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foundationfar.sharepoint.com/sites/grantsmanagement/Shared Documents/Templates/Budgets/"/>
    </mc:Choice>
  </mc:AlternateContent>
  <xr:revisionPtr revIDLastSave="436" documentId="8_{E29EB653-C423-4909-8843-ABB4523E2C47}" xr6:coauthVersionLast="47" xr6:coauthVersionMax="47" xr10:uidLastSave="{99DD826F-5BD2-4247-9375-E8CD1CAC3652}"/>
  <bookViews>
    <workbookView xWindow="-110" yWindow="-110" windowWidth="19420" windowHeight="11620" tabRatio="782" xr2:uid="{00000000-000D-0000-FFFF-FFFF00000000}"/>
  </bookViews>
  <sheets>
    <sheet name="Instructions" sheetId="1" r:id="rId1"/>
    <sheet name="Cumulative Budget" sheetId="2" r:id="rId2"/>
    <sheet name="Cumulative Reporting" sheetId="23" r:id="rId3"/>
    <sheet name="Year 1" sheetId="3" r:id="rId4"/>
    <sheet name="Year 2" sheetId="6" r:id="rId5"/>
    <sheet name="Year 3" sheetId="7" r:id="rId6"/>
    <sheet name="Year 4" sheetId="8" r:id="rId7"/>
    <sheet name="Year 5" sheetId="9" r:id="rId8"/>
    <sheet name="Year 6" sheetId="21" state="hidden" r:id="rId9"/>
    <sheet name="Year 7" sheetId="22" state="hidden" r:id="rId10"/>
    <sheet name="Subaward 1" sheetId="4" r:id="rId11"/>
    <sheet name="Subaward 2" sheetId="12" r:id="rId12"/>
    <sheet name="Subaward 3" sheetId="13" r:id="rId13"/>
    <sheet name="Subaward 4" sheetId="14" r:id="rId14"/>
    <sheet name="Subaward 5" sheetId="15" state="hidden" r:id="rId15"/>
    <sheet name="Subaward 6" sheetId="16" state="hidden" r:id="rId16"/>
    <sheet name="Subaward 7" sheetId="17" state="hidden" r:id="rId17"/>
    <sheet name="Subaward 8" sheetId="18" state="hidden" r:id="rId18"/>
    <sheet name="Subaward 9" sheetId="19" state="hidden" r:id="rId19"/>
    <sheet name="Subaward 10" sheetId="20" state="hidden" r:id="rId20"/>
    <sheet name="Matching Details" sheetId="5" r:id="rId21"/>
    <sheet name="For FFAR Use Only" sheetId="24" state="hidden" r:id="rId22"/>
  </sheets>
  <definedNames>
    <definedName name="MatchStatus">#REF!</definedName>
    <definedName name="_xlnm.Print_Area" localSheetId="1">'Cumulative Budget'!$A$1:$AJ$44</definedName>
    <definedName name="_xlnm.Print_Area" localSheetId="2">'Cumulative Reporting'!$A$1:$AA$42</definedName>
    <definedName name="_xlnm.Print_Area" localSheetId="20">'Matching Details'!$B$1:$W$71</definedName>
    <definedName name="_xlnm.Print_Area" localSheetId="3">'Year 1'!$A$3:$AU$89</definedName>
    <definedName name="_xlnm.Print_Area" localSheetId="4">'Year 2'!$A$3:$AU$89</definedName>
    <definedName name="_xlnm.Print_Area" localSheetId="5">'Year 3'!$A$3:$AU$89</definedName>
    <definedName name="_xlnm.Print_Area" localSheetId="6">'Year 4'!$A$3:$AU$89</definedName>
    <definedName name="_xlnm.Print_Area" localSheetId="7">'Year 5'!$A$3:$AU$89</definedName>
    <definedName name="_xlnm.Print_Area" localSheetId="8">'Year 6'!$A$1:$AU$89</definedName>
    <definedName name="_xlnm.Print_Area" localSheetId="9">'Year 7'!$A$3:$AU$89</definedName>
    <definedName name="_xlnm.Print_Titles" localSheetId="10">'Subaward 1'!$1:$16</definedName>
    <definedName name="_xlnm.Print_Titles" localSheetId="19">'Subaward 10'!$1:$6</definedName>
    <definedName name="_xlnm.Print_Titles" localSheetId="11">'Subaward 2'!$1:$6</definedName>
    <definedName name="_xlnm.Print_Titles" localSheetId="12">'Subaward 3'!$1:$6</definedName>
    <definedName name="_xlnm.Print_Titles" localSheetId="13">'Subaward 4'!$1:$6</definedName>
    <definedName name="_xlnm.Print_Titles" localSheetId="14">'Subaward 5'!$1:$6</definedName>
    <definedName name="_xlnm.Print_Titles" localSheetId="15">'Subaward 6'!$1:$6</definedName>
    <definedName name="_xlnm.Print_Titles" localSheetId="16">'Subaward 7'!$1:$6</definedName>
    <definedName name="_xlnm.Print_Titles" localSheetId="17">'Subaward 8'!$1:$6</definedName>
    <definedName name="_xlnm.Print_Titles" localSheetId="18">'Subaward 9'!$1:$6</definedName>
    <definedName name="TypeofMatchingFunde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292" i="20" l="1"/>
  <c r="X292" i="20"/>
  <c r="K292" i="20"/>
  <c r="AL289" i="20"/>
  <c r="X289" i="20"/>
  <c r="Y289" i="20" s="1"/>
  <c r="K289" i="20"/>
  <c r="AL286" i="20"/>
  <c r="X286" i="20"/>
  <c r="K286" i="20"/>
  <c r="AK282" i="20"/>
  <c r="AK295" i="20" s="1"/>
  <c r="AI282" i="20"/>
  <c r="AH282" i="20"/>
  <c r="AF282" i="20"/>
  <c r="AE282" i="20"/>
  <c r="W282" i="20"/>
  <c r="W295" i="20" s="1"/>
  <c r="U282" i="20"/>
  <c r="T282" i="20"/>
  <c r="S282" i="20"/>
  <c r="R282" i="20"/>
  <c r="Q282" i="20"/>
  <c r="J282" i="20"/>
  <c r="J295" i="20" s="1"/>
  <c r="J301" i="20" s="1"/>
  <c r="H282" i="20"/>
  <c r="G282" i="20"/>
  <c r="E282" i="20"/>
  <c r="D282" i="20"/>
  <c r="AJ281" i="20"/>
  <c r="AG281" i="20"/>
  <c r="X281" i="20"/>
  <c r="V281" i="20"/>
  <c r="S281" i="20"/>
  <c r="I281" i="20"/>
  <c r="F281" i="20"/>
  <c r="K281" i="20" s="1"/>
  <c r="Y281" i="20" s="1"/>
  <c r="AJ280" i="20"/>
  <c r="AG280" i="20"/>
  <c r="X280" i="20"/>
  <c r="V280" i="20"/>
  <c r="V282" i="20" s="1"/>
  <c r="S280" i="20"/>
  <c r="O280" i="20"/>
  <c r="I280" i="20"/>
  <c r="K280" i="20" s="1"/>
  <c r="Y280" i="20" s="1"/>
  <c r="F280" i="20"/>
  <c r="W258" i="20"/>
  <c r="AY249" i="20"/>
  <c r="AL249" i="20"/>
  <c r="X249" i="20"/>
  <c r="K249" i="20"/>
  <c r="Y249" i="20" s="1"/>
  <c r="AY246" i="20"/>
  <c r="AL246" i="20"/>
  <c r="X246" i="20"/>
  <c r="Y246" i="20" s="1"/>
  <c r="K246" i="20"/>
  <c r="AY243" i="20"/>
  <c r="AL243" i="20"/>
  <c r="X243" i="20"/>
  <c r="Y243" i="20" s="1"/>
  <c r="K243" i="20"/>
  <c r="AX239" i="20"/>
  <c r="AX252" i="20" s="1"/>
  <c r="AX258" i="20" s="1"/>
  <c r="AQ263" i="20" s="1"/>
  <c r="AV239" i="20"/>
  <c r="AU239" i="20"/>
  <c r="AS239" i="20"/>
  <c r="AR239" i="20"/>
  <c r="AK239" i="20"/>
  <c r="AK258" i="20" s="1"/>
  <c r="AC263" i="20" s="1"/>
  <c r="AI239" i="20"/>
  <c r="AH239" i="20"/>
  <c r="AF239" i="20"/>
  <c r="AE239" i="20"/>
  <c r="W239" i="20"/>
  <c r="W252" i="20" s="1"/>
  <c r="U239" i="20"/>
  <c r="T239" i="20"/>
  <c r="R239" i="20"/>
  <c r="Q239" i="20"/>
  <c r="J239" i="20"/>
  <c r="J252" i="20" s="1"/>
  <c r="J258" i="20" s="1"/>
  <c r="C263" i="20" s="1"/>
  <c r="H239" i="20"/>
  <c r="G239" i="20"/>
  <c r="E239" i="20"/>
  <c r="D239" i="20"/>
  <c r="AW238" i="20"/>
  <c r="AY238" i="20" s="1"/>
  <c r="AT238" i="20"/>
  <c r="AJ238" i="20"/>
  <c r="AG238" i="20"/>
  <c r="V238" i="20"/>
  <c r="S238" i="20"/>
  <c r="I238" i="20"/>
  <c r="F238" i="20"/>
  <c r="AY237" i="20"/>
  <c r="AW237" i="20"/>
  <c r="AT237" i="20"/>
  <c r="AT239" i="20" s="1"/>
  <c r="AJ237" i="20"/>
  <c r="AG237" i="20"/>
  <c r="V237" i="20"/>
  <c r="V239" i="20" s="1"/>
  <c r="V252" i="20" s="1"/>
  <c r="S237" i="20"/>
  <c r="X237" i="20" s="1"/>
  <c r="I237" i="20"/>
  <c r="I239" i="20" s="1"/>
  <c r="I252" i="20" s="1"/>
  <c r="F237" i="20"/>
  <c r="F239" i="20" s="1"/>
  <c r="AQ220" i="20"/>
  <c r="AK215" i="20"/>
  <c r="AC220" i="20" s="1"/>
  <c r="AX209" i="20"/>
  <c r="AX215" i="20" s="1"/>
  <c r="J209" i="20"/>
  <c r="J215" i="20" s="1"/>
  <c r="AY206" i="20"/>
  <c r="AL206" i="20"/>
  <c r="Y206" i="20"/>
  <c r="X206" i="20"/>
  <c r="K206" i="20"/>
  <c r="AY203" i="20"/>
  <c r="AL203" i="20"/>
  <c r="X203" i="20"/>
  <c r="K203" i="20"/>
  <c r="Y203" i="20" s="1"/>
  <c r="AY200" i="20"/>
  <c r="AL200" i="20"/>
  <c r="X200" i="20"/>
  <c r="K200" i="20"/>
  <c r="Y200" i="20" s="1"/>
  <c r="AX196" i="20"/>
  <c r="AV196" i="20"/>
  <c r="AU196" i="20"/>
  <c r="AT196" i="20"/>
  <c r="AV213" i="20" s="1"/>
  <c r="AS196" i="20"/>
  <c r="AR196" i="20"/>
  <c r="AK196" i="20"/>
  <c r="AK209" i="20" s="1"/>
  <c r="AI196" i="20"/>
  <c r="AH196" i="20"/>
  <c r="AF196" i="20"/>
  <c r="AE196" i="20"/>
  <c r="W196" i="20"/>
  <c r="U196" i="20"/>
  <c r="T196" i="20"/>
  <c r="R196" i="20"/>
  <c r="Q196" i="20"/>
  <c r="J196" i="20"/>
  <c r="H196" i="20"/>
  <c r="G196" i="20"/>
  <c r="E196" i="20"/>
  <c r="D196" i="20"/>
  <c r="AY195" i="20"/>
  <c r="AW195" i="20"/>
  <c r="AT195" i="20"/>
  <c r="AJ195" i="20"/>
  <c r="AG195" i="20"/>
  <c r="AL195" i="20" s="1"/>
  <c r="V195" i="20"/>
  <c r="S195" i="20"/>
  <c r="X195" i="20" s="1"/>
  <c r="I195" i="20"/>
  <c r="K195" i="20" s="1"/>
  <c r="Y195" i="20" s="1"/>
  <c r="F195" i="20"/>
  <c r="AW194" i="20"/>
  <c r="AY194" i="20" s="1"/>
  <c r="AT194" i="20"/>
  <c r="AL194" i="20"/>
  <c r="AL196" i="20" s="1"/>
  <c r="AJ194" i="20"/>
  <c r="AJ196" i="20" s="1"/>
  <c r="AG194" i="20"/>
  <c r="V194" i="20"/>
  <c r="V196" i="20" s="1"/>
  <c r="S194" i="20"/>
  <c r="I194" i="20"/>
  <c r="F194" i="20"/>
  <c r="K194" i="20" s="1"/>
  <c r="O177" i="20"/>
  <c r="AX172" i="20"/>
  <c r="AQ177" i="20" s="1"/>
  <c r="W166" i="20"/>
  <c r="V166" i="20"/>
  <c r="AY163" i="20"/>
  <c r="AL163" i="20"/>
  <c r="X163" i="20"/>
  <c r="K163" i="20"/>
  <c r="Y163" i="20" s="1"/>
  <c r="AY160" i="20"/>
  <c r="AL160" i="20"/>
  <c r="X160" i="20"/>
  <c r="Y160" i="20" s="1"/>
  <c r="K160" i="20"/>
  <c r="AY157" i="20"/>
  <c r="AL157" i="20"/>
  <c r="X157" i="20"/>
  <c r="K157" i="20"/>
  <c r="Y157" i="20" s="1"/>
  <c r="B157" i="20"/>
  <c r="B200" i="20" s="1"/>
  <c r="B243" i="20" s="1"/>
  <c r="B286" i="20" s="1"/>
  <c r="AX153" i="20"/>
  <c r="AX166" i="20" s="1"/>
  <c r="AV153" i="20"/>
  <c r="AU153" i="20"/>
  <c r="AS153" i="20"/>
  <c r="AR153" i="20"/>
  <c r="AK153" i="20"/>
  <c r="AK166" i="20" s="1"/>
  <c r="AI153" i="20"/>
  <c r="AH153" i="20"/>
  <c r="AG153" i="20"/>
  <c r="AF153" i="20"/>
  <c r="AE153" i="20"/>
  <c r="W153" i="20"/>
  <c r="W172" i="20" s="1"/>
  <c r="U153" i="20"/>
  <c r="T153" i="20"/>
  <c r="R153" i="20"/>
  <c r="Q153" i="20"/>
  <c r="J153" i="20"/>
  <c r="J166" i="20" s="1"/>
  <c r="J172" i="20" s="1"/>
  <c r="I153" i="20"/>
  <c r="H153" i="20"/>
  <c r="G153" i="20"/>
  <c r="E153" i="20"/>
  <c r="D153" i="20"/>
  <c r="AW152" i="20"/>
  <c r="AT152" i="20"/>
  <c r="AY152" i="20" s="1"/>
  <c r="AL152" i="20"/>
  <c r="AJ152" i="20"/>
  <c r="AG152" i="20"/>
  <c r="V152" i="20"/>
  <c r="V153" i="20" s="1"/>
  <c r="S152" i="20"/>
  <c r="I152" i="20"/>
  <c r="F152" i="20"/>
  <c r="K152" i="20" s="1"/>
  <c r="AY151" i="20"/>
  <c r="AW151" i="20"/>
  <c r="AW153" i="20" s="1"/>
  <c r="AT151" i="20"/>
  <c r="AJ151" i="20"/>
  <c r="AJ153" i="20" s="1"/>
  <c r="AG151" i="20"/>
  <c r="AL151" i="20" s="1"/>
  <c r="AL153" i="20" s="1"/>
  <c r="V151" i="20"/>
  <c r="S151" i="20"/>
  <c r="S153" i="20" s="1"/>
  <c r="I151" i="20"/>
  <c r="F151" i="20"/>
  <c r="AK129" i="20"/>
  <c r="AC134" i="20" s="1"/>
  <c r="AV123" i="20"/>
  <c r="AK123" i="20"/>
  <c r="I123" i="20"/>
  <c r="AY120" i="20"/>
  <c r="AL120" i="20"/>
  <c r="Y120" i="20"/>
  <c r="X120" i="20"/>
  <c r="K120" i="20"/>
  <c r="B120" i="20"/>
  <c r="B163" i="20" s="1"/>
  <c r="B206" i="20" s="1"/>
  <c r="B249" i="20" s="1"/>
  <c r="B292" i="20" s="1"/>
  <c r="AY117" i="20"/>
  <c r="AL117" i="20"/>
  <c r="Y117" i="20"/>
  <c r="X117" i="20"/>
  <c r="K117" i="20"/>
  <c r="B117" i="20"/>
  <c r="B160" i="20" s="1"/>
  <c r="B203" i="20" s="1"/>
  <c r="B246" i="20" s="1"/>
  <c r="B289" i="20" s="1"/>
  <c r="AY114" i="20"/>
  <c r="AL114" i="20"/>
  <c r="X114" i="20"/>
  <c r="N114" i="20"/>
  <c r="N157" i="20" s="1"/>
  <c r="N200" i="20" s="1"/>
  <c r="N243" i="20" s="1"/>
  <c r="N286" i="20" s="1"/>
  <c r="K114" i="20"/>
  <c r="Y114" i="20" s="1"/>
  <c r="AX110" i="20"/>
  <c r="AX123" i="20" s="1"/>
  <c r="AX129" i="20" s="1"/>
  <c r="AQ134" i="20" s="1"/>
  <c r="AV110" i="20"/>
  <c r="AU110" i="20"/>
  <c r="AT110" i="20"/>
  <c r="AS110" i="20"/>
  <c r="AR110" i="20"/>
  <c r="AK110" i="20"/>
  <c r="AI110" i="20"/>
  <c r="AH110" i="20"/>
  <c r="AF110" i="20"/>
  <c r="AE110" i="20"/>
  <c r="W110" i="20"/>
  <c r="V110" i="20"/>
  <c r="V127" i="20" s="1"/>
  <c r="U110" i="20"/>
  <c r="T110" i="20"/>
  <c r="R110" i="20"/>
  <c r="Q110" i="20"/>
  <c r="J110" i="20"/>
  <c r="J123" i="20" s="1"/>
  <c r="J129" i="20" s="1"/>
  <c r="H110" i="20"/>
  <c r="G110" i="20"/>
  <c r="E110" i="20"/>
  <c r="D110" i="20"/>
  <c r="AW109" i="20"/>
  <c r="AY109" i="20" s="1"/>
  <c r="AT109" i="20"/>
  <c r="AL109" i="20"/>
  <c r="AJ109" i="20"/>
  <c r="AG109" i="20"/>
  <c r="V109" i="20"/>
  <c r="S109" i="20"/>
  <c r="X109" i="20" s="1"/>
  <c r="K109" i="20"/>
  <c r="Y109" i="20" s="1"/>
  <c r="I109" i="20"/>
  <c r="F109" i="20"/>
  <c r="AW108" i="20"/>
  <c r="AT108" i="20"/>
  <c r="AY108" i="20" s="1"/>
  <c r="AJ108" i="20"/>
  <c r="AJ110" i="20" s="1"/>
  <c r="AG108" i="20"/>
  <c r="AG110" i="20" s="1"/>
  <c r="V108" i="20"/>
  <c r="S108" i="20"/>
  <c r="X108" i="20" s="1"/>
  <c r="O108" i="20"/>
  <c r="O151" i="20" s="1"/>
  <c r="O194" i="20" s="1"/>
  <c r="O237" i="20" s="1"/>
  <c r="I108" i="20"/>
  <c r="I110" i="20" s="1"/>
  <c r="F108" i="20"/>
  <c r="AK86" i="20"/>
  <c r="AC91" i="20" s="1"/>
  <c r="AV84" i="20"/>
  <c r="AJ84" i="20"/>
  <c r="AI84" i="20"/>
  <c r="AL81" i="20"/>
  <c r="X81" i="20"/>
  <c r="Y81" i="20" s="1"/>
  <c r="AK80" i="20"/>
  <c r="W80" i="20"/>
  <c r="V80" i="20"/>
  <c r="J80" i="20"/>
  <c r="J86" i="20" s="1"/>
  <c r="AY77" i="20"/>
  <c r="AL77" i="20"/>
  <c r="Y77" i="20"/>
  <c r="X77" i="20"/>
  <c r="N77" i="20"/>
  <c r="N120" i="20" s="1"/>
  <c r="N163" i="20" s="1"/>
  <c r="N206" i="20" s="1"/>
  <c r="N249" i="20" s="1"/>
  <c r="N292" i="20" s="1"/>
  <c r="K77" i="20"/>
  <c r="B77" i="20"/>
  <c r="AY74" i="20"/>
  <c r="AL74" i="20"/>
  <c r="X74" i="20"/>
  <c r="Y74" i="20" s="1"/>
  <c r="N74" i="20"/>
  <c r="N117" i="20" s="1"/>
  <c r="N160" i="20" s="1"/>
  <c r="N203" i="20" s="1"/>
  <c r="N246" i="20" s="1"/>
  <c r="N289" i="20" s="1"/>
  <c r="K74" i="20"/>
  <c r="B74" i="20"/>
  <c r="AY71" i="20"/>
  <c r="AL71" i="20"/>
  <c r="Y71" i="20"/>
  <c r="X71" i="20"/>
  <c r="N71" i="20"/>
  <c r="K71" i="20"/>
  <c r="B71" i="20"/>
  <c r="B114" i="20" s="1"/>
  <c r="AX67" i="20"/>
  <c r="AX80" i="20" s="1"/>
  <c r="AX86" i="20" s="1"/>
  <c r="AQ91" i="20" s="1"/>
  <c r="AV67" i="20"/>
  <c r="AU67" i="20"/>
  <c r="AS67" i="20"/>
  <c r="AR67" i="20"/>
  <c r="AK67" i="20"/>
  <c r="AI67" i="20"/>
  <c r="AH67" i="20"/>
  <c r="AF67" i="20"/>
  <c r="AE67" i="20"/>
  <c r="W67" i="20"/>
  <c r="W86" i="20" s="1"/>
  <c r="U67" i="20"/>
  <c r="T67" i="20"/>
  <c r="S67" i="20"/>
  <c r="U84" i="20" s="1"/>
  <c r="R67" i="20"/>
  <c r="Q67" i="20"/>
  <c r="J67" i="20"/>
  <c r="I67" i="20"/>
  <c r="I80" i="20" s="1"/>
  <c r="J81" i="20" s="1"/>
  <c r="K81" i="20" s="1"/>
  <c r="H67" i="20"/>
  <c r="G67" i="20"/>
  <c r="E67" i="20"/>
  <c r="D67" i="20"/>
  <c r="AW66" i="20"/>
  <c r="AT66" i="20"/>
  <c r="AY66" i="20" s="1"/>
  <c r="AL66" i="20"/>
  <c r="AL67" i="20" s="1"/>
  <c r="AJ66" i="20"/>
  <c r="AG66" i="20"/>
  <c r="X66" i="20"/>
  <c r="V66" i="20"/>
  <c r="S66" i="20"/>
  <c r="O66" i="20"/>
  <c r="O109" i="20" s="1"/>
  <c r="O152" i="20" s="1"/>
  <c r="O195" i="20" s="1"/>
  <c r="O238" i="20" s="1"/>
  <c r="O281" i="20" s="1"/>
  <c r="K66" i="20"/>
  <c r="I66" i="20"/>
  <c r="F66" i="20"/>
  <c r="C66" i="20"/>
  <c r="C109" i="20" s="1"/>
  <c r="C152" i="20" s="1"/>
  <c r="C195" i="20" s="1"/>
  <c r="C238" i="20" s="1"/>
  <c r="C281" i="20" s="1"/>
  <c r="AY65" i="20"/>
  <c r="AW65" i="20"/>
  <c r="AW67" i="20" s="1"/>
  <c r="AT65" i="20"/>
  <c r="AT67" i="20" s="1"/>
  <c r="AV80" i="20" s="1"/>
  <c r="AV86" i="20" s="1"/>
  <c r="AL65" i="20"/>
  <c r="AJ65" i="20"/>
  <c r="AJ67" i="20" s="1"/>
  <c r="AG65" i="20"/>
  <c r="AG67" i="20" s="1"/>
  <c r="V65" i="20"/>
  <c r="V67" i="20" s="1"/>
  <c r="V84" i="20" s="1"/>
  <c r="S65" i="20"/>
  <c r="X65" i="20" s="1"/>
  <c r="O65" i="20"/>
  <c r="I65" i="20"/>
  <c r="F65" i="20"/>
  <c r="F67" i="20" s="1"/>
  <c r="H84" i="20" s="1"/>
  <c r="C65" i="20"/>
  <c r="C108" i="20" s="1"/>
  <c r="C151" i="20" s="1"/>
  <c r="C194" i="20" s="1"/>
  <c r="C237" i="20" s="1"/>
  <c r="C280" i="20" s="1"/>
  <c r="AK43" i="20"/>
  <c r="AC48" i="20" s="1"/>
  <c r="AK37" i="20"/>
  <c r="W37" i="20"/>
  <c r="J37" i="20"/>
  <c r="J43" i="20" s="1"/>
  <c r="C48" i="20" s="1"/>
  <c r="AY34" i="20"/>
  <c r="AL34" i="20"/>
  <c r="X34" i="20"/>
  <c r="K34" i="20"/>
  <c r="Y34" i="20" s="1"/>
  <c r="AY31" i="20"/>
  <c r="AL31" i="20"/>
  <c r="X31" i="20"/>
  <c r="K31" i="20"/>
  <c r="AY28" i="20"/>
  <c r="AL28" i="20"/>
  <c r="X28" i="20"/>
  <c r="K28" i="20"/>
  <c r="Y28" i="20" s="1"/>
  <c r="AX24" i="20"/>
  <c r="AX37" i="20" s="1"/>
  <c r="AX43" i="20" s="1"/>
  <c r="AQ48" i="20" s="1"/>
  <c r="AV24" i="20"/>
  <c r="AU24" i="20"/>
  <c r="AS24" i="20"/>
  <c r="AR24" i="20"/>
  <c r="AK24" i="20"/>
  <c r="AI24" i="20"/>
  <c r="AH24" i="20"/>
  <c r="AF24" i="20"/>
  <c r="AE24" i="20"/>
  <c r="W24" i="20"/>
  <c r="W43" i="20" s="1"/>
  <c r="U24" i="20"/>
  <c r="T24" i="20"/>
  <c r="R24" i="20"/>
  <c r="Q24" i="20"/>
  <c r="J24" i="20"/>
  <c r="H24" i="20"/>
  <c r="G24" i="20"/>
  <c r="E24" i="20"/>
  <c r="D24" i="20"/>
  <c r="AW23" i="20"/>
  <c r="AT23" i="20"/>
  <c r="AY23" i="20" s="1"/>
  <c r="AL23" i="20"/>
  <c r="AJ23" i="20"/>
  <c r="AG23" i="20"/>
  <c r="V23" i="20"/>
  <c r="V24" i="20" s="1"/>
  <c r="S23" i="20"/>
  <c r="X23" i="20" s="1"/>
  <c r="K23" i="20"/>
  <c r="I23" i="20"/>
  <c r="F23" i="20"/>
  <c r="AW22" i="20"/>
  <c r="AW24" i="20" s="1"/>
  <c r="AT22" i="20"/>
  <c r="AJ22" i="20"/>
  <c r="AJ24" i="20" s="1"/>
  <c r="AG22" i="20"/>
  <c r="V22" i="20"/>
  <c r="S22" i="20"/>
  <c r="S24" i="20" s="1"/>
  <c r="I22" i="20"/>
  <c r="K22" i="20" s="1"/>
  <c r="F22" i="20"/>
  <c r="F24" i="20" s="1"/>
  <c r="AU14" i="20"/>
  <c r="AS14" i="20"/>
  <c r="AQ14" i="20"/>
  <c r="AG14" i="20"/>
  <c r="AE14" i="20"/>
  <c r="AC14" i="20"/>
  <c r="S14" i="20"/>
  <c r="O14" i="20" s="1"/>
  <c r="Q14" i="20"/>
  <c r="AQ5" i="20"/>
  <c r="O5" i="20"/>
  <c r="AC5" i="20" s="1"/>
  <c r="AQ4" i="20"/>
  <c r="O4" i="20"/>
  <c r="AC4" i="20" s="1"/>
  <c r="AQ3" i="20"/>
  <c r="O3" i="20"/>
  <c r="AC3" i="20" s="1"/>
  <c r="AL292" i="19"/>
  <c r="X292" i="19"/>
  <c r="Y292" i="19" s="1"/>
  <c r="K292" i="19"/>
  <c r="AL289" i="19"/>
  <c r="X289" i="19"/>
  <c r="Y289" i="19" s="1"/>
  <c r="K289" i="19"/>
  <c r="AL286" i="19"/>
  <c r="X286" i="19"/>
  <c r="K286" i="19"/>
  <c r="Y286" i="19" s="1"/>
  <c r="AK282" i="19"/>
  <c r="AK295" i="19" s="1"/>
  <c r="AI282" i="19"/>
  <c r="AH282" i="19"/>
  <c r="AF282" i="19"/>
  <c r="AE282" i="19"/>
  <c r="W282" i="19"/>
  <c r="W295" i="19" s="1"/>
  <c r="U282" i="19"/>
  <c r="T282" i="19"/>
  <c r="R282" i="19"/>
  <c r="Q282" i="19"/>
  <c r="J282" i="19"/>
  <c r="J295" i="19" s="1"/>
  <c r="J301" i="19" s="1"/>
  <c r="H282" i="19"/>
  <c r="G282" i="19"/>
  <c r="E282" i="19"/>
  <c r="D282" i="19"/>
  <c r="AJ281" i="19"/>
  <c r="AL281" i="19" s="1"/>
  <c r="AG281" i="19"/>
  <c r="V281" i="19"/>
  <c r="V282" i="19" s="1"/>
  <c r="S281" i="19"/>
  <c r="I281" i="19"/>
  <c r="I282" i="19" s="1"/>
  <c r="F281" i="19"/>
  <c r="K281" i="19" s="1"/>
  <c r="AJ280" i="19"/>
  <c r="AG280" i="19"/>
  <c r="AG282" i="19" s="1"/>
  <c r="V280" i="19"/>
  <c r="S280" i="19"/>
  <c r="I280" i="19"/>
  <c r="F280" i="19"/>
  <c r="W258" i="19"/>
  <c r="AK252" i="19"/>
  <c r="AY249" i="19"/>
  <c r="AL249" i="19"/>
  <c r="X249" i="19"/>
  <c r="K249" i="19"/>
  <c r="Y249" i="19" s="1"/>
  <c r="AY246" i="19"/>
  <c r="AL246" i="19"/>
  <c r="X246" i="19"/>
  <c r="K246" i="19"/>
  <c r="AY243" i="19"/>
  <c r="AL243" i="19"/>
  <c r="X243" i="19"/>
  <c r="K243" i="19"/>
  <c r="Y243" i="19" s="1"/>
  <c r="AX239" i="19"/>
  <c r="AX252" i="19" s="1"/>
  <c r="AX258" i="19" s="1"/>
  <c r="AQ263" i="19" s="1"/>
  <c r="AV239" i="19"/>
  <c r="AU239" i="19"/>
  <c r="AS239" i="19"/>
  <c r="AR239" i="19"/>
  <c r="AK239" i="19"/>
  <c r="AK258" i="19" s="1"/>
  <c r="AC263" i="19" s="1"/>
  <c r="AI239" i="19"/>
  <c r="AH239" i="19"/>
  <c r="AF239" i="19"/>
  <c r="AE239" i="19"/>
  <c r="W239" i="19"/>
  <c r="W252" i="19" s="1"/>
  <c r="U239" i="19"/>
  <c r="T239" i="19"/>
  <c r="S239" i="19"/>
  <c r="U252" i="19" s="1"/>
  <c r="R239" i="19"/>
  <c r="Q239" i="19"/>
  <c r="J239" i="19"/>
  <c r="J252" i="19" s="1"/>
  <c r="J258" i="19" s="1"/>
  <c r="H239" i="19"/>
  <c r="G239" i="19"/>
  <c r="E239" i="19"/>
  <c r="D239" i="19"/>
  <c r="AW238" i="19"/>
  <c r="AT238" i="19"/>
  <c r="AJ238" i="19"/>
  <c r="AL238" i="19" s="1"/>
  <c r="AG238" i="19"/>
  <c r="V238" i="19"/>
  <c r="S238" i="19"/>
  <c r="I238" i="19"/>
  <c r="K238" i="19" s="1"/>
  <c r="F238" i="19"/>
  <c r="AW237" i="19"/>
  <c r="AT237" i="19"/>
  <c r="AJ237" i="19"/>
  <c r="AG237" i="19"/>
  <c r="AG239" i="19" s="1"/>
  <c r="V237" i="19"/>
  <c r="X237" i="19" s="1"/>
  <c r="S237" i="19"/>
  <c r="I237" i="19"/>
  <c r="F237" i="19"/>
  <c r="F239" i="19" s="1"/>
  <c r="H256" i="19" s="1"/>
  <c r="W215" i="19"/>
  <c r="AW213" i="19"/>
  <c r="AY210" i="19"/>
  <c r="AX209" i="19"/>
  <c r="AX215" i="19" s="1"/>
  <c r="AQ220" i="19" s="1"/>
  <c r="AI209" i="19"/>
  <c r="J209" i="19"/>
  <c r="J215" i="19" s="1"/>
  <c r="AY206" i="19"/>
  <c r="AL206" i="19"/>
  <c r="X206" i="19"/>
  <c r="Y206" i="19" s="1"/>
  <c r="K206" i="19"/>
  <c r="AY203" i="19"/>
  <c r="AL203" i="19"/>
  <c r="X203" i="19"/>
  <c r="K203" i="19"/>
  <c r="Y203" i="19" s="1"/>
  <c r="AY200" i="19"/>
  <c r="AL200" i="19"/>
  <c r="Y200" i="19"/>
  <c r="X200" i="19"/>
  <c r="K200" i="19"/>
  <c r="AX196" i="19"/>
  <c r="AW196" i="19"/>
  <c r="AW209" i="19" s="1"/>
  <c r="AW215" i="19" s="1"/>
  <c r="AQ221" i="19" s="1"/>
  <c r="AV196" i="19"/>
  <c r="AU196" i="19"/>
  <c r="AS196" i="19"/>
  <c r="AR196" i="19"/>
  <c r="AK196" i="19"/>
  <c r="AI196" i="19"/>
  <c r="AH196" i="19"/>
  <c r="AF196" i="19"/>
  <c r="AE196" i="19"/>
  <c r="W196" i="19"/>
  <c r="W209" i="19" s="1"/>
  <c r="U196" i="19"/>
  <c r="T196" i="19"/>
  <c r="R196" i="19"/>
  <c r="Q196" i="19"/>
  <c r="J196" i="19"/>
  <c r="H196" i="19"/>
  <c r="G196" i="19"/>
  <c r="F196" i="19"/>
  <c r="E196" i="19"/>
  <c r="D196" i="19"/>
  <c r="AY195" i="19"/>
  <c r="AW195" i="19"/>
  <c r="AT195" i="19"/>
  <c r="AJ195" i="19"/>
  <c r="AL195" i="19" s="1"/>
  <c r="AG195" i="19"/>
  <c r="V195" i="19"/>
  <c r="S195" i="19"/>
  <c r="X195" i="19" s="1"/>
  <c r="K195" i="19"/>
  <c r="I195" i="19"/>
  <c r="F195" i="19"/>
  <c r="AW194" i="19"/>
  <c r="AT194" i="19"/>
  <c r="AY194" i="19" s="1"/>
  <c r="AJ194" i="19"/>
  <c r="AG194" i="19"/>
  <c r="AG196" i="19" s="1"/>
  <c r="V194" i="19"/>
  <c r="V196" i="19" s="1"/>
  <c r="S194" i="19"/>
  <c r="K194" i="19"/>
  <c r="I194" i="19"/>
  <c r="I196" i="19" s="1"/>
  <c r="I213" i="19" s="1"/>
  <c r="F194" i="19"/>
  <c r="O177" i="19"/>
  <c r="J172" i="19"/>
  <c r="C177" i="19" s="1"/>
  <c r="V166" i="19"/>
  <c r="AY163" i="19"/>
  <c r="AL163" i="19"/>
  <c r="X163" i="19"/>
  <c r="K163" i="19"/>
  <c r="Y163" i="19" s="1"/>
  <c r="AY160" i="19"/>
  <c r="AL160" i="19"/>
  <c r="X160" i="19"/>
  <c r="Y160" i="19" s="1"/>
  <c r="K160" i="19"/>
  <c r="AY157" i="19"/>
  <c r="AL157" i="19"/>
  <c r="X157" i="19"/>
  <c r="K157" i="19"/>
  <c r="Y157" i="19" s="1"/>
  <c r="AX153" i="19"/>
  <c r="AX166" i="19" s="1"/>
  <c r="AX172" i="19" s="1"/>
  <c r="AQ177" i="19" s="1"/>
  <c r="AV153" i="19"/>
  <c r="AU153" i="19"/>
  <c r="AS153" i="19"/>
  <c r="AR153" i="19"/>
  <c r="AK153" i="19"/>
  <c r="AK166" i="19" s="1"/>
  <c r="AI153" i="19"/>
  <c r="AH153" i="19"/>
  <c r="AF153" i="19"/>
  <c r="AE153" i="19"/>
  <c r="W153" i="19"/>
  <c r="W172" i="19" s="1"/>
  <c r="V153" i="19"/>
  <c r="U153" i="19"/>
  <c r="T153" i="19"/>
  <c r="R153" i="19"/>
  <c r="Q153" i="19"/>
  <c r="J153" i="19"/>
  <c r="J166" i="19" s="1"/>
  <c r="H153" i="19"/>
  <c r="G153" i="19"/>
  <c r="E153" i="19"/>
  <c r="D153" i="19"/>
  <c r="AY152" i="19"/>
  <c r="AW152" i="19"/>
  <c r="AT152" i="19"/>
  <c r="AT153" i="19" s="1"/>
  <c r="AL152" i="19"/>
  <c r="AJ152" i="19"/>
  <c r="AG152" i="19"/>
  <c r="X152" i="19"/>
  <c r="V152" i="19"/>
  <c r="S152" i="19"/>
  <c r="I152" i="19"/>
  <c r="F152" i="19"/>
  <c r="AY151" i="19"/>
  <c r="AW151" i="19"/>
  <c r="AW153" i="19" s="1"/>
  <c r="AT151" i="19"/>
  <c r="AJ151" i="19"/>
  <c r="AG151" i="19"/>
  <c r="AG153" i="19" s="1"/>
  <c r="V151" i="19"/>
  <c r="S151" i="19"/>
  <c r="S153" i="19" s="1"/>
  <c r="U170" i="19" s="1"/>
  <c r="I151" i="19"/>
  <c r="K151" i="19" s="1"/>
  <c r="F151" i="19"/>
  <c r="F153" i="19" s="1"/>
  <c r="C134" i="19"/>
  <c r="AK129" i="19"/>
  <c r="AC134" i="19" s="1"/>
  <c r="AW123" i="19"/>
  <c r="AK123" i="19"/>
  <c r="I123" i="19"/>
  <c r="J124" i="19" s="1"/>
  <c r="K124" i="19" s="1"/>
  <c r="AY120" i="19"/>
  <c r="AL120" i="19"/>
  <c r="X120" i="19"/>
  <c r="K120" i="19"/>
  <c r="Y120" i="19" s="1"/>
  <c r="B120" i="19"/>
  <c r="B163" i="19" s="1"/>
  <c r="B206" i="19" s="1"/>
  <c r="B249" i="19" s="1"/>
  <c r="B292" i="19" s="1"/>
  <c r="AY117" i="19"/>
  <c r="AL117" i="19"/>
  <c r="X117" i="19"/>
  <c r="K117" i="19"/>
  <c r="AY114" i="19"/>
  <c r="AL114" i="19"/>
  <c r="X114" i="19"/>
  <c r="N114" i="19"/>
  <c r="N157" i="19" s="1"/>
  <c r="N200" i="19" s="1"/>
  <c r="N243" i="19" s="1"/>
  <c r="N286" i="19" s="1"/>
  <c r="K114" i="19"/>
  <c r="Y114" i="19" s="1"/>
  <c r="AX110" i="19"/>
  <c r="AX123" i="19" s="1"/>
  <c r="AX129" i="19" s="1"/>
  <c r="AQ134" i="19" s="1"/>
  <c r="AV110" i="19"/>
  <c r="AU110" i="19"/>
  <c r="AT110" i="19"/>
  <c r="AS110" i="19"/>
  <c r="AR110" i="19"/>
  <c r="AK110" i="19"/>
  <c r="AI110" i="19"/>
  <c r="AH110" i="19"/>
  <c r="AF110" i="19"/>
  <c r="AE110" i="19"/>
  <c r="W110" i="19"/>
  <c r="U110" i="19"/>
  <c r="T110" i="19"/>
  <c r="R110" i="19"/>
  <c r="Q110" i="19"/>
  <c r="J110" i="19"/>
  <c r="J123" i="19" s="1"/>
  <c r="J129" i="19" s="1"/>
  <c r="H110" i="19"/>
  <c r="G110" i="19"/>
  <c r="E110" i="19"/>
  <c r="D110" i="19"/>
  <c r="AY109" i="19"/>
  <c r="AW109" i="19"/>
  <c r="AT109" i="19"/>
  <c r="AL109" i="19"/>
  <c r="AJ109" i="19"/>
  <c r="AG109" i="19"/>
  <c r="V109" i="19"/>
  <c r="S109" i="19"/>
  <c r="X109" i="19" s="1"/>
  <c r="I109" i="19"/>
  <c r="K109" i="19" s="1"/>
  <c r="F109" i="19"/>
  <c r="AW108" i="19"/>
  <c r="AW110" i="19" s="1"/>
  <c r="AT108" i="19"/>
  <c r="AJ108" i="19"/>
  <c r="AG108" i="19"/>
  <c r="AG110" i="19" s="1"/>
  <c r="V108" i="19"/>
  <c r="S108" i="19"/>
  <c r="X108" i="19" s="1"/>
  <c r="I108" i="19"/>
  <c r="I110" i="19" s="1"/>
  <c r="I127" i="19" s="1"/>
  <c r="F108" i="19"/>
  <c r="AK86" i="19"/>
  <c r="AC91" i="19" s="1"/>
  <c r="AX80" i="19"/>
  <c r="AX86" i="19" s="1"/>
  <c r="AQ91" i="19" s="1"/>
  <c r="J80" i="19"/>
  <c r="J86" i="19" s="1"/>
  <c r="AY77" i="19"/>
  <c r="AL77" i="19"/>
  <c r="Y77" i="19"/>
  <c r="X77" i="19"/>
  <c r="N77" i="19"/>
  <c r="N120" i="19" s="1"/>
  <c r="N163" i="19" s="1"/>
  <c r="N206" i="19" s="1"/>
  <c r="N249" i="19" s="1"/>
  <c r="N292" i="19" s="1"/>
  <c r="K77" i="19"/>
  <c r="B77" i="19"/>
  <c r="AY74" i="19"/>
  <c r="AL74" i="19"/>
  <c r="X74" i="19"/>
  <c r="N74" i="19"/>
  <c r="N117" i="19" s="1"/>
  <c r="N160" i="19" s="1"/>
  <c r="N203" i="19" s="1"/>
  <c r="N246" i="19" s="1"/>
  <c r="N289" i="19" s="1"/>
  <c r="K74" i="19"/>
  <c r="B74" i="19"/>
  <c r="B117" i="19" s="1"/>
  <c r="B160" i="19" s="1"/>
  <c r="B203" i="19" s="1"/>
  <c r="B246" i="19" s="1"/>
  <c r="B289" i="19" s="1"/>
  <c r="AY71" i="19"/>
  <c r="AL71" i="19"/>
  <c r="X71" i="19"/>
  <c r="N71" i="19"/>
  <c r="K71" i="19"/>
  <c r="Y71" i="19" s="1"/>
  <c r="B71" i="19"/>
  <c r="B114" i="19" s="1"/>
  <c r="B157" i="19" s="1"/>
  <c r="B200" i="19" s="1"/>
  <c r="B243" i="19" s="1"/>
  <c r="B286" i="19" s="1"/>
  <c r="AX67" i="19"/>
  <c r="AV67" i="19"/>
  <c r="AU67" i="19"/>
  <c r="AS67" i="19"/>
  <c r="AR67" i="19"/>
  <c r="AK67" i="19"/>
  <c r="AK80" i="19" s="1"/>
  <c r="AJ67" i="19"/>
  <c r="AI67" i="19"/>
  <c r="AH67" i="19"/>
  <c r="AF67" i="19"/>
  <c r="AE67" i="19"/>
  <c r="W67" i="19"/>
  <c r="W80" i="19" s="1"/>
  <c r="U67" i="19"/>
  <c r="T67" i="19"/>
  <c r="R67" i="19"/>
  <c r="Q67" i="19"/>
  <c r="J67" i="19"/>
  <c r="H67" i="19"/>
  <c r="G67" i="19"/>
  <c r="E67" i="19"/>
  <c r="D67" i="19"/>
  <c r="AW66" i="19"/>
  <c r="AT66" i="19"/>
  <c r="AY66" i="19" s="1"/>
  <c r="AJ66" i="19"/>
  <c r="AG66" i="19"/>
  <c r="AL66" i="19" s="1"/>
  <c r="V66" i="19"/>
  <c r="S66" i="19"/>
  <c r="X66" i="19" s="1"/>
  <c r="O66" i="19"/>
  <c r="O109" i="19" s="1"/>
  <c r="O152" i="19" s="1"/>
  <c r="O195" i="19" s="1"/>
  <c r="O238" i="19" s="1"/>
  <c r="O281" i="19" s="1"/>
  <c r="K66" i="19"/>
  <c r="I66" i="19"/>
  <c r="F66" i="19"/>
  <c r="C66" i="19"/>
  <c r="C109" i="19" s="1"/>
  <c r="C152" i="19" s="1"/>
  <c r="C195" i="19" s="1"/>
  <c r="C238" i="19" s="1"/>
  <c r="C281" i="19" s="1"/>
  <c r="AY65" i="19"/>
  <c r="AW65" i="19"/>
  <c r="AW67" i="19" s="1"/>
  <c r="AW80" i="19" s="1"/>
  <c r="AT65" i="19"/>
  <c r="AT67" i="19" s="1"/>
  <c r="AV80" i="19" s="1"/>
  <c r="AY80" i="19" s="1"/>
  <c r="AL65" i="19"/>
  <c r="AL67" i="19" s="1"/>
  <c r="AJ65" i="19"/>
  <c r="AG65" i="19"/>
  <c r="V65" i="19"/>
  <c r="S65" i="19"/>
  <c r="O65" i="19"/>
  <c r="O108" i="19" s="1"/>
  <c r="O151" i="19" s="1"/>
  <c r="O194" i="19" s="1"/>
  <c r="O237" i="19" s="1"/>
  <c r="O280" i="19" s="1"/>
  <c r="I65" i="19"/>
  <c r="I67" i="19" s="1"/>
  <c r="I80" i="19" s="1"/>
  <c r="J81" i="19" s="1"/>
  <c r="K81" i="19" s="1"/>
  <c r="F65" i="19"/>
  <c r="C65" i="19"/>
  <c r="C108" i="19" s="1"/>
  <c r="C151" i="19" s="1"/>
  <c r="C194" i="19" s="1"/>
  <c r="C237" i="19" s="1"/>
  <c r="C280" i="19" s="1"/>
  <c r="AX43" i="19"/>
  <c r="AQ48" i="19" s="1"/>
  <c r="AQ11" i="19" s="1"/>
  <c r="AI41" i="19"/>
  <c r="AI43" i="19" s="1"/>
  <c r="AX37" i="19"/>
  <c r="AY34" i="19"/>
  <c r="AL34" i="19"/>
  <c r="X34" i="19"/>
  <c r="K34" i="19"/>
  <c r="Y34" i="19" s="1"/>
  <c r="AY31" i="19"/>
  <c r="AL31" i="19"/>
  <c r="Y31" i="19"/>
  <c r="X31" i="19"/>
  <c r="K31" i="19"/>
  <c r="AY28" i="19"/>
  <c r="AL28" i="19"/>
  <c r="X28" i="19"/>
  <c r="Y28" i="19" s="1"/>
  <c r="K28" i="19"/>
  <c r="AX24" i="19"/>
  <c r="AV24" i="19"/>
  <c r="AU24" i="19"/>
  <c r="AS24" i="19"/>
  <c r="AR24" i="19"/>
  <c r="AK24" i="19"/>
  <c r="AK37" i="19" s="1"/>
  <c r="AJ24" i="19"/>
  <c r="AL38" i="19" s="1"/>
  <c r="AI24" i="19"/>
  <c r="AH24" i="19"/>
  <c r="AG24" i="19"/>
  <c r="AI37" i="19" s="1"/>
  <c r="AF24" i="19"/>
  <c r="AE24" i="19"/>
  <c r="W24" i="19"/>
  <c r="W43" i="19" s="1"/>
  <c r="U24" i="19"/>
  <c r="T24" i="19"/>
  <c r="R24" i="19"/>
  <c r="Q24" i="19"/>
  <c r="J24" i="19"/>
  <c r="J37" i="19" s="1"/>
  <c r="J43" i="19" s="1"/>
  <c r="H24" i="19"/>
  <c r="G24" i="19"/>
  <c r="E24" i="19"/>
  <c r="D24" i="19"/>
  <c r="AW23" i="19"/>
  <c r="AY23" i="19" s="1"/>
  <c r="AT23" i="19"/>
  <c r="AJ23" i="19"/>
  <c r="AG23" i="19"/>
  <c r="AL23" i="19" s="1"/>
  <c r="X23" i="19"/>
  <c r="V23" i="19"/>
  <c r="S23" i="19"/>
  <c r="I23" i="19"/>
  <c r="I24" i="19" s="1"/>
  <c r="F23" i="19"/>
  <c r="K23" i="19" s="1"/>
  <c r="Y23" i="19" s="1"/>
  <c r="AW22" i="19"/>
  <c r="AW24" i="19" s="1"/>
  <c r="AT22" i="19"/>
  <c r="AT24" i="19" s="1"/>
  <c r="AL22" i="19"/>
  <c r="AL24" i="19" s="1"/>
  <c r="AJ22" i="19"/>
  <c r="AG22" i="19"/>
  <c r="V22" i="19"/>
  <c r="V24" i="19" s="1"/>
  <c r="S22" i="19"/>
  <c r="S24" i="19" s="1"/>
  <c r="K22" i="19"/>
  <c r="I22" i="19"/>
  <c r="F22" i="19"/>
  <c r="F24" i="19" s="1"/>
  <c r="AU14" i="19"/>
  <c r="AS14" i="19"/>
  <c r="AQ14" i="19"/>
  <c r="AG14" i="19"/>
  <c r="AC14" i="19" s="1"/>
  <c r="AE14" i="19"/>
  <c r="S14" i="19"/>
  <c r="Q14" i="19"/>
  <c r="O14" i="19"/>
  <c r="AQ5" i="19"/>
  <c r="O5" i="19"/>
  <c r="AC5" i="19" s="1"/>
  <c r="AQ4" i="19"/>
  <c r="O4" i="19"/>
  <c r="AC4" i="19" s="1"/>
  <c r="AQ3" i="19"/>
  <c r="O3" i="19"/>
  <c r="AC3" i="19" s="1"/>
  <c r="H295" i="18"/>
  <c r="AL292" i="18"/>
  <c r="X292" i="18"/>
  <c r="K292" i="18"/>
  <c r="Y292" i="18" s="1"/>
  <c r="AL289" i="18"/>
  <c r="X289" i="18"/>
  <c r="Y289" i="18" s="1"/>
  <c r="K289" i="18"/>
  <c r="AL286" i="18"/>
  <c r="X286" i="18"/>
  <c r="K286" i="18"/>
  <c r="Y286" i="18" s="1"/>
  <c r="AK282" i="18"/>
  <c r="AK301" i="18" s="1"/>
  <c r="AC306" i="18" s="1"/>
  <c r="AI282" i="18"/>
  <c r="AH282" i="18"/>
  <c r="AF282" i="18"/>
  <c r="AE282" i="18"/>
  <c r="W282" i="18"/>
  <c r="W295" i="18" s="1"/>
  <c r="U282" i="18"/>
  <c r="T282" i="18"/>
  <c r="R282" i="18"/>
  <c r="Q282" i="18"/>
  <c r="J282" i="18"/>
  <c r="J295" i="18" s="1"/>
  <c r="J301" i="18" s="1"/>
  <c r="H282" i="18"/>
  <c r="G282" i="18"/>
  <c r="E282" i="18"/>
  <c r="D282" i="18"/>
  <c r="AJ281" i="18"/>
  <c r="AL281" i="18" s="1"/>
  <c r="AG281" i="18"/>
  <c r="V281" i="18"/>
  <c r="S281" i="18"/>
  <c r="X281" i="18" s="1"/>
  <c r="I281" i="18"/>
  <c r="K281" i="18" s="1"/>
  <c r="F281" i="18"/>
  <c r="AJ280" i="18"/>
  <c r="AJ282" i="18" s="1"/>
  <c r="AG280" i="18"/>
  <c r="AG282" i="18" s="1"/>
  <c r="AI295" i="18" s="1"/>
  <c r="V280" i="18"/>
  <c r="V282" i="18" s="1"/>
  <c r="S280" i="18"/>
  <c r="S282" i="18" s="1"/>
  <c r="I280" i="18"/>
  <c r="I282" i="18" s="1"/>
  <c r="F280" i="18"/>
  <c r="F282" i="18" s="1"/>
  <c r="H299" i="18" s="1"/>
  <c r="AY249" i="18"/>
  <c r="AL249" i="18"/>
  <c r="X249" i="18"/>
  <c r="K249" i="18"/>
  <c r="Y249" i="18" s="1"/>
  <c r="AY246" i="18"/>
  <c r="AL246" i="18"/>
  <c r="X246" i="18"/>
  <c r="Y246" i="18" s="1"/>
  <c r="K246" i="18"/>
  <c r="AY243" i="18"/>
  <c r="AL243" i="18"/>
  <c r="X243" i="18"/>
  <c r="K243" i="18"/>
  <c r="Y243" i="18" s="1"/>
  <c r="AX239" i="18"/>
  <c r="AX252" i="18" s="1"/>
  <c r="AX258" i="18" s="1"/>
  <c r="AQ263" i="18" s="1"/>
  <c r="AV239" i="18"/>
  <c r="AU239" i="18"/>
  <c r="AS239" i="18"/>
  <c r="AR239" i="18"/>
  <c r="AK239" i="18"/>
  <c r="AK258" i="18" s="1"/>
  <c r="AC263" i="18" s="1"/>
  <c r="AI239" i="18"/>
  <c r="AH239" i="18"/>
  <c r="AF239" i="18"/>
  <c r="AE239" i="18"/>
  <c r="W239" i="18"/>
  <c r="W252" i="18" s="1"/>
  <c r="U239" i="18"/>
  <c r="T239" i="18"/>
  <c r="R239" i="18"/>
  <c r="Q239" i="18"/>
  <c r="J239" i="18"/>
  <c r="J252" i="18" s="1"/>
  <c r="J258" i="18" s="1"/>
  <c r="H239" i="18"/>
  <c r="G239" i="18"/>
  <c r="E239" i="18"/>
  <c r="D239" i="18"/>
  <c r="AW238" i="18"/>
  <c r="AT238" i="18"/>
  <c r="AY238" i="18" s="1"/>
  <c r="AL238" i="18"/>
  <c r="AJ238" i="18"/>
  <c r="AG238" i="18"/>
  <c r="V238" i="18"/>
  <c r="S238" i="18"/>
  <c r="X238" i="18" s="1"/>
  <c r="I238" i="18"/>
  <c r="F238" i="18"/>
  <c r="AW237" i="18"/>
  <c r="AW239" i="18" s="1"/>
  <c r="AT237" i="18"/>
  <c r="AJ237" i="18"/>
  <c r="AJ239" i="18" s="1"/>
  <c r="AJ252" i="18" s="1"/>
  <c r="AG237" i="18"/>
  <c r="AG239" i="18" s="1"/>
  <c r="V237" i="18"/>
  <c r="V239" i="18" s="1"/>
  <c r="S237" i="18"/>
  <c r="X237" i="18" s="1"/>
  <c r="Y237" i="18" s="1"/>
  <c r="I237" i="18"/>
  <c r="I239" i="18" s="1"/>
  <c r="F237" i="18"/>
  <c r="K237" i="18" s="1"/>
  <c r="AQ220" i="18"/>
  <c r="AK215" i="18"/>
  <c r="AC220" i="18" s="1"/>
  <c r="AL210" i="18"/>
  <c r="AX209" i="18"/>
  <c r="AX215" i="18" s="1"/>
  <c r="AW209" i="18"/>
  <c r="J209" i="18"/>
  <c r="J215" i="18" s="1"/>
  <c r="AY206" i="18"/>
  <c r="AL206" i="18"/>
  <c r="Y206" i="18"/>
  <c r="X206" i="18"/>
  <c r="K206" i="18"/>
  <c r="AY203" i="18"/>
  <c r="AL203" i="18"/>
  <c r="X203" i="18"/>
  <c r="K203" i="18"/>
  <c r="Y203" i="18" s="1"/>
  <c r="AY200" i="18"/>
  <c r="AL200" i="18"/>
  <c r="X200" i="18"/>
  <c r="Y200" i="18" s="1"/>
  <c r="K200" i="18"/>
  <c r="AX196" i="18"/>
  <c r="AV196" i="18"/>
  <c r="AU196" i="18"/>
  <c r="AT196" i="18"/>
  <c r="AS196" i="18"/>
  <c r="AR196" i="18"/>
  <c r="AK196" i="18"/>
  <c r="AK209" i="18" s="1"/>
  <c r="AI196" i="18"/>
  <c r="AH196" i="18"/>
  <c r="AF196" i="18"/>
  <c r="AE196" i="18"/>
  <c r="W196" i="18"/>
  <c r="U196" i="18"/>
  <c r="T196" i="18"/>
  <c r="R196" i="18"/>
  <c r="Q196" i="18"/>
  <c r="J196" i="18"/>
  <c r="H196" i="18"/>
  <c r="G196" i="18"/>
  <c r="E196" i="18"/>
  <c r="D196" i="18"/>
  <c r="AY195" i="18"/>
  <c r="AW195" i="18"/>
  <c r="AT195" i="18"/>
  <c r="AJ195" i="18"/>
  <c r="AG195" i="18"/>
  <c r="AL195" i="18" s="1"/>
  <c r="V195" i="18"/>
  <c r="X195" i="18" s="1"/>
  <c r="S195" i="18"/>
  <c r="I195" i="18"/>
  <c r="K195" i="18" s="1"/>
  <c r="Y195" i="18" s="1"/>
  <c r="F195" i="18"/>
  <c r="AY194" i="18"/>
  <c r="AW194" i="18"/>
  <c r="AW196" i="18" s="1"/>
  <c r="AW213" i="18" s="1"/>
  <c r="AT194" i="18"/>
  <c r="AL194" i="18"/>
  <c r="AL196" i="18" s="1"/>
  <c r="AJ194" i="18"/>
  <c r="AJ196" i="18" s="1"/>
  <c r="AG194" i="18"/>
  <c r="AG196" i="18" s="1"/>
  <c r="V194" i="18"/>
  <c r="V196" i="18" s="1"/>
  <c r="S194" i="18"/>
  <c r="I194" i="18"/>
  <c r="F194" i="18"/>
  <c r="F196" i="18" s="1"/>
  <c r="AX172" i="18"/>
  <c r="AQ177" i="18" s="1"/>
  <c r="J172" i="18"/>
  <c r="C177" i="18" s="1"/>
  <c r="AJ170" i="18"/>
  <c r="AX166" i="18"/>
  <c r="W166" i="18"/>
  <c r="J166" i="18"/>
  <c r="AY163" i="18"/>
  <c r="AL163" i="18"/>
  <c r="X163" i="18"/>
  <c r="K163" i="18"/>
  <c r="Y163" i="18" s="1"/>
  <c r="AY160" i="18"/>
  <c r="AL160" i="18"/>
  <c r="X160" i="18"/>
  <c r="Y160" i="18" s="1"/>
  <c r="K160" i="18"/>
  <c r="AY157" i="18"/>
  <c r="AL157" i="18"/>
  <c r="Y157" i="18"/>
  <c r="X157" i="18"/>
  <c r="K157" i="18"/>
  <c r="AX153" i="18"/>
  <c r="AV153" i="18"/>
  <c r="AU153" i="18"/>
  <c r="AS153" i="18"/>
  <c r="AR153" i="18"/>
  <c r="AK153" i="18"/>
  <c r="AK166" i="18" s="1"/>
  <c r="AI153" i="18"/>
  <c r="AH153" i="18"/>
  <c r="AF153" i="18"/>
  <c r="AE153" i="18"/>
  <c r="W153" i="18"/>
  <c r="W172" i="18" s="1"/>
  <c r="U153" i="18"/>
  <c r="T153" i="18"/>
  <c r="R153" i="18"/>
  <c r="Q153" i="18"/>
  <c r="J153" i="18"/>
  <c r="H153" i="18"/>
  <c r="G153" i="18"/>
  <c r="F153" i="18"/>
  <c r="H170" i="18" s="1"/>
  <c r="E153" i="18"/>
  <c r="D153" i="18"/>
  <c r="AW152" i="18"/>
  <c r="AT152" i="18"/>
  <c r="AY152" i="18" s="1"/>
  <c r="AJ152" i="18"/>
  <c r="AL152" i="18" s="1"/>
  <c r="AG152" i="18"/>
  <c r="V152" i="18"/>
  <c r="X152" i="18" s="1"/>
  <c r="S152" i="18"/>
  <c r="K152" i="18"/>
  <c r="I152" i="18"/>
  <c r="F152" i="18"/>
  <c r="AW151" i="18"/>
  <c r="AW153" i="18" s="1"/>
  <c r="AT151" i="18"/>
  <c r="AL151" i="18"/>
  <c r="AJ151" i="18"/>
  <c r="AJ153" i="18" s="1"/>
  <c r="AG151" i="18"/>
  <c r="AG153" i="18" s="1"/>
  <c r="V151" i="18"/>
  <c r="S151" i="18"/>
  <c r="S153" i="18" s="1"/>
  <c r="I151" i="18"/>
  <c r="F151" i="18"/>
  <c r="C151" i="18"/>
  <c r="C194" i="18" s="1"/>
  <c r="C237" i="18" s="1"/>
  <c r="C280" i="18" s="1"/>
  <c r="U127" i="18"/>
  <c r="AV123" i="18"/>
  <c r="AK123" i="18"/>
  <c r="AY120" i="18"/>
  <c r="AL120" i="18"/>
  <c r="X120" i="18"/>
  <c r="K120" i="18"/>
  <c r="AY117" i="18"/>
  <c r="AL117" i="18"/>
  <c r="X117" i="18"/>
  <c r="K117" i="18"/>
  <c r="Y117" i="18" s="1"/>
  <c r="AY114" i="18"/>
  <c r="AL114" i="18"/>
  <c r="X114" i="18"/>
  <c r="N114" i="18"/>
  <c r="N157" i="18" s="1"/>
  <c r="N200" i="18" s="1"/>
  <c r="N243" i="18" s="1"/>
  <c r="N286" i="18" s="1"/>
  <c r="K114" i="18"/>
  <c r="AX110" i="18"/>
  <c r="AX123" i="18" s="1"/>
  <c r="AX129" i="18" s="1"/>
  <c r="AQ134" i="18" s="1"/>
  <c r="AV110" i="18"/>
  <c r="AU110" i="18"/>
  <c r="AT110" i="18"/>
  <c r="AS110" i="18"/>
  <c r="AR110" i="18"/>
  <c r="AK110" i="18"/>
  <c r="AK129" i="18" s="1"/>
  <c r="AC134" i="18" s="1"/>
  <c r="AI110" i="18"/>
  <c r="AH110" i="18"/>
  <c r="AF110" i="18"/>
  <c r="AE110" i="18"/>
  <c r="W110" i="18"/>
  <c r="V110" i="18"/>
  <c r="U110" i="18"/>
  <c r="T110" i="18"/>
  <c r="R110" i="18"/>
  <c r="Q110" i="18"/>
  <c r="J110" i="18"/>
  <c r="J123" i="18" s="1"/>
  <c r="J129" i="18" s="1"/>
  <c r="H110" i="18"/>
  <c r="G110" i="18"/>
  <c r="E110" i="18"/>
  <c r="D110" i="18"/>
  <c r="AY109" i="18"/>
  <c r="AW109" i="18"/>
  <c r="AT109" i="18"/>
  <c r="AJ109" i="18"/>
  <c r="AG109" i="18"/>
  <c r="AL109" i="18" s="1"/>
  <c r="Y109" i="18"/>
  <c r="V109" i="18"/>
  <c r="S109" i="18"/>
  <c r="X109" i="18" s="1"/>
  <c r="O109" i="18"/>
  <c r="O152" i="18" s="1"/>
  <c r="O195" i="18" s="1"/>
  <c r="O238" i="18" s="1"/>
  <c r="O281" i="18" s="1"/>
  <c r="I109" i="18"/>
  <c r="F109" i="18"/>
  <c r="K109" i="18" s="1"/>
  <c r="AW108" i="18"/>
  <c r="AY108" i="18" s="1"/>
  <c r="AT108" i="18"/>
  <c r="AJ108" i="18"/>
  <c r="AL108" i="18" s="1"/>
  <c r="AL110" i="18" s="1"/>
  <c r="AG108" i="18"/>
  <c r="AG110" i="18" s="1"/>
  <c r="V108" i="18"/>
  <c r="S108" i="18"/>
  <c r="S110" i="18" s="1"/>
  <c r="O108" i="18"/>
  <c r="O151" i="18" s="1"/>
  <c r="O194" i="18" s="1"/>
  <c r="O237" i="18" s="1"/>
  <c r="O280" i="18" s="1"/>
  <c r="I108" i="18"/>
  <c r="I110" i="18" s="1"/>
  <c r="F108" i="18"/>
  <c r="K108" i="18" s="1"/>
  <c r="AV80" i="18"/>
  <c r="AK80" i="18"/>
  <c r="V80" i="18"/>
  <c r="AY77" i="18"/>
  <c r="AL77" i="18"/>
  <c r="X77" i="18"/>
  <c r="N77" i="18"/>
  <c r="N120" i="18" s="1"/>
  <c r="N163" i="18" s="1"/>
  <c r="N206" i="18" s="1"/>
  <c r="N249" i="18" s="1"/>
  <c r="N292" i="18" s="1"/>
  <c r="K77" i="18"/>
  <c r="Y77" i="18" s="1"/>
  <c r="B77" i="18"/>
  <c r="B120" i="18" s="1"/>
  <c r="B163" i="18" s="1"/>
  <c r="B206" i="18" s="1"/>
  <c r="B249" i="18" s="1"/>
  <c r="B292" i="18" s="1"/>
  <c r="AY74" i="18"/>
  <c r="AL74" i="18"/>
  <c r="X74" i="18"/>
  <c r="Y74" i="18" s="1"/>
  <c r="N74" i="18"/>
  <c r="N117" i="18" s="1"/>
  <c r="N160" i="18" s="1"/>
  <c r="N203" i="18" s="1"/>
  <c r="N246" i="18" s="1"/>
  <c r="N289" i="18" s="1"/>
  <c r="K74" i="18"/>
  <c r="B74" i="18"/>
  <c r="B117" i="18" s="1"/>
  <c r="B160" i="18" s="1"/>
  <c r="B203" i="18" s="1"/>
  <c r="B246" i="18" s="1"/>
  <c r="B289" i="18" s="1"/>
  <c r="AY71" i="18"/>
  <c r="AL71" i="18"/>
  <c r="X71" i="18"/>
  <c r="N71" i="18"/>
  <c r="K71" i="18"/>
  <c r="Y71" i="18" s="1"/>
  <c r="B71" i="18"/>
  <c r="B114" i="18" s="1"/>
  <c r="B157" i="18" s="1"/>
  <c r="B200" i="18" s="1"/>
  <c r="B243" i="18" s="1"/>
  <c r="B286" i="18" s="1"/>
  <c r="AX67" i="18"/>
  <c r="AX80" i="18" s="1"/>
  <c r="AX86" i="18" s="1"/>
  <c r="AQ91" i="18" s="1"/>
  <c r="AV67" i="18"/>
  <c r="AU67" i="18"/>
  <c r="AS67" i="18"/>
  <c r="AR67" i="18"/>
  <c r="AL67" i="18"/>
  <c r="AK67" i="18"/>
  <c r="AK86" i="18" s="1"/>
  <c r="AC91" i="18" s="1"/>
  <c r="AI67" i="18"/>
  <c r="AH67" i="18"/>
  <c r="AF67" i="18"/>
  <c r="AE67" i="18"/>
  <c r="W67" i="18"/>
  <c r="W86" i="18" s="1"/>
  <c r="O91" i="18" s="1"/>
  <c r="V67" i="18"/>
  <c r="U67" i="18"/>
  <c r="T67" i="18"/>
  <c r="R67" i="18"/>
  <c r="Q67" i="18"/>
  <c r="J67" i="18"/>
  <c r="J80" i="18" s="1"/>
  <c r="J86" i="18" s="1"/>
  <c r="H67" i="18"/>
  <c r="G67" i="18"/>
  <c r="E67" i="18"/>
  <c r="D67" i="18"/>
  <c r="AW66" i="18"/>
  <c r="AT66" i="18"/>
  <c r="AY66" i="18" s="1"/>
  <c r="AL66" i="18"/>
  <c r="AJ66" i="18"/>
  <c r="AG66" i="18"/>
  <c r="V66" i="18"/>
  <c r="S66" i="18"/>
  <c r="X66" i="18" s="1"/>
  <c r="O66" i="18"/>
  <c r="I66" i="18"/>
  <c r="F66" i="18"/>
  <c r="K66" i="18" s="1"/>
  <c r="Y66" i="18" s="1"/>
  <c r="C66" i="18"/>
  <c r="C109" i="18" s="1"/>
  <c r="C152" i="18" s="1"/>
  <c r="C195" i="18" s="1"/>
  <c r="C238" i="18" s="1"/>
  <c r="C281" i="18" s="1"/>
  <c r="AY65" i="18"/>
  <c r="AW65" i="18"/>
  <c r="AT65" i="18"/>
  <c r="AT67" i="18" s="1"/>
  <c r="AV84" i="18" s="1"/>
  <c r="AJ65" i="18"/>
  <c r="AJ67" i="18" s="1"/>
  <c r="AG65" i="18"/>
  <c r="AL65" i="18" s="1"/>
  <c r="V65" i="18"/>
  <c r="S65" i="18"/>
  <c r="X65" i="18" s="1"/>
  <c r="O65" i="18"/>
  <c r="I65" i="18"/>
  <c r="I67" i="18" s="1"/>
  <c r="I80" i="18" s="1"/>
  <c r="F65" i="18"/>
  <c r="C65" i="18"/>
  <c r="C108" i="18" s="1"/>
  <c r="AK43" i="18"/>
  <c r="AC48" i="18" s="1"/>
  <c r="W43" i="18"/>
  <c r="J37" i="18"/>
  <c r="J43" i="18" s="1"/>
  <c r="AY34" i="18"/>
  <c r="AL34" i="18"/>
  <c r="X34" i="18"/>
  <c r="K34" i="18"/>
  <c r="AY31" i="18"/>
  <c r="AL31" i="18"/>
  <c r="Y31" i="18"/>
  <c r="X31" i="18"/>
  <c r="K31" i="18"/>
  <c r="AY28" i="18"/>
  <c r="AL28" i="18"/>
  <c r="X28" i="18"/>
  <c r="K28" i="18"/>
  <c r="Y28" i="18" s="1"/>
  <c r="AY24" i="18"/>
  <c r="AX24" i="18"/>
  <c r="AX37" i="18" s="1"/>
  <c r="AX43" i="18" s="1"/>
  <c r="AQ48" i="18" s="1"/>
  <c r="AQ11" i="18" s="1"/>
  <c r="AV24" i="18"/>
  <c r="AU24" i="18"/>
  <c r="AS24" i="18"/>
  <c r="AR24" i="18"/>
  <c r="AK24" i="18"/>
  <c r="AK37" i="18" s="1"/>
  <c r="AI24" i="18"/>
  <c r="AH24" i="18"/>
  <c r="AF24" i="18"/>
  <c r="AE24" i="18"/>
  <c r="W24" i="18"/>
  <c r="W37" i="18" s="1"/>
  <c r="U24" i="18"/>
  <c r="T24" i="18"/>
  <c r="R24" i="18"/>
  <c r="Q24" i="18"/>
  <c r="J24" i="18"/>
  <c r="H24" i="18"/>
  <c r="G24" i="18"/>
  <c r="F24" i="18"/>
  <c r="E24" i="18"/>
  <c r="D24" i="18"/>
  <c r="AY23" i="18"/>
  <c r="AW23" i="18"/>
  <c r="AT23" i="18"/>
  <c r="AJ23" i="18"/>
  <c r="AG23" i="18"/>
  <c r="AL23" i="18" s="1"/>
  <c r="V23" i="18"/>
  <c r="S23" i="18"/>
  <c r="X23" i="18" s="1"/>
  <c r="I23" i="18"/>
  <c r="F23" i="18"/>
  <c r="K23" i="18" s="1"/>
  <c r="Y23" i="18" s="1"/>
  <c r="AY22" i="18"/>
  <c r="AW22" i="18"/>
  <c r="AW24" i="18" s="1"/>
  <c r="AW37" i="18" s="1"/>
  <c r="AT22" i="18"/>
  <c r="AT24" i="18" s="1"/>
  <c r="AL22" i="18"/>
  <c r="AL24" i="18" s="1"/>
  <c r="AJ22" i="18"/>
  <c r="AG22" i="18"/>
  <c r="AG24" i="18" s="1"/>
  <c r="X22" i="18"/>
  <c r="X24" i="18" s="1"/>
  <c r="V22" i="18"/>
  <c r="V24" i="18" s="1"/>
  <c r="V41" i="18" s="1"/>
  <c r="S22" i="18"/>
  <c r="K22" i="18"/>
  <c r="Y22" i="18" s="1"/>
  <c r="I22" i="18"/>
  <c r="I24" i="18" s="1"/>
  <c r="I37" i="18" s="1"/>
  <c r="F22" i="18"/>
  <c r="AU14" i="18"/>
  <c r="AS14" i="18"/>
  <c r="AQ14" i="18" s="1"/>
  <c r="AG14" i="18"/>
  <c r="AE14" i="18"/>
  <c r="AC14" i="18"/>
  <c r="S14" i="18"/>
  <c r="Q14" i="18"/>
  <c r="O14" i="18" s="1"/>
  <c r="AQ5" i="18"/>
  <c r="AC5" i="18"/>
  <c r="O5" i="18"/>
  <c r="AQ4" i="18"/>
  <c r="O4" i="18"/>
  <c r="AC4" i="18" s="1"/>
  <c r="AQ3" i="18"/>
  <c r="O3" i="18"/>
  <c r="AC3" i="18" s="1"/>
  <c r="AL292" i="17"/>
  <c r="X292" i="17"/>
  <c r="Y292" i="17" s="1"/>
  <c r="K292" i="17"/>
  <c r="AL289" i="17"/>
  <c r="X289" i="17"/>
  <c r="K289" i="17"/>
  <c r="AL286" i="17"/>
  <c r="X286" i="17"/>
  <c r="K286" i="17"/>
  <c r="AK282" i="17"/>
  <c r="AK295" i="17" s="1"/>
  <c r="AI282" i="17"/>
  <c r="AH282" i="17"/>
  <c r="AF282" i="17"/>
  <c r="AE282" i="17"/>
  <c r="W282" i="17"/>
  <c r="W295" i="17" s="1"/>
  <c r="U282" i="17"/>
  <c r="T282" i="17"/>
  <c r="R282" i="17"/>
  <c r="Q282" i="17"/>
  <c r="J282" i="17"/>
  <c r="J295" i="17" s="1"/>
  <c r="J301" i="17" s="1"/>
  <c r="H282" i="17"/>
  <c r="G282" i="17"/>
  <c r="E282" i="17"/>
  <c r="D282" i="17"/>
  <c r="AJ281" i="17"/>
  <c r="AG281" i="17"/>
  <c r="V281" i="17"/>
  <c r="S281" i="17"/>
  <c r="I281" i="17"/>
  <c r="F281" i="17"/>
  <c r="K281" i="17" s="1"/>
  <c r="AJ280" i="17"/>
  <c r="AG280" i="17"/>
  <c r="V280" i="17"/>
  <c r="V282" i="17" s="1"/>
  <c r="V295" i="17" s="1"/>
  <c r="S280" i="17"/>
  <c r="X280" i="17" s="1"/>
  <c r="I280" i="17"/>
  <c r="I282" i="17" s="1"/>
  <c r="F280" i="17"/>
  <c r="W258" i="17"/>
  <c r="AY249" i="17"/>
  <c r="AL249" i="17"/>
  <c r="X249" i="17"/>
  <c r="K249" i="17"/>
  <c r="AY246" i="17"/>
  <c r="AL246" i="17"/>
  <c r="X246" i="17"/>
  <c r="K246" i="17"/>
  <c r="AY243" i="17"/>
  <c r="AL243" i="17"/>
  <c r="Y243" i="17"/>
  <c r="X243" i="17"/>
  <c r="K243" i="17"/>
  <c r="AX239" i="17"/>
  <c r="AX252" i="17" s="1"/>
  <c r="AX258" i="17" s="1"/>
  <c r="AQ263" i="17" s="1"/>
  <c r="AV239" i="17"/>
  <c r="AU239" i="17"/>
  <c r="AS239" i="17"/>
  <c r="AR239" i="17"/>
  <c r="AK239" i="17"/>
  <c r="AI239" i="17"/>
  <c r="AH239" i="17"/>
  <c r="AF239" i="17"/>
  <c r="AE239" i="17"/>
  <c r="W239" i="17"/>
  <c r="W252" i="17" s="1"/>
  <c r="U239" i="17"/>
  <c r="T239" i="17"/>
  <c r="R239" i="17"/>
  <c r="Q239" i="17"/>
  <c r="J239" i="17"/>
  <c r="J252" i="17" s="1"/>
  <c r="J258" i="17" s="1"/>
  <c r="H239" i="17"/>
  <c r="G239" i="17"/>
  <c r="E239" i="17"/>
  <c r="D239" i="17"/>
  <c r="AW238" i="17"/>
  <c r="AT238" i="17"/>
  <c r="AJ238" i="17"/>
  <c r="AG238" i="17"/>
  <c r="V238" i="17"/>
  <c r="S238" i="17"/>
  <c r="X238" i="17" s="1"/>
  <c r="I238" i="17"/>
  <c r="F238" i="17"/>
  <c r="K238" i="17" s="1"/>
  <c r="Y238" i="17" s="1"/>
  <c r="AW237" i="17"/>
  <c r="AT237" i="17"/>
  <c r="AT239" i="17" s="1"/>
  <c r="AL237" i="17"/>
  <c r="AJ237" i="17"/>
  <c r="AG237" i="17"/>
  <c r="V237" i="17"/>
  <c r="V239" i="17" s="1"/>
  <c r="V252" i="17" s="1"/>
  <c r="S237" i="17"/>
  <c r="X237" i="17" s="1"/>
  <c r="Y237" i="17" s="1"/>
  <c r="I237" i="17"/>
  <c r="F237" i="17"/>
  <c r="K237" i="17" s="1"/>
  <c r="AK215" i="17"/>
  <c r="AC220" i="17" s="1"/>
  <c r="U215" i="17"/>
  <c r="AW213" i="17"/>
  <c r="U213" i="17"/>
  <c r="AX209" i="17"/>
  <c r="AX215" i="17" s="1"/>
  <c r="AQ220" i="17" s="1"/>
  <c r="AW209" i="17"/>
  <c r="J209" i="17"/>
  <c r="J215" i="17" s="1"/>
  <c r="AY206" i="17"/>
  <c r="AL206" i="17"/>
  <c r="Y206" i="17"/>
  <c r="X206" i="17"/>
  <c r="K206" i="17"/>
  <c r="AY203" i="17"/>
  <c r="AL203" i="17"/>
  <c r="X203" i="17"/>
  <c r="K203" i="17"/>
  <c r="Y203" i="17" s="1"/>
  <c r="AY200" i="17"/>
  <c r="AL200" i="17"/>
  <c r="X200" i="17"/>
  <c r="Y200" i="17" s="1"/>
  <c r="K200" i="17"/>
  <c r="AX196" i="17"/>
  <c r="AW196" i="17"/>
  <c r="AV196" i="17"/>
  <c r="AU196" i="17"/>
  <c r="AS196" i="17"/>
  <c r="AR196" i="17"/>
  <c r="AK196" i="17"/>
  <c r="AK209" i="17" s="1"/>
  <c r="AJ196" i="17"/>
  <c r="AI196" i="17"/>
  <c r="AH196" i="17"/>
  <c r="AF196" i="17"/>
  <c r="AE196" i="17"/>
  <c r="X196" i="17"/>
  <c r="W196" i="17"/>
  <c r="U196" i="17"/>
  <c r="T196" i="17"/>
  <c r="R196" i="17"/>
  <c r="Q196" i="17"/>
  <c r="J196" i="17"/>
  <c r="H196" i="17"/>
  <c r="G196" i="17"/>
  <c r="F196" i="17"/>
  <c r="E196" i="17"/>
  <c r="D196" i="17"/>
  <c r="AY195" i="17"/>
  <c r="AW195" i="17"/>
  <c r="AT195" i="17"/>
  <c r="AJ195" i="17"/>
  <c r="AG195" i="17"/>
  <c r="X195" i="17"/>
  <c r="V195" i="17"/>
  <c r="S195" i="17"/>
  <c r="I195" i="17"/>
  <c r="K195" i="17" s="1"/>
  <c r="Y195" i="17" s="1"/>
  <c r="F195" i="17"/>
  <c r="AW194" i="17"/>
  <c r="AT194" i="17"/>
  <c r="AY194" i="17" s="1"/>
  <c r="AL194" i="17"/>
  <c r="AJ194" i="17"/>
  <c r="AG194" i="17"/>
  <c r="AG196" i="17" s="1"/>
  <c r="X194" i="17"/>
  <c r="V194" i="17"/>
  <c r="V196" i="17" s="1"/>
  <c r="S194" i="17"/>
  <c r="S196" i="17" s="1"/>
  <c r="U209" i="17" s="1"/>
  <c r="K194" i="17"/>
  <c r="I194" i="17"/>
  <c r="F194" i="17"/>
  <c r="O177" i="17"/>
  <c r="AX172" i="17"/>
  <c r="AQ177" i="17" s="1"/>
  <c r="AY163" i="17"/>
  <c r="AL163" i="17"/>
  <c r="X163" i="17"/>
  <c r="K163" i="17"/>
  <c r="AY160" i="17"/>
  <c r="AL160" i="17"/>
  <c r="Y160" i="17"/>
  <c r="X160" i="17"/>
  <c r="K160" i="17"/>
  <c r="AY157" i="17"/>
  <c r="AL157" i="17"/>
  <c r="X157" i="17"/>
  <c r="K157" i="17"/>
  <c r="Y157" i="17" s="1"/>
  <c r="AX153" i="17"/>
  <c r="AX166" i="17" s="1"/>
  <c r="AV153" i="17"/>
  <c r="AU153" i="17"/>
  <c r="AT153" i="17"/>
  <c r="AS153" i="17"/>
  <c r="AR153" i="17"/>
  <c r="AK153" i="17"/>
  <c r="AK166" i="17" s="1"/>
  <c r="AI153" i="17"/>
  <c r="AH153" i="17"/>
  <c r="AG153" i="17"/>
  <c r="AI166" i="17" s="1"/>
  <c r="AF153" i="17"/>
  <c r="AE153" i="17"/>
  <c r="W153" i="17"/>
  <c r="W172" i="17" s="1"/>
  <c r="U153" i="17"/>
  <c r="T153" i="17"/>
  <c r="R153" i="17"/>
  <c r="Q153" i="17"/>
  <c r="J153" i="17"/>
  <c r="J166" i="17" s="1"/>
  <c r="J172" i="17" s="1"/>
  <c r="H153" i="17"/>
  <c r="G153" i="17"/>
  <c r="E153" i="17"/>
  <c r="D153" i="17"/>
  <c r="AW152" i="17"/>
  <c r="AT152" i="17"/>
  <c r="AY152" i="17" s="1"/>
  <c r="AL152" i="17"/>
  <c r="AJ152" i="17"/>
  <c r="AG152" i="17"/>
  <c r="X152" i="17"/>
  <c r="Y152" i="17" s="1"/>
  <c r="V152" i="17"/>
  <c r="V153" i="17" s="1"/>
  <c r="S152" i="17"/>
  <c r="I152" i="17"/>
  <c r="F152" i="17"/>
  <c r="K152" i="17" s="1"/>
  <c r="AY151" i="17"/>
  <c r="AW151" i="17"/>
  <c r="AT151" i="17"/>
  <c r="AJ151" i="17"/>
  <c r="AG151" i="17"/>
  <c r="V151" i="17"/>
  <c r="S151" i="17"/>
  <c r="S153" i="17" s="1"/>
  <c r="K151" i="17"/>
  <c r="I151" i="17"/>
  <c r="I153" i="17" s="1"/>
  <c r="F151" i="17"/>
  <c r="AK129" i="17"/>
  <c r="AC134" i="17" s="1"/>
  <c r="AI127" i="17"/>
  <c r="AK123" i="17"/>
  <c r="W123" i="17"/>
  <c r="U123" i="17"/>
  <c r="AY120" i="17"/>
  <c r="AL120" i="17"/>
  <c r="X120" i="17"/>
  <c r="K120" i="17"/>
  <c r="Y120" i="17" s="1"/>
  <c r="B120" i="17"/>
  <c r="B163" i="17" s="1"/>
  <c r="B206" i="17" s="1"/>
  <c r="B249" i="17" s="1"/>
  <c r="B292" i="17" s="1"/>
  <c r="AY117" i="17"/>
  <c r="AL117" i="17"/>
  <c r="X117" i="17"/>
  <c r="Y117" i="17" s="1"/>
  <c r="K117" i="17"/>
  <c r="AY114" i="17"/>
  <c r="AL114" i="17"/>
  <c r="X114" i="17"/>
  <c r="K114" i="17"/>
  <c r="Y114" i="17" s="1"/>
  <c r="AX110" i="17"/>
  <c r="AX123" i="17" s="1"/>
  <c r="AX129" i="17" s="1"/>
  <c r="AQ134" i="17" s="1"/>
  <c r="AV110" i="17"/>
  <c r="AU110" i="17"/>
  <c r="AS110" i="17"/>
  <c r="AR110" i="17"/>
  <c r="AL110" i="17"/>
  <c r="AK110" i="17"/>
  <c r="AI110" i="17"/>
  <c r="AH110" i="17"/>
  <c r="AF110" i="17"/>
  <c r="AE110" i="17"/>
  <c r="W110" i="17"/>
  <c r="W129" i="17" s="1"/>
  <c r="U110" i="17"/>
  <c r="T110" i="17"/>
  <c r="S110" i="17"/>
  <c r="R110" i="17"/>
  <c r="Q110" i="17"/>
  <c r="J110" i="17"/>
  <c r="J123" i="17" s="1"/>
  <c r="J129" i="17" s="1"/>
  <c r="H110" i="17"/>
  <c r="G110" i="17"/>
  <c r="E110" i="17"/>
  <c r="D110" i="17"/>
  <c r="AW109" i="17"/>
  <c r="AT109" i="17"/>
  <c r="AT110" i="17" s="1"/>
  <c r="AL109" i="17"/>
  <c r="AJ109" i="17"/>
  <c r="AG109" i="17"/>
  <c r="V109" i="17"/>
  <c r="V110" i="17" s="1"/>
  <c r="V123" i="17" s="1"/>
  <c r="S109" i="17"/>
  <c r="K109" i="17"/>
  <c r="I109" i="17"/>
  <c r="F109" i="17"/>
  <c r="AY108" i="17"/>
  <c r="AW108" i="17"/>
  <c r="AW110" i="17" s="1"/>
  <c r="AT108" i="17"/>
  <c r="AL108" i="17"/>
  <c r="AJ108" i="17"/>
  <c r="AJ110" i="17" s="1"/>
  <c r="AG108" i="17"/>
  <c r="AG110" i="17" s="1"/>
  <c r="V108" i="17"/>
  <c r="S108" i="17"/>
  <c r="X108" i="17" s="1"/>
  <c r="I108" i="17"/>
  <c r="I110" i="17" s="1"/>
  <c r="I123" i="17" s="1"/>
  <c r="J124" i="17" s="1"/>
  <c r="K124" i="17" s="1"/>
  <c r="F108" i="17"/>
  <c r="AK86" i="17"/>
  <c r="AC91" i="17" s="1"/>
  <c r="W86" i="17"/>
  <c r="AW84" i="17"/>
  <c r="AL81" i="17"/>
  <c r="AX80" i="17"/>
  <c r="AX86" i="17" s="1"/>
  <c r="AQ91" i="17" s="1"/>
  <c r="W80" i="17"/>
  <c r="J80" i="17"/>
  <c r="J86" i="17" s="1"/>
  <c r="AY77" i="17"/>
  <c r="AL77" i="17"/>
  <c r="Y77" i="17"/>
  <c r="X77" i="17"/>
  <c r="N77" i="17"/>
  <c r="N120" i="17" s="1"/>
  <c r="N163" i="17" s="1"/>
  <c r="N206" i="17" s="1"/>
  <c r="N249" i="17" s="1"/>
  <c r="N292" i="17" s="1"/>
  <c r="K77" i="17"/>
  <c r="B77" i="17"/>
  <c r="AY74" i="17"/>
  <c r="AL74" i="17"/>
  <c r="X74" i="17"/>
  <c r="N74" i="17"/>
  <c r="N117" i="17" s="1"/>
  <c r="N160" i="17" s="1"/>
  <c r="N203" i="17" s="1"/>
  <c r="N246" i="17" s="1"/>
  <c r="N289" i="17" s="1"/>
  <c r="K74" i="17"/>
  <c r="Y74" i="17" s="1"/>
  <c r="B74" i="17"/>
  <c r="B117" i="17" s="1"/>
  <c r="B160" i="17" s="1"/>
  <c r="B203" i="17" s="1"/>
  <c r="B246" i="17" s="1"/>
  <c r="B289" i="17" s="1"/>
  <c r="AY71" i="17"/>
  <c r="AL71" i="17"/>
  <c r="X71" i="17"/>
  <c r="Y71" i="17" s="1"/>
  <c r="N71" i="17"/>
  <c r="N114" i="17" s="1"/>
  <c r="N157" i="17" s="1"/>
  <c r="N200" i="17" s="1"/>
  <c r="N243" i="17" s="1"/>
  <c r="N286" i="17" s="1"/>
  <c r="K71" i="17"/>
  <c r="B71" i="17"/>
  <c r="B114" i="17" s="1"/>
  <c r="B157" i="17" s="1"/>
  <c r="B200" i="17" s="1"/>
  <c r="B243" i="17" s="1"/>
  <c r="B286" i="17" s="1"/>
  <c r="AX67" i="17"/>
  <c r="AW67" i="17"/>
  <c r="AW80" i="17" s="1"/>
  <c r="AV67" i="17"/>
  <c r="AU67" i="17"/>
  <c r="AS67" i="17"/>
  <c r="AR67" i="17"/>
  <c r="AK67" i="17"/>
  <c r="AK80" i="17" s="1"/>
  <c r="AJ67" i="17"/>
  <c r="AI67" i="17"/>
  <c r="AH67" i="17"/>
  <c r="AF67" i="17"/>
  <c r="AE67" i="17"/>
  <c r="W67" i="17"/>
  <c r="U67" i="17"/>
  <c r="T67" i="17"/>
  <c r="R67" i="17"/>
  <c r="Q67" i="17"/>
  <c r="J67" i="17"/>
  <c r="I67" i="17"/>
  <c r="I80" i="17" s="1"/>
  <c r="H67" i="17"/>
  <c r="G67" i="17"/>
  <c r="F67" i="17"/>
  <c r="K67" i="17" s="1"/>
  <c r="E67" i="17"/>
  <c r="D67" i="17"/>
  <c r="AW66" i="17"/>
  <c r="AT66" i="17"/>
  <c r="AY66" i="17" s="1"/>
  <c r="AJ66" i="17"/>
  <c r="AL66" i="17" s="1"/>
  <c r="AG66" i="17"/>
  <c r="X66" i="17"/>
  <c r="V66" i="17"/>
  <c r="S66" i="17"/>
  <c r="O66" i="17"/>
  <c r="O109" i="17" s="1"/>
  <c r="O152" i="17" s="1"/>
  <c r="O195" i="17" s="1"/>
  <c r="O238" i="17" s="1"/>
  <c r="O281" i="17" s="1"/>
  <c r="K66" i="17"/>
  <c r="Y66" i="17" s="1"/>
  <c r="I66" i="17"/>
  <c r="F66" i="17"/>
  <c r="C66" i="17"/>
  <c r="C109" i="17" s="1"/>
  <c r="C152" i="17" s="1"/>
  <c r="C195" i="17" s="1"/>
  <c r="C238" i="17" s="1"/>
  <c r="C281" i="17" s="1"/>
  <c r="AW65" i="17"/>
  <c r="AT65" i="17"/>
  <c r="AT67" i="17" s="1"/>
  <c r="AL65" i="17"/>
  <c r="AJ65" i="17"/>
  <c r="AG65" i="17"/>
  <c r="AG67" i="17" s="1"/>
  <c r="AI80" i="17" s="1"/>
  <c r="V65" i="17"/>
  <c r="V67" i="17" s="1"/>
  <c r="V84" i="17" s="1"/>
  <c r="V86" i="17" s="1"/>
  <c r="S65" i="17"/>
  <c r="O65" i="17"/>
  <c r="O108" i="17" s="1"/>
  <c r="O151" i="17" s="1"/>
  <c r="O194" i="17" s="1"/>
  <c r="O237" i="17" s="1"/>
  <c r="O280" i="17" s="1"/>
  <c r="K65" i="17"/>
  <c r="I65" i="17"/>
  <c r="F65" i="17"/>
  <c r="C65" i="17"/>
  <c r="C108" i="17" s="1"/>
  <c r="C151" i="17" s="1"/>
  <c r="C194" i="17" s="1"/>
  <c r="C237" i="17" s="1"/>
  <c r="C280" i="17" s="1"/>
  <c r="AY34" i="17"/>
  <c r="AL34" i="17"/>
  <c r="Y34" i="17"/>
  <c r="X34" i="17"/>
  <c r="K34" i="17"/>
  <c r="AY31" i="17"/>
  <c r="AL31" i="17"/>
  <c r="X31" i="17"/>
  <c r="K31" i="17"/>
  <c r="Y31" i="17" s="1"/>
  <c r="AY28" i="17"/>
  <c r="AL28" i="17"/>
  <c r="X28" i="17"/>
  <c r="K28" i="17"/>
  <c r="Y28" i="17" s="1"/>
  <c r="AX24" i="17"/>
  <c r="AX37" i="17" s="1"/>
  <c r="AX43" i="17" s="1"/>
  <c r="AQ48" i="17" s="1"/>
  <c r="AQ11" i="17" s="1"/>
  <c r="AV24" i="17"/>
  <c r="AU24" i="17"/>
  <c r="AS24" i="17"/>
  <c r="AR24" i="17"/>
  <c r="AK24" i="17"/>
  <c r="AK43" i="17" s="1"/>
  <c r="AC48" i="17" s="1"/>
  <c r="AJ24" i="17"/>
  <c r="AI24" i="17"/>
  <c r="AH24" i="17"/>
  <c r="AF24" i="17"/>
  <c r="AE24" i="17"/>
  <c r="W24" i="17"/>
  <c r="W43" i="17" s="1"/>
  <c r="O48" i="17" s="1"/>
  <c r="U24" i="17"/>
  <c r="T24" i="17"/>
  <c r="S24" i="17"/>
  <c r="R24" i="17"/>
  <c r="Q24" i="17"/>
  <c r="J24" i="17"/>
  <c r="J37" i="17" s="1"/>
  <c r="J43" i="17" s="1"/>
  <c r="C48" i="17" s="1"/>
  <c r="H24" i="17"/>
  <c r="G24" i="17"/>
  <c r="E24" i="17"/>
  <c r="D24" i="17"/>
  <c r="AW23" i="17"/>
  <c r="AY23" i="17" s="1"/>
  <c r="AT23" i="17"/>
  <c r="AJ23" i="17"/>
  <c r="AG23" i="17"/>
  <c r="AL23" i="17" s="1"/>
  <c r="X23" i="17"/>
  <c r="V23" i="17"/>
  <c r="S23" i="17"/>
  <c r="I23" i="17"/>
  <c r="F23" i="17"/>
  <c r="K23" i="17" s="1"/>
  <c r="Y23" i="17" s="1"/>
  <c r="AW22" i="17"/>
  <c r="AW24" i="17" s="1"/>
  <c r="AT22" i="17"/>
  <c r="AT24" i="17" s="1"/>
  <c r="AJ22" i="17"/>
  <c r="AG22" i="17"/>
  <c r="AG24" i="17" s="1"/>
  <c r="V22" i="17"/>
  <c r="V24" i="17" s="1"/>
  <c r="S22" i="17"/>
  <c r="I22" i="17"/>
  <c r="I24" i="17" s="1"/>
  <c r="F22" i="17"/>
  <c r="K22" i="17" s="1"/>
  <c r="AU14" i="17"/>
  <c r="AS14" i="17"/>
  <c r="AQ14" i="17"/>
  <c r="AG14" i="17"/>
  <c r="AC14" i="17" s="1"/>
  <c r="AE14" i="17"/>
  <c r="S14" i="17"/>
  <c r="Q14" i="17"/>
  <c r="O14" i="17"/>
  <c r="AQ5" i="17"/>
  <c r="O5" i="17"/>
  <c r="AC5" i="17" s="1"/>
  <c r="AQ4" i="17"/>
  <c r="O4" i="17"/>
  <c r="AC4" i="17" s="1"/>
  <c r="AQ3" i="17"/>
  <c r="O3" i="17"/>
  <c r="AC3" i="17" s="1"/>
  <c r="AL292" i="16"/>
  <c r="X292" i="16"/>
  <c r="K292" i="16"/>
  <c r="AL289" i="16"/>
  <c r="X289" i="16"/>
  <c r="K289" i="16"/>
  <c r="AL286" i="16"/>
  <c r="X286" i="16"/>
  <c r="K286" i="16"/>
  <c r="Y286" i="16" s="1"/>
  <c r="AK282" i="16"/>
  <c r="AK301" i="16" s="1"/>
  <c r="AC306" i="16" s="1"/>
  <c r="AI282" i="16"/>
  <c r="AH282" i="16"/>
  <c r="AF282" i="16"/>
  <c r="AE282" i="16"/>
  <c r="W282" i="16"/>
  <c r="W295" i="16" s="1"/>
  <c r="U282" i="16"/>
  <c r="T282" i="16"/>
  <c r="S282" i="16"/>
  <c r="R282" i="16"/>
  <c r="Q282" i="16"/>
  <c r="J282" i="16"/>
  <c r="J295" i="16" s="1"/>
  <c r="J301" i="16" s="1"/>
  <c r="H282" i="16"/>
  <c r="G282" i="16"/>
  <c r="E282" i="16"/>
  <c r="D282" i="16"/>
  <c r="AJ281" i="16"/>
  <c r="AG281" i="16"/>
  <c r="V281" i="16"/>
  <c r="S281" i="16"/>
  <c r="X281" i="16" s="1"/>
  <c r="I281" i="16"/>
  <c r="F281" i="16"/>
  <c r="K281" i="16" s="1"/>
  <c r="Y281" i="16" s="1"/>
  <c r="AJ280" i="16"/>
  <c r="AJ282" i="16" s="1"/>
  <c r="AG280" i="16"/>
  <c r="AG282" i="16" s="1"/>
  <c r="X280" i="16"/>
  <c r="V280" i="16"/>
  <c r="V282" i="16" s="1"/>
  <c r="S280" i="16"/>
  <c r="I280" i="16"/>
  <c r="I282" i="16" s="1"/>
  <c r="I299" i="16" s="1"/>
  <c r="F280" i="16"/>
  <c r="K280" i="16" s="1"/>
  <c r="Y280" i="16" s="1"/>
  <c r="W258" i="16"/>
  <c r="J252" i="16"/>
  <c r="J258" i="16" s="1"/>
  <c r="AY249" i="16"/>
  <c r="AL249" i="16"/>
  <c r="X249" i="16"/>
  <c r="K249" i="16"/>
  <c r="Y249" i="16" s="1"/>
  <c r="AY246" i="16"/>
  <c r="AL246" i="16"/>
  <c r="X246" i="16"/>
  <c r="K246" i="16"/>
  <c r="AY243" i="16"/>
  <c r="AL243" i="16"/>
  <c r="X243" i="16"/>
  <c r="K243" i="16"/>
  <c r="Y243" i="16" s="1"/>
  <c r="AX239" i="16"/>
  <c r="AX252" i="16" s="1"/>
  <c r="AX258" i="16" s="1"/>
  <c r="AQ263" i="16" s="1"/>
  <c r="AW239" i="16"/>
  <c r="AV239" i="16"/>
  <c r="AU239" i="16"/>
  <c r="AS239" i="16"/>
  <c r="AR239" i="16"/>
  <c r="AK239" i="16"/>
  <c r="AI239" i="16"/>
  <c r="AH239" i="16"/>
  <c r="AF239" i="16"/>
  <c r="AE239" i="16"/>
  <c r="W239" i="16"/>
  <c r="W252" i="16" s="1"/>
  <c r="U239" i="16"/>
  <c r="T239" i="16"/>
  <c r="R239" i="16"/>
  <c r="Q239" i="16"/>
  <c r="J239" i="16"/>
  <c r="H239" i="16"/>
  <c r="G239" i="16"/>
  <c r="E239" i="16"/>
  <c r="D239" i="16"/>
  <c r="AW238" i="16"/>
  <c r="AT238" i="16"/>
  <c r="AY238" i="16" s="1"/>
  <c r="AJ238" i="16"/>
  <c r="AG238" i="16"/>
  <c r="V238" i="16"/>
  <c r="V239" i="16" s="1"/>
  <c r="S238" i="16"/>
  <c r="I238" i="16"/>
  <c r="F238" i="16"/>
  <c r="K238" i="16" s="1"/>
  <c r="AW237" i="16"/>
  <c r="AT237" i="16"/>
  <c r="AL237" i="16"/>
  <c r="AJ237" i="16"/>
  <c r="AG237" i="16"/>
  <c r="V237" i="16"/>
  <c r="S237" i="16"/>
  <c r="S239" i="16" s="1"/>
  <c r="I237" i="16"/>
  <c r="I239" i="16" s="1"/>
  <c r="F237" i="16"/>
  <c r="K237" i="16" s="1"/>
  <c r="AK215" i="16"/>
  <c r="AC220" i="16" s="1"/>
  <c r="AX209" i="16"/>
  <c r="AX215" i="16" s="1"/>
  <c r="AQ220" i="16" s="1"/>
  <c r="AK209" i="16"/>
  <c r="J209" i="16"/>
  <c r="J215" i="16" s="1"/>
  <c r="AY206" i="16"/>
  <c r="AL206" i="16"/>
  <c r="X206" i="16"/>
  <c r="Y206" i="16" s="1"/>
  <c r="K206" i="16"/>
  <c r="AY203" i="16"/>
  <c r="AL203" i="16"/>
  <c r="Y203" i="16"/>
  <c r="X203" i="16"/>
  <c r="K203" i="16"/>
  <c r="AY200" i="16"/>
  <c r="AL200" i="16"/>
  <c r="X200" i="16"/>
  <c r="Y200" i="16" s="1"/>
  <c r="K200" i="16"/>
  <c r="AX196" i="16"/>
  <c r="AV196" i="16"/>
  <c r="AU196" i="16"/>
  <c r="AT196" i="16"/>
  <c r="AS196" i="16"/>
  <c r="AR196" i="16"/>
  <c r="AK196" i="16"/>
  <c r="AI196" i="16"/>
  <c r="AH196" i="16"/>
  <c r="AF196" i="16"/>
  <c r="AE196" i="16"/>
  <c r="W196" i="16"/>
  <c r="U196" i="16"/>
  <c r="T196" i="16"/>
  <c r="R196" i="16"/>
  <c r="Q196" i="16"/>
  <c r="J196" i="16"/>
  <c r="H196" i="16"/>
  <c r="G196" i="16"/>
  <c r="E196" i="16"/>
  <c r="D196" i="16"/>
  <c r="AY195" i="16"/>
  <c r="AW195" i="16"/>
  <c r="AT195" i="16"/>
  <c r="AJ195" i="16"/>
  <c r="AG195" i="16"/>
  <c r="AL195" i="16" s="1"/>
  <c r="X195" i="16"/>
  <c r="V195" i="16"/>
  <c r="S195" i="16"/>
  <c r="K195" i="16"/>
  <c r="Y195" i="16" s="1"/>
  <c r="I195" i="16"/>
  <c r="I196" i="16" s="1"/>
  <c r="I213" i="16" s="1"/>
  <c r="F195" i="16"/>
  <c r="AW194" i="16"/>
  <c r="AY194" i="16" s="1"/>
  <c r="AT194" i="16"/>
  <c r="AJ194" i="16"/>
  <c r="AJ196" i="16" s="1"/>
  <c r="AG194" i="16"/>
  <c r="AG196" i="16" s="1"/>
  <c r="V194" i="16"/>
  <c r="V196" i="16" s="1"/>
  <c r="S194" i="16"/>
  <c r="K194" i="16"/>
  <c r="I194" i="16"/>
  <c r="F194" i="16"/>
  <c r="F196" i="16" s="1"/>
  <c r="AX172" i="16"/>
  <c r="AQ177" i="16" s="1"/>
  <c r="W172" i="16"/>
  <c r="AJ170" i="16"/>
  <c r="AX166" i="16"/>
  <c r="W166" i="16"/>
  <c r="AY163" i="16"/>
  <c r="AL163" i="16"/>
  <c r="Y163" i="16"/>
  <c r="X163" i="16"/>
  <c r="K163" i="16"/>
  <c r="AY160" i="16"/>
  <c r="AL160" i="16"/>
  <c r="X160" i="16"/>
  <c r="K160" i="16"/>
  <c r="Y160" i="16" s="1"/>
  <c r="B160" i="16"/>
  <c r="B203" i="16" s="1"/>
  <c r="B246" i="16" s="1"/>
  <c r="B289" i="16" s="1"/>
  <c r="AY157" i="16"/>
  <c r="AL157" i="16"/>
  <c r="X157" i="16"/>
  <c r="K157" i="16"/>
  <c r="Y157" i="16" s="1"/>
  <c r="AX153" i="16"/>
  <c r="AV153" i="16"/>
  <c r="AU153" i="16"/>
  <c r="AS153" i="16"/>
  <c r="AR153" i="16"/>
  <c r="AK153" i="16"/>
  <c r="AJ153" i="16"/>
  <c r="AI153" i="16"/>
  <c r="AH153" i="16"/>
  <c r="AF153" i="16"/>
  <c r="AE153" i="16"/>
  <c r="W153" i="16"/>
  <c r="U153" i="16"/>
  <c r="T153" i="16"/>
  <c r="R153" i="16"/>
  <c r="Q153" i="16"/>
  <c r="J153" i="16"/>
  <c r="J166" i="16" s="1"/>
  <c r="J172" i="16" s="1"/>
  <c r="H153" i="16"/>
  <c r="G153" i="16"/>
  <c r="E153" i="16"/>
  <c r="D153" i="16"/>
  <c r="AW152" i="16"/>
  <c r="AW153" i="16" s="1"/>
  <c r="AT152" i="16"/>
  <c r="AY152" i="16" s="1"/>
  <c r="AJ152" i="16"/>
  <c r="AL152" i="16" s="1"/>
  <c r="AG152" i="16"/>
  <c r="V152" i="16"/>
  <c r="V153" i="16" s="1"/>
  <c r="S152" i="16"/>
  <c r="I152" i="16"/>
  <c r="F152" i="16"/>
  <c r="AY151" i="16"/>
  <c r="AW151" i="16"/>
  <c r="AT151" i="16"/>
  <c r="AJ151" i="16"/>
  <c r="AG151" i="16"/>
  <c r="X151" i="16"/>
  <c r="V151" i="16"/>
  <c r="S151" i="16"/>
  <c r="S153" i="16" s="1"/>
  <c r="I151" i="16"/>
  <c r="F151" i="16"/>
  <c r="AX129" i="16"/>
  <c r="AQ134" i="16" s="1"/>
  <c r="AX123" i="16"/>
  <c r="AY120" i="16"/>
  <c r="AL120" i="16"/>
  <c r="X120" i="16"/>
  <c r="K120" i="16"/>
  <c r="Y120" i="16" s="1"/>
  <c r="AY117" i="16"/>
  <c r="AL117" i="16"/>
  <c r="X117" i="16"/>
  <c r="Y117" i="16" s="1"/>
  <c r="K117" i="16"/>
  <c r="AY114" i="16"/>
  <c r="AL114" i="16"/>
  <c r="X114" i="16"/>
  <c r="N114" i="16"/>
  <c r="N157" i="16" s="1"/>
  <c r="N200" i="16" s="1"/>
  <c r="N243" i="16" s="1"/>
  <c r="N286" i="16" s="1"/>
  <c r="K114" i="16"/>
  <c r="Y114" i="16" s="1"/>
  <c r="AX110" i="16"/>
  <c r="AV110" i="16"/>
  <c r="AU110" i="16"/>
  <c r="AT110" i="16"/>
  <c r="AS110" i="16"/>
  <c r="AR110" i="16"/>
  <c r="AK110" i="16"/>
  <c r="AK129" i="16" s="1"/>
  <c r="AC134" i="16" s="1"/>
  <c r="AI110" i="16"/>
  <c r="AH110" i="16"/>
  <c r="AF110" i="16"/>
  <c r="AE110" i="16"/>
  <c r="W110" i="16"/>
  <c r="U110" i="16"/>
  <c r="T110" i="16"/>
  <c r="R110" i="16"/>
  <c r="Q110" i="16"/>
  <c r="J110" i="16"/>
  <c r="J123" i="16" s="1"/>
  <c r="J129" i="16" s="1"/>
  <c r="H110" i="16"/>
  <c r="G110" i="16"/>
  <c r="E110" i="16"/>
  <c r="D110" i="16"/>
  <c r="AY109" i="16"/>
  <c r="AW109" i="16"/>
  <c r="AW110" i="16" s="1"/>
  <c r="AW127" i="16" s="1"/>
  <c r="AT109" i="16"/>
  <c r="AJ109" i="16"/>
  <c r="AL109" i="16" s="1"/>
  <c r="AG109" i="16"/>
  <c r="V109" i="16"/>
  <c r="S109" i="16"/>
  <c r="I109" i="16"/>
  <c r="F109" i="16"/>
  <c r="F110" i="16" s="1"/>
  <c r="AY108" i="16"/>
  <c r="AW108" i="16"/>
  <c r="AT108" i="16"/>
  <c r="AJ108" i="16"/>
  <c r="AG108" i="16"/>
  <c r="AG110" i="16" s="1"/>
  <c r="V108" i="16"/>
  <c r="S108" i="16"/>
  <c r="S110" i="16" s="1"/>
  <c r="O108" i="16"/>
  <c r="O151" i="16" s="1"/>
  <c r="O194" i="16" s="1"/>
  <c r="O237" i="16" s="1"/>
  <c r="O280" i="16" s="1"/>
  <c r="I108" i="16"/>
  <c r="F108" i="16"/>
  <c r="I84" i="16"/>
  <c r="AY77" i="16"/>
  <c r="AL77" i="16"/>
  <c r="X77" i="16"/>
  <c r="N77" i="16"/>
  <c r="N120" i="16" s="1"/>
  <c r="N163" i="16" s="1"/>
  <c r="N206" i="16" s="1"/>
  <c r="N249" i="16" s="1"/>
  <c r="N292" i="16" s="1"/>
  <c r="K77" i="16"/>
  <c r="Y77" i="16" s="1"/>
  <c r="B77" i="16"/>
  <c r="B120" i="16" s="1"/>
  <c r="B163" i="16" s="1"/>
  <c r="B206" i="16" s="1"/>
  <c r="B249" i="16" s="1"/>
  <c r="B292" i="16" s="1"/>
  <c r="AY74" i="16"/>
  <c r="AL74" i="16"/>
  <c r="X74" i="16"/>
  <c r="N74" i="16"/>
  <c r="N117" i="16" s="1"/>
  <c r="N160" i="16" s="1"/>
  <c r="N203" i="16" s="1"/>
  <c r="N246" i="16" s="1"/>
  <c r="N289" i="16" s="1"/>
  <c r="K74" i="16"/>
  <c r="Y74" i="16" s="1"/>
  <c r="B74" i="16"/>
  <c r="B117" i="16" s="1"/>
  <c r="AY71" i="16"/>
  <c r="AL71" i="16"/>
  <c r="X71" i="16"/>
  <c r="Y71" i="16" s="1"/>
  <c r="N71" i="16"/>
  <c r="K71" i="16"/>
  <c r="B71" i="16"/>
  <c r="B114" i="16" s="1"/>
  <c r="B157" i="16" s="1"/>
  <c r="B200" i="16" s="1"/>
  <c r="B243" i="16" s="1"/>
  <c r="B286" i="16" s="1"/>
  <c r="AY67" i="16"/>
  <c r="AX67" i="16"/>
  <c r="AX80" i="16" s="1"/>
  <c r="AX86" i="16" s="1"/>
  <c r="AQ91" i="16" s="1"/>
  <c r="AV67" i="16"/>
  <c r="AU67" i="16"/>
  <c r="AS67" i="16"/>
  <c r="AR67" i="16"/>
  <c r="AK67" i="16"/>
  <c r="AK86" i="16" s="1"/>
  <c r="AC91" i="16" s="1"/>
  <c r="AJ67" i="16"/>
  <c r="AI67" i="16"/>
  <c r="AH67" i="16"/>
  <c r="AF67" i="16"/>
  <c r="AE67" i="16"/>
  <c r="W67" i="16"/>
  <c r="W80" i="16" s="1"/>
  <c r="U67" i="16"/>
  <c r="T67" i="16"/>
  <c r="R67" i="16"/>
  <c r="Q67" i="16"/>
  <c r="J67" i="16"/>
  <c r="J80" i="16" s="1"/>
  <c r="J86" i="16" s="1"/>
  <c r="H67" i="16"/>
  <c r="G67" i="16"/>
  <c r="E67" i="16"/>
  <c r="D67" i="16"/>
  <c r="AY66" i="16"/>
  <c r="AW66" i="16"/>
  <c r="AT66" i="16"/>
  <c r="AJ66" i="16"/>
  <c r="AG66" i="16"/>
  <c r="V66" i="16"/>
  <c r="S66" i="16"/>
  <c r="X66" i="16" s="1"/>
  <c r="O66" i="16"/>
  <c r="O109" i="16" s="1"/>
  <c r="O152" i="16" s="1"/>
  <c r="O195" i="16" s="1"/>
  <c r="O238" i="16" s="1"/>
  <c r="O281" i="16" s="1"/>
  <c r="I66" i="16"/>
  <c r="K66" i="16" s="1"/>
  <c r="Y66" i="16" s="1"/>
  <c r="F66" i="16"/>
  <c r="C66" i="16"/>
  <c r="C109" i="16" s="1"/>
  <c r="C152" i="16" s="1"/>
  <c r="C195" i="16" s="1"/>
  <c r="C238" i="16" s="1"/>
  <c r="C281" i="16" s="1"/>
  <c r="AY65" i="16"/>
  <c r="AW65" i="16"/>
  <c r="AW67" i="16" s="1"/>
  <c r="AW80" i="16" s="1"/>
  <c r="AT65" i="16"/>
  <c r="AT67" i="16" s="1"/>
  <c r="AJ65" i="16"/>
  <c r="AL65" i="16" s="1"/>
  <c r="AG65" i="16"/>
  <c r="AG67" i="16" s="1"/>
  <c r="V65" i="16"/>
  <c r="S65" i="16"/>
  <c r="O65" i="16"/>
  <c r="I65" i="16"/>
  <c r="I67" i="16" s="1"/>
  <c r="I80" i="16" s="1"/>
  <c r="F65" i="16"/>
  <c r="K65" i="16" s="1"/>
  <c r="C65" i="16"/>
  <c r="C108" i="16" s="1"/>
  <c r="C151" i="16" s="1"/>
  <c r="C194" i="16" s="1"/>
  <c r="C237" i="16" s="1"/>
  <c r="C280" i="16" s="1"/>
  <c r="J37" i="16"/>
  <c r="J43" i="16" s="1"/>
  <c r="AY34" i="16"/>
  <c r="AL34" i="16"/>
  <c r="X34" i="16"/>
  <c r="K34" i="16"/>
  <c r="AY31" i="16"/>
  <c r="AL31" i="16"/>
  <c r="X31" i="16"/>
  <c r="K31" i="16"/>
  <c r="Y31" i="16" s="1"/>
  <c r="AY28" i="16"/>
  <c r="AL28" i="16"/>
  <c r="X28" i="16"/>
  <c r="K28" i="16"/>
  <c r="Y28" i="16" s="1"/>
  <c r="AX24" i="16"/>
  <c r="AX37" i="16" s="1"/>
  <c r="AX43" i="16" s="1"/>
  <c r="AQ48" i="16" s="1"/>
  <c r="AV24" i="16"/>
  <c r="AU24" i="16"/>
  <c r="AS24" i="16"/>
  <c r="AR24" i="16"/>
  <c r="AK24" i="16"/>
  <c r="AK37" i="16" s="1"/>
  <c r="AJ24" i="16"/>
  <c r="AI24" i="16"/>
  <c r="AH24" i="16"/>
  <c r="AF24" i="16"/>
  <c r="AE24" i="16"/>
  <c r="X24" i="16"/>
  <c r="W24" i="16"/>
  <c r="W37" i="16" s="1"/>
  <c r="U24" i="16"/>
  <c r="T24" i="16"/>
  <c r="S24" i="16"/>
  <c r="R24" i="16"/>
  <c r="Q24" i="16"/>
  <c r="J24" i="16"/>
  <c r="H24" i="16"/>
  <c r="G24" i="16"/>
  <c r="E24" i="16"/>
  <c r="D24" i="16"/>
  <c r="AY23" i="16"/>
  <c r="AW23" i="16"/>
  <c r="AT23" i="16"/>
  <c r="AT24" i="16" s="1"/>
  <c r="AJ23" i="16"/>
  <c r="AG23" i="16"/>
  <c r="AL23" i="16" s="1"/>
  <c r="V23" i="16"/>
  <c r="X23" i="16" s="1"/>
  <c r="S23" i="16"/>
  <c r="I23" i="16"/>
  <c r="F23" i="16"/>
  <c r="K23" i="16" s="1"/>
  <c r="Y23" i="16" s="1"/>
  <c r="AW22" i="16"/>
  <c r="AT22" i="16"/>
  <c r="AJ22" i="16"/>
  <c r="AG22" i="16"/>
  <c r="X22" i="16"/>
  <c r="V22" i="16"/>
  <c r="S22" i="16"/>
  <c r="I22" i="16"/>
  <c r="I24" i="16" s="1"/>
  <c r="F22" i="16"/>
  <c r="K22" i="16" s="1"/>
  <c r="Y22" i="16" s="1"/>
  <c r="AU14" i="16"/>
  <c r="AS14" i="16"/>
  <c r="AQ14" i="16"/>
  <c r="AG14" i="16"/>
  <c r="AE14" i="16"/>
  <c r="AC14" i="16" s="1"/>
  <c r="S14" i="16"/>
  <c r="Q14" i="16"/>
  <c r="O14" i="16" s="1"/>
  <c r="AQ5" i="16"/>
  <c r="O5" i="16"/>
  <c r="AC5" i="16" s="1"/>
  <c r="AQ4" i="16"/>
  <c r="AC4" i="16"/>
  <c r="O4" i="16"/>
  <c r="AQ3" i="16"/>
  <c r="AC3" i="16"/>
  <c r="O3" i="16"/>
  <c r="AL292" i="15"/>
  <c r="X292" i="15"/>
  <c r="Y292" i="15" s="1"/>
  <c r="K292" i="15"/>
  <c r="AL289" i="15"/>
  <c r="X289" i="15"/>
  <c r="K289" i="15"/>
  <c r="Y289" i="15" s="1"/>
  <c r="AL286" i="15"/>
  <c r="X286" i="15"/>
  <c r="K286" i="15"/>
  <c r="AK282" i="15"/>
  <c r="AK295" i="15" s="1"/>
  <c r="AI282" i="15"/>
  <c r="AH282" i="15"/>
  <c r="AF282" i="15"/>
  <c r="AE282" i="15"/>
  <c r="W282" i="15"/>
  <c r="W295" i="15" s="1"/>
  <c r="U282" i="15"/>
  <c r="T282" i="15"/>
  <c r="R282" i="15"/>
  <c r="Q282" i="15"/>
  <c r="J282" i="15"/>
  <c r="J295" i="15" s="1"/>
  <c r="J301" i="15" s="1"/>
  <c r="H282" i="15"/>
  <c r="G282" i="15"/>
  <c r="E282" i="15"/>
  <c r="D282" i="15"/>
  <c r="AJ281" i="15"/>
  <c r="AL281" i="15" s="1"/>
  <c r="AG281" i="15"/>
  <c r="V281" i="15"/>
  <c r="S281" i="15"/>
  <c r="X281" i="15" s="1"/>
  <c r="K281" i="15"/>
  <c r="I281" i="15"/>
  <c r="F281" i="15"/>
  <c r="AJ280" i="15"/>
  <c r="AG280" i="15"/>
  <c r="AG282" i="15" s="1"/>
  <c r="AI299" i="15" s="1"/>
  <c r="V280" i="15"/>
  <c r="V282" i="15" s="1"/>
  <c r="S280" i="15"/>
  <c r="S282" i="15" s="1"/>
  <c r="K280" i="15"/>
  <c r="I280" i="15"/>
  <c r="I282" i="15" s="1"/>
  <c r="F280" i="15"/>
  <c r="F282" i="15" s="1"/>
  <c r="AK252" i="15"/>
  <c r="AY249" i="15"/>
  <c r="AL249" i="15"/>
  <c r="X249" i="15"/>
  <c r="K249" i="15"/>
  <c r="Y249" i="15" s="1"/>
  <c r="AY246" i="15"/>
  <c r="AL246" i="15"/>
  <c r="X246" i="15"/>
  <c r="K246" i="15"/>
  <c r="AY243" i="15"/>
  <c r="AL243" i="15"/>
  <c r="X243" i="15"/>
  <c r="K243" i="15"/>
  <c r="Y243" i="15" s="1"/>
  <c r="AX239" i="15"/>
  <c r="AX252" i="15" s="1"/>
  <c r="AX258" i="15" s="1"/>
  <c r="AQ263" i="15" s="1"/>
  <c r="AV239" i="15"/>
  <c r="AU239" i="15"/>
  <c r="AS239" i="15"/>
  <c r="AR239" i="15"/>
  <c r="AK239" i="15"/>
  <c r="AK258" i="15" s="1"/>
  <c r="AC263" i="15" s="1"/>
  <c r="AI239" i="15"/>
  <c r="AH239" i="15"/>
  <c r="AF239" i="15"/>
  <c r="AE239" i="15"/>
  <c r="W239" i="15"/>
  <c r="W252" i="15" s="1"/>
  <c r="U239" i="15"/>
  <c r="T239" i="15"/>
  <c r="R239" i="15"/>
  <c r="Q239" i="15"/>
  <c r="J239" i="15"/>
  <c r="J252" i="15" s="1"/>
  <c r="J258" i="15" s="1"/>
  <c r="H239" i="15"/>
  <c r="G239" i="15"/>
  <c r="E239" i="15"/>
  <c r="D239" i="15"/>
  <c r="AW238" i="15"/>
  <c r="AT238" i="15"/>
  <c r="AY238" i="15" s="1"/>
  <c r="AJ238" i="15"/>
  <c r="AL238" i="15" s="1"/>
  <c r="AG238" i="15"/>
  <c r="V238" i="15"/>
  <c r="S238" i="15"/>
  <c r="X238" i="15" s="1"/>
  <c r="I238" i="15"/>
  <c r="K238" i="15" s="1"/>
  <c r="F238" i="15"/>
  <c r="AW237" i="15"/>
  <c r="AY237" i="15" s="1"/>
  <c r="AT237" i="15"/>
  <c r="AT239" i="15" s="1"/>
  <c r="AJ237" i="15"/>
  <c r="AJ239" i="15" s="1"/>
  <c r="AG237" i="15"/>
  <c r="AG239" i="15" s="1"/>
  <c r="AI256" i="15" s="1"/>
  <c r="X237" i="15"/>
  <c r="V237" i="15"/>
  <c r="S237" i="15"/>
  <c r="I237" i="15"/>
  <c r="I239" i="15" s="1"/>
  <c r="I252" i="15" s="1"/>
  <c r="J253" i="15" s="1"/>
  <c r="K253" i="15" s="1"/>
  <c r="F237" i="15"/>
  <c r="K237" i="15" s="1"/>
  <c r="Y237" i="15" s="1"/>
  <c r="AK215" i="15"/>
  <c r="AC220" i="15" s="1"/>
  <c r="AV213" i="15"/>
  <c r="AX209" i="15"/>
  <c r="AX215" i="15" s="1"/>
  <c r="AQ220" i="15" s="1"/>
  <c r="AW209" i="15"/>
  <c r="J209" i="15"/>
  <c r="J215" i="15" s="1"/>
  <c r="AY206" i="15"/>
  <c r="AL206" i="15"/>
  <c r="Y206" i="15"/>
  <c r="X206" i="15"/>
  <c r="K206" i="15"/>
  <c r="AY203" i="15"/>
  <c r="AL203" i="15"/>
  <c r="X203" i="15"/>
  <c r="K203" i="15"/>
  <c r="Y203" i="15" s="1"/>
  <c r="AY200" i="15"/>
  <c r="AL200" i="15"/>
  <c r="X200" i="15"/>
  <c r="Y200" i="15" s="1"/>
  <c r="N200" i="15"/>
  <c r="N243" i="15" s="1"/>
  <c r="N286" i="15" s="1"/>
  <c r="K200" i="15"/>
  <c r="AX196" i="15"/>
  <c r="AV196" i="15"/>
  <c r="AU196" i="15"/>
  <c r="AT196" i="15"/>
  <c r="AS196" i="15"/>
  <c r="AR196" i="15"/>
  <c r="AK196" i="15"/>
  <c r="AK209" i="15" s="1"/>
  <c r="AJ196" i="15"/>
  <c r="AI196" i="15"/>
  <c r="AH196" i="15"/>
  <c r="AF196" i="15"/>
  <c r="AE196" i="15"/>
  <c r="W196" i="15"/>
  <c r="U196" i="15"/>
  <c r="T196" i="15"/>
  <c r="R196" i="15"/>
  <c r="Q196" i="15"/>
  <c r="J196" i="15"/>
  <c r="H196" i="15"/>
  <c r="G196" i="15"/>
  <c r="E196" i="15"/>
  <c r="D196" i="15"/>
  <c r="AY195" i="15"/>
  <c r="AW195" i="15"/>
  <c r="AT195" i="15"/>
  <c r="AJ195" i="15"/>
  <c r="AG195" i="15"/>
  <c r="AL195" i="15" s="1"/>
  <c r="V195" i="15"/>
  <c r="X195" i="15" s="1"/>
  <c r="S195" i="15"/>
  <c r="K195" i="15"/>
  <c r="Y195" i="15" s="1"/>
  <c r="I195" i="15"/>
  <c r="F195" i="15"/>
  <c r="AY194" i="15"/>
  <c r="AW194" i="15"/>
  <c r="AW196" i="15" s="1"/>
  <c r="AW213" i="15" s="1"/>
  <c r="AT194" i="15"/>
  <c r="AJ194" i="15"/>
  <c r="AL194" i="15" s="1"/>
  <c r="AL196" i="15" s="1"/>
  <c r="AG194" i="15"/>
  <c r="V194" i="15"/>
  <c r="V196" i="15" s="1"/>
  <c r="S194" i="15"/>
  <c r="I194" i="15"/>
  <c r="F194" i="15"/>
  <c r="F196" i="15" s="1"/>
  <c r="O177" i="15"/>
  <c r="AJ170" i="15"/>
  <c r="W166" i="15"/>
  <c r="AY163" i="15"/>
  <c r="AL163" i="15"/>
  <c r="X163" i="15"/>
  <c r="K163" i="15"/>
  <c r="Y163" i="15" s="1"/>
  <c r="AY160" i="15"/>
  <c r="AL160" i="15"/>
  <c r="X160" i="15"/>
  <c r="Y160" i="15" s="1"/>
  <c r="K160" i="15"/>
  <c r="AY157" i="15"/>
  <c r="AL157" i="15"/>
  <c r="X157" i="15"/>
  <c r="K157" i="15"/>
  <c r="Y157" i="15" s="1"/>
  <c r="AX153" i="15"/>
  <c r="AX166" i="15" s="1"/>
  <c r="AX172" i="15" s="1"/>
  <c r="AQ177" i="15" s="1"/>
  <c r="AV153" i="15"/>
  <c r="AU153" i="15"/>
  <c r="AS153" i="15"/>
  <c r="AR153" i="15"/>
  <c r="AK153" i="15"/>
  <c r="AK166" i="15" s="1"/>
  <c r="AI153" i="15"/>
  <c r="AH153" i="15"/>
  <c r="AF153" i="15"/>
  <c r="AE153" i="15"/>
  <c r="W153" i="15"/>
  <c r="W172" i="15" s="1"/>
  <c r="V153" i="15"/>
  <c r="U153" i="15"/>
  <c r="T153" i="15"/>
  <c r="R153" i="15"/>
  <c r="Q153" i="15"/>
  <c r="J153" i="15"/>
  <c r="J166" i="15" s="1"/>
  <c r="J172" i="15" s="1"/>
  <c r="C177" i="15" s="1"/>
  <c r="Q177" i="15" s="1"/>
  <c r="H153" i="15"/>
  <c r="G153" i="15"/>
  <c r="E153" i="15"/>
  <c r="D153" i="15"/>
  <c r="AW152" i="15"/>
  <c r="AT152" i="15"/>
  <c r="AL152" i="15"/>
  <c r="AJ152" i="15"/>
  <c r="AG152" i="15"/>
  <c r="Y152" i="15"/>
  <c r="X152" i="15"/>
  <c r="V152" i="15"/>
  <c r="S152" i="15"/>
  <c r="I152" i="15"/>
  <c r="F152" i="15"/>
  <c r="K152" i="15" s="1"/>
  <c r="AY151" i="15"/>
  <c r="AW151" i="15"/>
  <c r="AW153" i="15" s="1"/>
  <c r="AT151" i="15"/>
  <c r="AT153" i="15" s="1"/>
  <c r="AY153" i="15" s="1"/>
  <c r="AJ151" i="15"/>
  <c r="AJ153" i="15" s="1"/>
  <c r="AG151" i="15"/>
  <c r="AG153" i="15" s="1"/>
  <c r="V151" i="15"/>
  <c r="S151" i="15"/>
  <c r="S153" i="15" s="1"/>
  <c r="K151" i="15"/>
  <c r="I151" i="15"/>
  <c r="I153" i="15" s="1"/>
  <c r="F151" i="15"/>
  <c r="F153" i="15" s="1"/>
  <c r="H166" i="15" s="1"/>
  <c r="AL124" i="15"/>
  <c r="AX123" i="15"/>
  <c r="AX129" i="15" s="1"/>
  <c r="AQ134" i="15" s="1"/>
  <c r="J123" i="15"/>
  <c r="J129" i="15" s="1"/>
  <c r="AY120" i="15"/>
  <c r="AL120" i="15"/>
  <c r="Y120" i="15"/>
  <c r="X120" i="15"/>
  <c r="K120" i="15"/>
  <c r="AY117" i="15"/>
  <c r="AL117" i="15"/>
  <c r="X117" i="15"/>
  <c r="K117" i="15"/>
  <c r="Y117" i="15" s="1"/>
  <c r="B117" i="15"/>
  <c r="B160" i="15" s="1"/>
  <c r="B203" i="15" s="1"/>
  <c r="B246" i="15" s="1"/>
  <c r="B289" i="15" s="1"/>
  <c r="AY114" i="15"/>
  <c r="AL114" i="15"/>
  <c r="X114" i="15"/>
  <c r="Y114" i="15" s="1"/>
  <c r="K114" i="15"/>
  <c r="AX110" i="15"/>
  <c r="AV110" i="15"/>
  <c r="AU110" i="15"/>
  <c r="AS110" i="15"/>
  <c r="AR110" i="15"/>
  <c r="AK110" i="15"/>
  <c r="AK129" i="15" s="1"/>
  <c r="AC134" i="15" s="1"/>
  <c r="AJ110" i="15"/>
  <c r="AI110" i="15"/>
  <c r="AH110" i="15"/>
  <c r="AF110" i="15"/>
  <c r="AE110" i="15"/>
  <c r="W110" i="15"/>
  <c r="W123" i="15" s="1"/>
  <c r="U110" i="15"/>
  <c r="T110" i="15"/>
  <c r="R110" i="15"/>
  <c r="Q110" i="15"/>
  <c r="J110" i="15"/>
  <c r="H110" i="15"/>
  <c r="G110" i="15"/>
  <c r="E110" i="15"/>
  <c r="D110" i="15"/>
  <c r="AY109" i="15"/>
  <c r="AW109" i="15"/>
  <c r="AT109" i="15"/>
  <c r="AJ109" i="15"/>
  <c r="AG109" i="15"/>
  <c r="AL109" i="15" s="1"/>
  <c r="V109" i="15"/>
  <c r="S109" i="15"/>
  <c r="X109" i="15" s="1"/>
  <c r="O109" i="15"/>
  <c r="O152" i="15" s="1"/>
  <c r="O195" i="15" s="1"/>
  <c r="O238" i="15" s="1"/>
  <c r="O281" i="15" s="1"/>
  <c r="K109" i="15"/>
  <c r="Y109" i="15" s="1"/>
  <c r="I109" i="15"/>
  <c r="F109" i="15"/>
  <c r="AW108" i="15"/>
  <c r="AW110" i="15" s="1"/>
  <c r="AW123" i="15" s="1"/>
  <c r="AT108" i="15"/>
  <c r="AY108" i="15" s="1"/>
  <c r="AL108" i="15"/>
  <c r="AL110" i="15" s="1"/>
  <c r="AJ108" i="15"/>
  <c r="AG108" i="15"/>
  <c r="AG110" i="15" s="1"/>
  <c r="V108" i="15"/>
  <c r="V110" i="15" s="1"/>
  <c r="S108" i="15"/>
  <c r="I108" i="15"/>
  <c r="I110" i="15" s="1"/>
  <c r="F108" i="15"/>
  <c r="K108" i="15" s="1"/>
  <c r="AC91" i="15"/>
  <c r="AX86" i="15"/>
  <c r="AQ91" i="15" s="1"/>
  <c r="AK86" i="15"/>
  <c r="AX80" i="15"/>
  <c r="W80" i="15"/>
  <c r="H80" i="15"/>
  <c r="AY77" i="15"/>
  <c r="AL77" i="15"/>
  <c r="Y77" i="15"/>
  <c r="X77" i="15"/>
  <c r="N77" i="15"/>
  <c r="N120" i="15" s="1"/>
  <c r="N163" i="15" s="1"/>
  <c r="N206" i="15" s="1"/>
  <c r="N249" i="15" s="1"/>
  <c r="N292" i="15" s="1"/>
  <c r="K77" i="15"/>
  <c r="B77" i="15"/>
  <c r="B120" i="15" s="1"/>
  <c r="B163" i="15" s="1"/>
  <c r="B206" i="15" s="1"/>
  <c r="B249" i="15" s="1"/>
  <c r="B292" i="15" s="1"/>
  <c r="AY74" i="15"/>
  <c r="AL74" i="15"/>
  <c r="Y74" i="15"/>
  <c r="X74" i="15"/>
  <c r="N74" i="15"/>
  <c r="N117" i="15" s="1"/>
  <c r="N160" i="15" s="1"/>
  <c r="N203" i="15" s="1"/>
  <c r="N246" i="15" s="1"/>
  <c r="N289" i="15" s="1"/>
  <c r="K74" i="15"/>
  <c r="B74" i="15"/>
  <c r="AY71" i="15"/>
  <c r="AL71" i="15"/>
  <c r="X71" i="15"/>
  <c r="N71" i="15"/>
  <c r="N114" i="15" s="1"/>
  <c r="N157" i="15" s="1"/>
  <c r="K71" i="15"/>
  <c r="Y71" i="15" s="1"/>
  <c r="B71" i="15"/>
  <c r="B114" i="15" s="1"/>
  <c r="B157" i="15" s="1"/>
  <c r="B200" i="15" s="1"/>
  <c r="B243" i="15" s="1"/>
  <c r="B286" i="15" s="1"/>
  <c r="AX67" i="15"/>
  <c r="AV67" i="15"/>
  <c r="AU67" i="15"/>
  <c r="AS67" i="15"/>
  <c r="AR67" i="15"/>
  <c r="AK67" i="15"/>
  <c r="AK80" i="15" s="1"/>
  <c r="AI67" i="15"/>
  <c r="AH67" i="15"/>
  <c r="AF67" i="15"/>
  <c r="AE67" i="15"/>
  <c r="W67" i="15"/>
  <c r="W86" i="15" s="1"/>
  <c r="O91" i="15" s="1"/>
  <c r="V67" i="15"/>
  <c r="U67" i="15"/>
  <c r="T67" i="15"/>
  <c r="R67" i="15"/>
  <c r="Q67" i="15"/>
  <c r="J67" i="15"/>
  <c r="J80" i="15" s="1"/>
  <c r="J86" i="15" s="1"/>
  <c r="I67" i="15"/>
  <c r="H67" i="15"/>
  <c r="G67" i="15"/>
  <c r="E67" i="15"/>
  <c r="D67" i="15"/>
  <c r="AW66" i="15"/>
  <c r="AT66" i="15"/>
  <c r="AL66" i="15"/>
  <c r="AJ66" i="15"/>
  <c r="AG66" i="15"/>
  <c r="X66" i="15"/>
  <c r="V66" i="15"/>
  <c r="S66" i="15"/>
  <c r="O66" i="15"/>
  <c r="I66" i="15"/>
  <c r="F66" i="15"/>
  <c r="K66" i="15" s="1"/>
  <c r="Y66" i="15" s="1"/>
  <c r="C66" i="15"/>
  <c r="C109" i="15" s="1"/>
  <c r="C152" i="15" s="1"/>
  <c r="C195" i="15" s="1"/>
  <c r="C238" i="15" s="1"/>
  <c r="C281" i="15" s="1"/>
  <c r="AY65" i="15"/>
  <c r="AW65" i="15"/>
  <c r="AT65" i="15"/>
  <c r="AJ65" i="15"/>
  <c r="AJ67" i="15" s="1"/>
  <c r="AJ84" i="15" s="1"/>
  <c r="AG65" i="15"/>
  <c r="AL65" i="15" s="1"/>
  <c r="AL67" i="15" s="1"/>
  <c r="V65" i="15"/>
  <c r="S65" i="15"/>
  <c r="S67" i="15" s="1"/>
  <c r="O65" i="15"/>
  <c r="O108" i="15" s="1"/>
  <c r="O151" i="15" s="1"/>
  <c r="O194" i="15" s="1"/>
  <c r="O237" i="15" s="1"/>
  <c r="O280" i="15" s="1"/>
  <c r="K65" i="15"/>
  <c r="I65" i="15"/>
  <c r="F65" i="15"/>
  <c r="F67" i="15" s="1"/>
  <c r="C65" i="15"/>
  <c r="C108" i="15" s="1"/>
  <c r="C151" i="15" s="1"/>
  <c r="C194" i="15" s="1"/>
  <c r="C237" i="15" s="1"/>
  <c r="C280" i="15" s="1"/>
  <c r="C48" i="15"/>
  <c r="W43" i="15"/>
  <c r="AK37" i="15"/>
  <c r="AY34" i="15"/>
  <c r="AL34" i="15"/>
  <c r="Y34" i="15"/>
  <c r="X34" i="15"/>
  <c r="K34" i="15"/>
  <c r="AY31" i="15"/>
  <c r="AL31" i="15"/>
  <c r="Y31" i="15"/>
  <c r="X31" i="15"/>
  <c r="K31" i="15"/>
  <c r="AY28" i="15"/>
  <c r="AL28" i="15"/>
  <c r="X28" i="15"/>
  <c r="K28" i="15"/>
  <c r="Y28" i="15" s="1"/>
  <c r="AX24" i="15"/>
  <c r="AX37" i="15" s="1"/>
  <c r="AX43" i="15" s="1"/>
  <c r="AQ48" i="15" s="1"/>
  <c r="AQ11" i="15" s="1"/>
  <c r="AV24" i="15"/>
  <c r="AU24" i="15"/>
  <c r="AS24" i="15"/>
  <c r="AR24" i="15"/>
  <c r="AK24" i="15"/>
  <c r="AK43" i="15" s="1"/>
  <c r="AC48" i="15" s="1"/>
  <c r="AI24" i="15"/>
  <c r="AH24" i="15"/>
  <c r="AF24" i="15"/>
  <c r="AE24" i="15"/>
  <c r="W24" i="15"/>
  <c r="W37" i="15" s="1"/>
  <c r="U24" i="15"/>
  <c r="T24" i="15"/>
  <c r="R24" i="15"/>
  <c r="Q24" i="15"/>
  <c r="J24" i="15"/>
  <c r="J37" i="15" s="1"/>
  <c r="J43" i="15" s="1"/>
  <c r="H24" i="15"/>
  <c r="G24" i="15"/>
  <c r="E24" i="15"/>
  <c r="D24" i="15"/>
  <c r="AW23" i="15"/>
  <c r="AT23" i="15"/>
  <c r="AY23" i="15" s="1"/>
  <c r="AJ23" i="15"/>
  <c r="AL23" i="15" s="1"/>
  <c r="AG23" i="15"/>
  <c r="V23" i="15"/>
  <c r="S23" i="15"/>
  <c r="X23" i="15" s="1"/>
  <c r="K23" i="15"/>
  <c r="I23" i="15"/>
  <c r="F23" i="15"/>
  <c r="AW22" i="15"/>
  <c r="AT22" i="15"/>
  <c r="AJ22" i="15"/>
  <c r="AJ24" i="15" s="1"/>
  <c r="AG22" i="15"/>
  <c r="AG24" i="15" s="1"/>
  <c r="V22" i="15"/>
  <c r="S22" i="15"/>
  <c r="I22" i="15"/>
  <c r="F22" i="15"/>
  <c r="K22" i="15" s="1"/>
  <c r="AU14" i="15"/>
  <c r="AS14" i="15"/>
  <c r="AQ14" i="15" s="1"/>
  <c r="AG14" i="15"/>
  <c r="AE14" i="15"/>
  <c r="AC14" i="15" s="1"/>
  <c r="S14" i="15"/>
  <c r="Q14" i="15"/>
  <c r="O14" i="15" s="1"/>
  <c r="AQ5" i="15"/>
  <c r="O5" i="15"/>
  <c r="AC5" i="15" s="1"/>
  <c r="AQ4" i="15"/>
  <c r="O4" i="15"/>
  <c r="AC4" i="15" s="1"/>
  <c r="AQ3" i="15"/>
  <c r="AC3" i="15"/>
  <c r="O3" i="15"/>
  <c r="AL292" i="14"/>
  <c r="X292" i="14"/>
  <c r="K292" i="14"/>
  <c r="Y292" i="14" s="1"/>
  <c r="AL289" i="14"/>
  <c r="X289" i="14"/>
  <c r="K289" i="14"/>
  <c r="AL286" i="14"/>
  <c r="X286" i="14"/>
  <c r="K286" i="14"/>
  <c r="Y286" i="14" s="1"/>
  <c r="AK282" i="14"/>
  <c r="AK295" i="14" s="1"/>
  <c r="AI282" i="14"/>
  <c r="AH282" i="14"/>
  <c r="AF282" i="14"/>
  <c r="AE282" i="14"/>
  <c r="W282" i="14"/>
  <c r="W295" i="14" s="1"/>
  <c r="U282" i="14"/>
  <c r="T282" i="14"/>
  <c r="R282" i="14"/>
  <c r="Q282" i="14"/>
  <c r="J282" i="14"/>
  <c r="J295" i="14" s="1"/>
  <c r="J301" i="14" s="1"/>
  <c r="H282" i="14"/>
  <c r="G282" i="14"/>
  <c r="E282" i="14"/>
  <c r="D282" i="14"/>
  <c r="AJ281" i="14"/>
  <c r="AL281" i="14" s="1"/>
  <c r="AG281" i="14"/>
  <c r="V281" i="14"/>
  <c r="S281" i="14"/>
  <c r="K281" i="14"/>
  <c r="I281" i="14"/>
  <c r="F281" i="14"/>
  <c r="AJ280" i="14"/>
  <c r="AJ282" i="14" s="1"/>
  <c r="AG280" i="14"/>
  <c r="AG282" i="14" s="1"/>
  <c r="V280" i="14"/>
  <c r="V282" i="14" s="1"/>
  <c r="S280" i="14"/>
  <c r="X280" i="14" s="1"/>
  <c r="K280" i="14"/>
  <c r="Y280" i="14" s="1"/>
  <c r="I280" i="14"/>
  <c r="I282" i="14" s="1"/>
  <c r="F280" i="14"/>
  <c r="F282" i="14" s="1"/>
  <c r="K282" i="14" s="1"/>
  <c r="W258" i="14"/>
  <c r="AY249" i="14"/>
  <c r="AL249" i="14"/>
  <c r="X249" i="14"/>
  <c r="K249" i="14"/>
  <c r="Y249" i="14" s="1"/>
  <c r="AY246" i="14"/>
  <c r="AL246" i="14"/>
  <c r="X246" i="14"/>
  <c r="K246" i="14"/>
  <c r="Y246" i="14" s="1"/>
  <c r="AY243" i="14"/>
  <c r="AL243" i="14"/>
  <c r="X243" i="14"/>
  <c r="Y243" i="14" s="1"/>
  <c r="K243" i="14"/>
  <c r="AX239" i="14"/>
  <c r="AX252" i="14" s="1"/>
  <c r="AX258" i="14" s="1"/>
  <c r="AQ263" i="14" s="1"/>
  <c r="AV239" i="14"/>
  <c r="AU239" i="14"/>
  <c r="AS239" i="14"/>
  <c r="AR239" i="14"/>
  <c r="AK239" i="14"/>
  <c r="AI239" i="14"/>
  <c r="AH239" i="14"/>
  <c r="AF239" i="14"/>
  <c r="AE239" i="14"/>
  <c r="W239" i="14"/>
  <c r="W252" i="14" s="1"/>
  <c r="U239" i="14"/>
  <c r="T239" i="14"/>
  <c r="R239" i="14"/>
  <c r="Q239" i="14"/>
  <c r="J239" i="14"/>
  <c r="J252" i="14" s="1"/>
  <c r="J258" i="14" s="1"/>
  <c r="C263" i="14" s="1"/>
  <c r="H239" i="14"/>
  <c r="G239" i="14"/>
  <c r="E239" i="14"/>
  <c r="D239" i="14"/>
  <c r="AW238" i="14"/>
  <c r="AT238" i="14"/>
  <c r="AY238" i="14" s="1"/>
  <c r="AJ238" i="14"/>
  <c r="AL238" i="14" s="1"/>
  <c r="AG238" i="14"/>
  <c r="V238" i="14"/>
  <c r="S238" i="14"/>
  <c r="X238" i="14" s="1"/>
  <c r="K238" i="14"/>
  <c r="I238" i="14"/>
  <c r="F238" i="14"/>
  <c r="AW237" i="14"/>
  <c r="AW239" i="14" s="1"/>
  <c r="AT237" i="14"/>
  <c r="AJ237" i="14"/>
  <c r="AL237" i="14" s="1"/>
  <c r="AG237" i="14"/>
  <c r="AG239" i="14" s="1"/>
  <c r="X237" i="14"/>
  <c r="V237" i="14"/>
  <c r="S237" i="14"/>
  <c r="S239" i="14" s="1"/>
  <c r="K237" i="14"/>
  <c r="I237" i="14"/>
  <c r="I239" i="14" s="1"/>
  <c r="F237" i="14"/>
  <c r="F239" i="14" s="1"/>
  <c r="W215" i="14"/>
  <c r="AY206" i="14"/>
  <c r="AL206" i="14"/>
  <c r="X206" i="14"/>
  <c r="Y206" i="14" s="1"/>
  <c r="K206" i="14"/>
  <c r="AY203" i="14"/>
  <c r="AL203" i="14"/>
  <c r="Y203" i="14"/>
  <c r="X203" i="14"/>
  <c r="K203" i="14"/>
  <c r="AY200" i="14"/>
  <c r="AL200" i="14"/>
  <c r="Y200" i="14"/>
  <c r="X200" i="14"/>
  <c r="K200" i="14"/>
  <c r="AX196" i="14"/>
  <c r="AX209" i="14" s="1"/>
  <c r="AX215" i="14" s="1"/>
  <c r="AQ220" i="14" s="1"/>
  <c r="AW196" i="14"/>
  <c r="AW213" i="14" s="1"/>
  <c r="AV196" i="14"/>
  <c r="AU196" i="14"/>
  <c r="AS196" i="14"/>
  <c r="AR196" i="14"/>
  <c r="AK196" i="14"/>
  <c r="AI196" i="14"/>
  <c r="AH196" i="14"/>
  <c r="AF196" i="14"/>
  <c r="AE196" i="14"/>
  <c r="W196" i="14"/>
  <c r="W209" i="14" s="1"/>
  <c r="U196" i="14"/>
  <c r="T196" i="14"/>
  <c r="R196" i="14"/>
  <c r="Q196" i="14"/>
  <c r="J196" i="14"/>
  <c r="J209" i="14" s="1"/>
  <c r="J215" i="14" s="1"/>
  <c r="H196" i="14"/>
  <c r="G196" i="14"/>
  <c r="F196" i="14"/>
  <c r="E196" i="14"/>
  <c r="D196" i="14"/>
  <c r="AY195" i="14"/>
  <c r="AW195" i="14"/>
  <c r="AT195" i="14"/>
  <c r="AJ195" i="14"/>
  <c r="AL195" i="14" s="1"/>
  <c r="AG195" i="14"/>
  <c r="X195" i="14"/>
  <c r="V195" i="14"/>
  <c r="S195" i="14"/>
  <c r="I195" i="14"/>
  <c r="F195" i="14"/>
  <c r="AW194" i="14"/>
  <c r="AT194" i="14"/>
  <c r="AY194" i="14" s="1"/>
  <c r="AJ194" i="14"/>
  <c r="AG194" i="14"/>
  <c r="AG196" i="14" s="1"/>
  <c r="X194" i="14"/>
  <c r="V194" i="14"/>
  <c r="V196" i="14" s="1"/>
  <c r="S194" i="14"/>
  <c r="S196" i="14" s="1"/>
  <c r="K194" i="14"/>
  <c r="Y194" i="14" s="1"/>
  <c r="I194" i="14"/>
  <c r="F194" i="14"/>
  <c r="C194" i="14"/>
  <c r="C237" i="14" s="1"/>
  <c r="C280" i="14" s="1"/>
  <c r="AY163" i="14"/>
  <c r="AL163" i="14"/>
  <c r="X163" i="14"/>
  <c r="K163" i="14"/>
  <c r="Y163" i="14" s="1"/>
  <c r="AY160" i="14"/>
  <c r="AL160" i="14"/>
  <c r="X160" i="14"/>
  <c r="Y160" i="14" s="1"/>
  <c r="K160" i="14"/>
  <c r="AY157" i="14"/>
  <c r="AL157" i="14"/>
  <c r="Y157" i="14"/>
  <c r="X157" i="14"/>
  <c r="K157" i="14"/>
  <c r="AX153" i="14"/>
  <c r="AX166" i="14" s="1"/>
  <c r="AX172" i="14" s="1"/>
  <c r="AQ177" i="14" s="1"/>
  <c r="AV153" i="14"/>
  <c r="AU153" i="14"/>
  <c r="AT153" i="14"/>
  <c r="AS153" i="14"/>
  <c r="AR153" i="14"/>
  <c r="AK153" i="14"/>
  <c r="AK166" i="14" s="1"/>
  <c r="AI153" i="14"/>
  <c r="AH153" i="14"/>
  <c r="AF153" i="14"/>
  <c r="AE153" i="14"/>
  <c r="W153" i="14"/>
  <c r="U153" i="14"/>
  <c r="T153" i="14"/>
  <c r="R153" i="14"/>
  <c r="Q153" i="14"/>
  <c r="J153" i="14"/>
  <c r="J166" i="14" s="1"/>
  <c r="J172" i="14" s="1"/>
  <c r="H153" i="14"/>
  <c r="G153" i="14"/>
  <c r="E153" i="14"/>
  <c r="D153" i="14"/>
  <c r="AY152" i="14"/>
  <c r="AW152" i="14"/>
  <c r="AT152" i="14"/>
  <c r="AJ152" i="14"/>
  <c r="AL152" i="14" s="1"/>
  <c r="AG152" i="14"/>
  <c r="V152" i="14"/>
  <c r="X152" i="14" s="1"/>
  <c r="S152" i="14"/>
  <c r="I152" i="14"/>
  <c r="K152" i="14" s="1"/>
  <c r="F152" i="14"/>
  <c r="AY151" i="14"/>
  <c r="AW151" i="14"/>
  <c r="AW153" i="14" s="1"/>
  <c r="AT151" i="14"/>
  <c r="AJ151" i="14"/>
  <c r="AG151" i="14"/>
  <c r="AG153" i="14" s="1"/>
  <c r="V151" i="14"/>
  <c r="S151" i="14"/>
  <c r="I151" i="14"/>
  <c r="F151" i="14"/>
  <c r="F153" i="14" s="1"/>
  <c r="C134" i="14"/>
  <c r="AK129" i="14"/>
  <c r="AC134" i="14" s="1"/>
  <c r="AV127" i="14"/>
  <c r="V127" i="14"/>
  <c r="AK123" i="14"/>
  <c r="J123" i="14"/>
  <c r="J129" i="14" s="1"/>
  <c r="AY120" i="14"/>
  <c r="AL120" i="14"/>
  <c r="Y120" i="14"/>
  <c r="X120" i="14"/>
  <c r="K120" i="14"/>
  <c r="B120" i="14"/>
  <c r="B163" i="14" s="1"/>
  <c r="B206" i="14" s="1"/>
  <c r="B249" i="14" s="1"/>
  <c r="B292" i="14" s="1"/>
  <c r="AY117" i="14"/>
  <c r="AL117" i="14"/>
  <c r="X117" i="14"/>
  <c r="K117" i="14"/>
  <c r="Y117" i="14" s="1"/>
  <c r="AY114" i="14"/>
  <c r="AL114" i="14"/>
  <c r="X114" i="14"/>
  <c r="K114" i="14"/>
  <c r="Y114" i="14" s="1"/>
  <c r="AX110" i="14"/>
  <c r="AX123" i="14" s="1"/>
  <c r="AX129" i="14" s="1"/>
  <c r="AQ134" i="14" s="1"/>
  <c r="AV110" i="14"/>
  <c r="AU110" i="14"/>
  <c r="AS110" i="14"/>
  <c r="AR110" i="14"/>
  <c r="AK110" i="14"/>
  <c r="AI110" i="14"/>
  <c r="AH110" i="14"/>
  <c r="AF110" i="14"/>
  <c r="AE110" i="14"/>
  <c r="W110" i="14"/>
  <c r="W123" i="14" s="1"/>
  <c r="V110" i="14"/>
  <c r="X124" i="14" s="1"/>
  <c r="Y124" i="14" s="1"/>
  <c r="U110" i="14"/>
  <c r="T110" i="14"/>
  <c r="R110" i="14"/>
  <c r="Q110" i="14"/>
  <c r="J110" i="14"/>
  <c r="H110" i="14"/>
  <c r="G110" i="14"/>
  <c r="E110" i="14"/>
  <c r="D110" i="14"/>
  <c r="AW109" i="14"/>
  <c r="AY109" i="14" s="1"/>
  <c r="AT109" i="14"/>
  <c r="AL109" i="14"/>
  <c r="AJ109" i="14"/>
  <c r="AJ110" i="14" s="1"/>
  <c r="AL124" i="14" s="1"/>
  <c r="AG109" i="14"/>
  <c r="V109" i="14"/>
  <c r="S109" i="14"/>
  <c r="X109" i="14" s="1"/>
  <c r="K109" i="14"/>
  <c r="Y109" i="14" s="1"/>
  <c r="I109" i="14"/>
  <c r="F109" i="14"/>
  <c r="AW108" i="14"/>
  <c r="AT108" i="14"/>
  <c r="AT110" i="14" s="1"/>
  <c r="AL108" i="14"/>
  <c r="AL110" i="14" s="1"/>
  <c r="AJ108" i="14"/>
  <c r="AG108" i="14"/>
  <c r="AG110" i="14" s="1"/>
  <c r="V108" i="14"/>
  <c r="S108" i="14"/>
  <c r="X108" i="14" s="1"/>
  <c r="O108" i="14"/>
  <c r="O151" i="14" s="1"/>
  <c r="O194" i="14" s="1"/>
  <c r="O237" i="14" s="1"/>
  <c r="O280" i="14" s="1"/>
  <c r="I108" i="14"/>
  <c r="I110" i="14" s="1"/>
  <c r="F108" i="14"/>
  <c r="AX86" i="14"/>
  <c r="AQ91" i="14" s="1"/>
  <c r="AK86" i="14"/>
  <c r="AC91" i="14" s="1"/>
  <c r="AJ84" i="14"/>
  <c r="AL81" i="14"/>
  <c r="AX80" i="14"/>
  <c r="AK80" i="14"/>
  <c r="W80" i="14"/>
  <c r="J80" i="14"/>
  <c r="J86" i="14" s="1"/>
  <c r="AY77" i="14"/>
  <c r="AL77" i="14"/>
  <c r="Y77" i="14"/>
  <c r="X77" i="14"/>
  <c r="N77" i="14"/>
  <c r="N120" i="14" s="1"/>
  <c r="N163" i="14" s="1"/>
  <c r="N206" i="14" s="1"/>
  <c r="N249" i="14" s="1"/>
  <c r="N292" i="14" s="1"/>
  <c r="K77" i="14"/>
  <c r="B77" i="14"/>
  <c r="AY74" i="14"/>
  <c r="AL74" i="14"/>
  <c r="Y74" i="14"/>
  <c r="X74" i="14"/>
  <c r="N74" i="14"/>
  <c r="N117" i="14" s="1"/>
  <c r="N160" i="14" s="1"/>
  <c r="N203" i="14" s="1"/>
  <c r="N246" i="14" s="1"/>
  <c r="N289" i="14" s="1"/>
  <c r="K74" i="14"/>
  <c r="B74" i="14"/>
  <c r="B117" i="14" s="1"/>
  <c r="B160" i="14" s="1"/>
  <c r="B203" i="14" s="1"/>
  <c r="B246" i="14" s="1"/>
  <c r="B289" i="14" s="1"/>
  <c r="AY71" i="14"/>
  <c r="AL71" i="14"/>
  <c r="X71" i="14"/>
  <c r="N71" i="14"/>
  <c r="N114" i="14" s="1"/>
  <c r="N157" i="14" s="1"/>
  <c r="N200" i="14" s="1"/>
  <c r="N243" i="14" s="1"/>
  <c r="N286" i="14" s="1"/>
  <c r="K71" i="14"/>
  <c r="Y71" i="14" s="1"/>
  <c r="B71" i="14"/>
  <c r="B114" i="14" s="1"/>
  <c r="B157" i="14" s="1"/>
  <c r="B200" i="14" s="1"/>
  <c r="B243" i="14" s="1"/>
  <c r="B286" i="14" s="1"/>
  <c r="AX67" i="14"/>
  <c r="AV67" i="14"/>
  <c r="AU67" i="14"/>
  <c r="AS67" i="14"/>
  <c r="AR67" i="14"/>
  <c r="AK67" i="14"/>
  <c r="AI67" i="14"/>
  <c r="AH67" i="14"/>
  <c r="AF67" i="14"/>
  <c r="AE67" i="14"/>
  <c r="W67" i="14"/>
  <c r="W86" i="14" s="1"/>
  <c r="U67" i="14"/>
  <c r="T67" i="14"/>
  <c r="R67" i="14"/>
  <c r="Q67" i="14"/>
  <c r="J67" i="14"/>
  <c r="I67" i="14"/>
  <c r="H67" i="14"/>
  <c r="G67" i="14"/>
  <c r="E67" i="14"/>
  <c r="D67" i="14"/>
  <c r="AW66" i="14"/>
  <c r="AT66" i="14"/>
  <c r="AL66" i="14"/>
  <c r="AJ66" i="14"/>
  <c r="AG66" i="14"/>
  <c r="X66" i="14"/>
  <c r="V66" i="14"/>
  <c r="S66" i="14"/>
  <c r="O66" i="14"/>
  <c r="O109" i="14" s="1"/>
  <c r="O152" i="14" s="1"/>
  <c r="O195" i="14" s="1"/>
  <c r="O238" i="14" s="1"/>
  <c r="O281" i="14" s="1"/>
  <c r="K66" i="14"/>
  <c r="I66" i="14"/>
  <c r="F66" i="14"/>
  <c r="C66" i="14"/>
  <c r="C109" i="14" s="1"/>
  <c r="C152" i="14" s="1"/>
  <c r="C195" i="14" s="1"/>
  <c r="C238" i="14" s="1"/>
  <c r="C281" i="14" s="1"/>
  <c r="AW65" i="14"/>
  <c r="AY65" i="14" s="1"/>
  <c r="AT65" i="14"/>
  <c r="AL65" i="14"/>
  <c r="AL67" i="14" s="1"/>
  <c r="AJ65" i="14"/>
  <c r="AJ67" i="14" s="1"/>
  <c r="AG65" i="14"/>
  <c r="AG67" i="14" s="1"/>
  <c r="V65" i="14"/>
  <c r="V67" i="14" s="1"/>
  <c r="S65" i="14"/>
  <c r="O65" i="14"/>
  <c r="K65" i="14"/>
  <c r="I65" i="14"/>
  <c r="F65" i="14"/>
  <c r="F67" i="14" s="1"/>
  <c r="C65" i="14"/>
  <c r="C108" i="14" s="1"/>
  <c r="C151" i="14" s="1"/>
  <c r="AK43" i="14"/>
  <c r="AC48" i="14" s="1"/>
  <c r="U41" i="14"/>
  <c r="AK37" i="14"/>
  <c r="AY34" i="14"/>
  <c r="AL34" i="14"/>
  <c r="Y34" i="14"/>
  <c r="X34" i="14"/>
  <c r="K34" i="14"/>
  <c r="AY31" i="14"/>
  <c r="AL31" i="14"/>
  <c r="X31" i="14"/>
  <c r="Y31" i="14" s="1"/>
  <c r="K31" i="14"/>
  <c r="AY28" i="14"/>
  <c r="AL28" i="14"/>
  <c r="X28" i="14"/>
  <c r="K28" i="14"/>
  <c r="Y28" i="14" s="1"/>
  <c r="AX24" i="14"/>
  <c r="AX37" i="14" s="1"/>
  <c r="AX43" i="14" s="1"/>
  <c r="AQ48" i="14" s="1"/>
  <c r="AV24" i="14"/>
  <c r="AU24" i="14"/>
  <c r="AS24" i="14"/>
  <c r="AR24" i="14"/>
  <c r="AK24" i="14"/>
  <c r="AI24" i="14"/>
  <c r="AH24" i="14"/>
  <c r="AF24" i="14"/>
  <c r="AE24" i="14"/>
  <c r="W24" i="14"/>
  <c r="W43" i="14" s="1"/>
  <c r="U24" i="14"/>
  <c r="T24" i="14"/>
  <c r="R24" i="14"/>
  <c r="Q24" i="14"/>
  <c r="J24" i="14"/>
  <c r="J37" i="14" s="1"/>
  <c r="J43" i="14" s="1"/>
  <c r="C48" i="14" s="1"/>
  <c r="H24" i="14"/>
  <c r="G24" i="14"/>
  <c r="E24" i="14"/>
  <c r="D24" i="14"/>
  <c r="AW23" i="14"/>
  <c r="AY23" i="14" s="1"/>
  <c r="AT23" i="14"/>
  <c r="AL23" i="14"/>
  <c r="AJ23" i="14"/>
  <c r="AG23" i="14"/>
  <c r="AG24" i="14" s="1"/>
  <c r="X23" i="14"/>
  <c r="V23" i="14"/>
  <c r="S23" i="14"/>
  <c r="K23" i="14"/>
  <c r="I23" i="14"/>
  <c r="F23" i="14"/>
  <c r="AW22" i="14"/>
  <c r="AW24" i="14" s="1"/>
  <c r="AT22" i="14"/>
  <c r="AJ22" i="14"/>
  <c r="AG22" i="14"/>
  <c r="V22" i="14"/>
  <c r="S22" i="14"/>
  <c r="S24" i="14" s="1"/>
  <c r="I22" i="14"/>
  <c r="F22" i="14"/>
  <c r="F24" i="14" s="1"/>
  <c r="AU14" i="14"/>
  <c r="AQ14" i="14" s="1"/>
  <c r="AS14" i="14"/>
  <c r="AG14" i="14"/>
  <c r="AE14" i="14"/>
  <c r="S14" i="14"/>
  <c r="O14" i="14" s="1"/>
  <c r="Q14" i="14"/>
  <c r="AQ5" i="14"/>
  <c r="O5" i="14"/>
  <c r="AC5" i="14" s="1"/>
  <c r="AQ4" i="14"/>
  <c r="O4" i="14"/>
  <c r="AC4" i="14" s="1"/>
  <c r="AQ3" i="14"/>
  <c r="O3" i="14"/>
  <c r="AC3" i="14" s="1"/>
  <c r="AL292" i="13"/>
  <c r="X292" i="13"/>
  <c r="N292" i="13"/>
  <c r="K292" i="13"/>
  <c r="AL289" i="13"/>
  <c r="X289" i="13"/>
  <c r="K289" i="13"/>
  <c r="Y289" i="13" s="1"/>
  <c r="AL286" i="13"/>
  <c r="X286" i="13"/>
  <c r="K286" i="13"/>
  <c r="Y286" i="13" s="1"/>
  <c r="AK282" i="13"/>
  <c r="AK295" i="13" s="1"/>
  <c r="AI282" i="13"/>
  <c r="AH282" i="13"/>
  <c r="AF282" i="13"/>
  <c r="AE282" i="13"/>
  <c r="W282" i="13"/>
  <c r="W295" i="13" s="1"/>
  <c r="U282" i="13"/>
  <c r="T282" i="13"/>
  <c r="S282" i="13"/>
  <c r="R282" i="13"/>
  <c r="Q282" i="13"/>
  <c r="J282" i="13"/>
  <c r="J295" i="13" s="1"/>
  <c r="J301" i="13" s="1"/>
  <c r="H282" i="13"/>
  <c r="G282" i="13"/>
  <c r="E282" i="13"/>
  <c r="D282" i="13"/>
  <c r="AJ281" i="13"/>
  <c r="AG281" i="13"/>
  <c r="V281" i="13"/>
  <c r="S281" i="13"/>
  <c r="I281" i="13"/>
  <c r="F281" i="13"/>
  <c r="K281" i="13" s="1"/>
  <c r="AJ280" i="13"/>
  <c r="AG280" i="13"/>
  <c r="V280" i="13"/>
  <c r="X280" i="13" s="1"/>
  <c r="S280" i="13"/>
  <c r="I280" i="13"/>
  <c r="I282" i="13" s="1"/>
  <c r="F280" i="13"/>
  <c r="W258" i="13"/>
  <c r="AY249" i="13"/>
  <c r="AL249" i="13"/>
  <c r="X249" i="13"/>
  <c r="K249" i="13"/>
  <c r="AY246" i="13"/>
  <c r="AL246" i="13"/>
  <c r="X246" i="13"/>
  <c r="Y246" i="13" s="1"/>
  <c r="K246" i="13"/>
  <c r="AY243" i="13"/>
  <c r="AL243" i="13"/>
  <c r="X243" i="13"/>
  <c r="K243" i="13"/>
  <c r="Y243" i="13" s="1"/>
  <c r="AX239" i="13"/>
  <c r="AX252" i="13" s="1"/>
  <c r="AX258" i="13" s="1"/>
  <c r="AQ263" i="13" s="1"/>
  <c r="AV239" i="13"/>
  <c r="AU239" i="13"/>
  <c r="AS239" i="13"/>
  <c r="AR239" i="13"/>
  <c r="AK239" i="13"/>
  <c r="AK258" i="13" s="1"/>
  <c r="AC263" i="13" s="1"/>
  <c r="AI239" i="13"/>
  <c r="AH239" i="13"/>
  <c r="AF239" i="13"/>
  <c r="AE239" i="13"/>
  <c r="W239" i="13"/>
  <c r="W252" i="13" s="1"/>
  <c r="U239" i="13"/>
  <c r="T239" i="13"/>
  <c r="R239" i="13"/>
  <c r="Q239" i="13"/>
  <c r="J239" i="13"/>
  <c r="J252" i="13" s="1"/>
  <c r="J258" i="13" s="1"/>
  <c r="C263" i="13" s="1"/>
  <c r="H239" i="13"/>
  <c r="G239" i="13"/>
  <c r="E239" i="13"/>
  <c r="D239" i="13"/>
  <c r="AW238" i="13"/>
  <c r="AT238" i="13"/>
  <c r="AJ238" i="13"/>
  <c r="AG238" i="13"/>
  <c r="V238" i="13"/>
  <c r="V239" i="13" s="1"/>
  <c r="S238" i="13"/>
  <c r="I238" i="13"/>
  <c r="F238" i="13"/>
  <c r="K238" i="13" s="1"/>
  <c r="AW237" i="13"/>
  <c r="AW239" i="13" s="1"/>
  <c r="AT237" i="13"/>
  <c r="AT239" i="13" s="1"/>
  <c r="AJ237" i="13"/>
  <c r="AJ239" i="13" s="1"/>
  <c r="AJ252" i="13" s="1"/>
  <c r="AG237" i="13"/>
  <c r="AL237" i="13" s="1"/>
  <c r="X237" i="13"/>
  <c r="V237" i="13"/>
  <c r="S237" i="13"/>
  <c r="I237" i="13"/>
  <c r="I239" i="13" s="1"/>
  <c r="I252" i="13" s="1"/>
  <c r="F237" i="13"/>
  <c r="C237" i="13"/>
  <c r="C280" i="13" s="1"/>
  <c r="AQ220" i="13"/>
  <c r="AK215" i="13"/>
  <c r="AC220" i="13" s="1"/>
  <c r="AX209" i="13"/>
  <c r="AX215" i="13" s="1"/>
  <c r="AK209" i="13"/>
  <c r="J209" i="13"/>
  <c r="J215" i="13" s="1"/>
  <c r="I209" i="13"/>
  <c r="AY206" i="13"/>
  <c r="AL206" i="13"/>
  <c r="X206" i="13"/>
  <c r="Y206" i="13" s="1"/>
  <c r="K206" i="13"/>
  <c r="AY203" i="13"/>
  <c r="AL203" i="13"/>
  <c r="X203" i="13"/>
  <c r="K203" i="13"/>
  <c r="Y203" i="13" s="1"/>
  <c r="B203" i="13"/>
  <c r="B246" i="13" s="1"/>
  <c r="B289" i="13" s="1"/>
  <c r="AY200" i="13"/>
  <c r="AL200" i="13"/>
  <c r="X200" i="13"/>
  <c r="K200" i="13"/>
  <c r="AX196" i="13"/>
  <c r="AV196" i="13"/>
  <c r="AU196" i="13"/>
  <c r="AT196" i="13"/>
  <c r="AS196" i="13"/>
  <c r="AR196" i="13"/>
  <c r="AK196" i="13"/>
  <c r="AI196" i="13"/>
  <c r="AH196" i="13"/>
  <c r="AF196" i="13"/>
  <c r="AE196" i="13"/>
  <c r="W196" i="13"/>
  <c r="U196" i="13"/>
  <c r="T196" i="13"/>
  <c r="R196" i="13"/>
  <c r="Q196" i="13"/>
  <c r="J196" i="13"/>
  <c r="H196" i="13"/>
  <c r="G196" i="13"/>
  <c r="E196" i="13"/>
  <c r="D196" i="13"/>
  <c r="AY195" i="13"/>
  <c r="AW195" i="13"/>
  <c r="AT195" i="13"/>
  <c r="AJ195" i="13"/>
  <c r="AG195" i="13"/>
  <c r="AL195" i="13" s="1"/>
  <c r="V195" i="13"/>
  <c r="S195" i="13"/>
  <c r="X195" i="13" s="1"/>
  <c r="K195" i="13"/>
  <c r="Y195" i="13" s="1"/>
  <c r="I195" i="13"/>
  <c r="I196" i="13" s="1"/>
  <c r="I213" i="13" s="1"/>
  <c r="F195" i="13"/>
  <c r="AW194" i="13"/>
  <c r="AY194" i="13" s="1"/>
  <c r="AT194" i="13"/>
  <c r="AJ194" i="13"/>
  <c r="AG194" i="13"/>
  <c r="AG196" i="13" s="1"/>
  <c r="V194" i="13"/>
  <c r="V196" i="13" s="1"/>
  <c r="V213" i="13" s="1"/>
  <c r="S194" i="13"/>
  <c r="I194" i="13"/>
  <c r="F194" i="13"/>
  <c r="K194" i="13" s="1"/>
  <c r="AX172" i="13"/>
  <c r="AQ177" i="13" s="1"/>
  <c r="AJ170" i="13"/>
  <c r="X167" i="13"/>
  <c r="Y167" i="13" s="1"/>
  <c r="AX166" i="13"/>
  <c r="W166" i="13"/>
  <c r="V166" i="13"/>
  <c r="H166" i="13"/>
  <c r="AY163" i="13"/>
  <c r="AL163" i="13"/>
  <c r="X163" i="13"/>
  <c r="K163" i="13"/>
  <c r="Y163" i="13" s="1"/>
  <c r="AY160" i="13"/>
  <c r="AL160" i="13"/>
  <c r="Y160" i="13"/>
  <c r="X160" i="13"/>
  <c r="K160" i="13"/>
  <c r="AY157" i="13"/>
  <c r="AL157" i="13"/>
  <c r="X157" i="13"/>
  <c r="K157" i="13"/>
  <c r="Y157" i="13" s="1"/>
  <c r="AX153" i="13"/>
  <c r="AV153" i="13"/>
  <c r="AU153" i="13"/>
  <c r="AS153" i="13"/>
  <c r="AR153" i="13"/>
  <c r="AK153" i="13"/>
  <c r="AK166" i="13" s="1"/>
  <c r="AI153" i="13"/>
  <c r="AH153" i="13"/>
  <c r="AG153" i="13"/>
  <c r="AI166" i="13" s="1"/>
  <c r="AF153" i="13"/>
  <c r="AE153" i="13"/>
  <c r="W153" i="13"/>
  <c r="W172" i="13" s="1"/>
  <c r="U153" i="13"/>
  <c r="T153" i="13"/>
  <c r="R153" i="13"/>
  <c r="Q153" i="13"/>
  <c r="J153" i="13"/>
  <c r="J166" i="13" s="1"/>
  <c r="J172" i="13" s="1"/>
  <c r="I153" i="13"/>
  <c r="I166" i="13" s="1"/>
  <c r="J167" i="13" s="1"/>
  <c r="K167" i="13" s="1"/>
  <c r="H153" i="13"/>
  <c r="G153" i="13"/>
  <c r="E153" i="13"/>
  <c r="D153" i="13"/>
  <c r="AW152" i="13"/>
  <c r="AT152" i="13"/>
  <c r="AJ152" i="13"/>
  <c r="AL152" i="13" s="1"/>
  <c r="AG152" i="13"/>
  <c r="V152" i="13"/>
  <c r="V153" i="13" s="1"/>
  <c r="S152" i="13"/>
  <c r="K152" i="13"/>
  <c r="I152" i="13"/>
  <c r="F152" i="13"/>
  <c r="F153" i="13" s="1"/>
  <c r="C152" i="13"/>
  <c r="C195" i="13" s="1"/>
  <c r="C238" i="13" s="1"/>
  <c r="C281" i="13" s="1"/>
  <c r="AY151" i="13"/>
  <c r="AW151" i="13"/>
  <c r="AT151" i="13"/>
  <c r="AT153" i="13" s="1"/>
  <c r="AV170" i="13" s="1"/>
  <c r="AJ151" i="13"/>
  <c r="AJ153" i="13" s="1"/>
  <c r="AG151" i="13"/>
  <c r="AL151" i="13" s="1"/>
  <c r="AL153" i="13" s="1"/>
  <c r="V151" i="13"/>
  <c r="S151" i="13"/>
  <c r="K151" i="13"/>
  <c r="I151" i="13"/>
  <c r="F151" i="13"/>
  <c r="C134" i="13"/>
  <c r="AX129" i="13"/>
  <c r="AQ134" i="13" s="1"/>
  <c r="AI127" i="13"/>
  <c r="AC137" i="13" s="1"/>
  <c r="AK123" i="13"/>
  <c r="W123" i="13"/>
  <c r="AY120" i="13"/>
  <c r="AL120" i="13"/>
  <c r="X120" i="13"/>
  <c r="K120" i="13"/>
  <c r="Y120" i="13" s="1"/>
  <c r="AY117" i="13"/>
  <c r="AL117" i="13"/>
  <c r="X117" i="13"/>
  <c r="Y117" i="13" s="1"/>
  <c r="K117" i="13"/>
  <c r="AY114" i="13"/>
  <c r="AL114" i="13"/>
  <c r="X114" i="13"/>
  <c r="K114" i="13"/>
  <c r="Y114" i="13" s="1"/>
  <c r="AX110" i="13"/>
  <c r="AX123" i="13" s="1"/>
  <c r="AV110" i="13"/>
  <c r="AU110" i="13"/>
  <c r="AS110" i="13"/>
  <c r="AR110" i="13"/>
  <c r="AL110" i="13"/>
  <c r="AK110" i="13"/>
  <c r="AK129" i="13" s="1"/>
  <c r="AC134" i="13" s="1"/>
  <c r="AI110" i="13"/>
  <c r="AH110" i="13"/>
  <c r="AG110" i="13"/>
  <c r="AI123" i="13" s="1"/>
  <c r="AF110" i="13"/>
  <c r="AE110" i="13"/>
  <c r="W110" i="13"/>
  <c r="W129" i="13" s="1"/>
  <c r="V110" i="13"/>
  <c r="V123" i="13" s="1"/>
  <c r="U110" i="13"/>
  <c r="T110" i="13"/>
  <c r="R110" i="13"/>
  <c r="Q110" i="13"/>
  <c r="J110" i="13"/>
  <c r="J123" i="13" s="1"/>
  <c r="J129" i="13" s="1"/>
  <c r="H110" i="13"/>
  <c r="G110" i="13"/>
  <c r="E110" i="13"/>
  <c r="D110" i="13"/>
  <c r="AW109" i="13"/>
  <c r="AT109" i="13"/>
  <c r="AY109" i="13" s="1"/>
  <c r="AL109" i="13"/>
  <c r="AJ109" i="13"/>
  <c r="AG109" i="13"/>
  <c r="V109" i="13"/>
  <c r="S109" i="13"/>
  <c r="X109" i="13" s="1"/>
  <c r="Y109" i="13" s="1"/>
  <c r="I109" i="13"/>
  <c r="F109" i="13"/>
  <c r="K109" i="13" s="1"/>
  <c r="AW108" i="13"/>
  <c r="AW110" i="13" s="1"/>
  <c r="AT108" i="13"/>
  <c r="AT110" i="13" s="1"/>
  <c r="AV127" i="13" s="1"/>
  <c r="AJ108" i="13"/>
  <c r="AJ110" i="13" s="1"/>
  <c r="AG108" i="13"/>
  <c r="AL108" i="13" s="1"/>
  <c r="V108" i="13"/>
  <c r="S108" i="13"/>
  <c r="X108" i="13" s="1"/>
  <c r="O108" i="13"/>
  <c r="O151" i="13" s="1"/>
  <c r="O194" i="13" s="1"/>
  <c r="O237" i="13" s="1"/>
  <c r="O280" i="13" s="1"/>
  <c r="I108" i="13"/>
  <c r="I110" i="13" s="1"/>
  <c r="I123" i="13" s="1"/>
  <c r="J124" i="13" s="1"/>
  <c r="K124" i="13" s="1"/>
  <c r="F108" i="13"/>
  <c r="C91" i="13"/>
  <c r="AK86" i="13"/>
  <c r="AC91" i="13" s="1"/>
  <c r="AW84" i="13"/>
  <c r="AV84" i="13"/>
  <c r="V84" i="13"/>
  <c r="AK80" i="13"/>
  <c r="AI80" i="13"/>
  <c r="W80" i="13"/>
  <c r="J80" i="13"/>
  <c r="J86" i="13" s="1"/>
  <c r="AY77" i="13"/>
  <c r="AL77" i="13"/>
  <c r="Y77" i="13"/>
  <c r="X77" i="13"/>
  <c r="N77" i="13"/>
  <c r="N120" i="13" s="1"/>
  <c r="N163" i="13" s="1"/>
  <c r="N206" i="13" s="1"/>
  <c r="N249" i="13" s="1"/>
  <c r="K77" i="13"/>
  <c r="B77" i="13"/>
  <c r="B120" i="13" s="1"/>
  <c r="B163" i="13" s="1"/>
  <c r="B206" i="13" s="1"/>
  <c r="B249" i="13" s="1"/>
  <c r="B292" i="13" s="1"/>
  <c r="AY74" i="13"/>
  <c r="AL74" i="13"/>
  <c r="X74" i="13"/>
  <c r="N74" i="13"/>
  <c r="N117" i="13" s="1"/>
  <c r="N160" i="13" s="1"/>
  <c r="N203" i="13" s="1"/>
  <c r="N246" i="13" s="1"/>
  <c r="N289" i="13" s="1"/>
  <c r="K74" i="13"/>
  <c r="Y74" i="13" s="1"/>
  <c r="B74" i="13"/>
  <c r="B117" i="13" s="1"/>
  <c r="B160" i="13" s="1"/>
  <c r="AY71" i="13"/>
  <c r="AL71" i="13"/>
  <c r="X71" i="13"/>
  <c r="Y71" i="13" s="1"/>
  <c r="N71" i="13"/>
  <c r="N114" i="13" s="1"/>
  <c r="N157" i="13" s="1"/>
  <c r="N200" i="13" s="1"/>
  <c r="N243" i="13" s="1"/>
  <c r="N286" i="13" s="1"/>
  <c r="K71" i="13"/>
  <c r="B71" i="13"/>
  <c r="B114" i="13" s="1"/>
  <c r="B157" i="13" s="1"/>
  <c r="B200" i="13" s="1"/>
  <c r="B243" i="13" s="1"/>
  <c r="B286" i="13" s="1"/>
  <c r="AX67" i="13"/>
  <c r="AX80" i="13" s="1"/>
  <c r="AX86" i="13" s="1"/>
  <c r="AQ91" i="13" s="1"/>
  <c r="AV67" i="13"/>
  <c r="AU67" i="13"/>
  <c r="AS67" i="13"/>
  <c r="AR67" i="13"/>
  <c r="AK67" i="13"/>
  <c r="AI67" i="13"/>
  <c r="AH67" i="13"/>
  <c r="AF67" i="13"/>
  <c r="AE67" i="13"/>
  <c r="W67" i="13"/>
  <c r="W86" i="13" s="1"/>
  <c r="U67" i="13"/>
  <c r="T67" i="13"/>
  <c r="R67" i="13"/>
  <c r="Q67" i="13"/>
  <c r="J67" i="13"/>
  <c r="H67" i="13"/>
  <c r="G67" i="13"/>
  <c r="E67" i="13"/>
  <c r="D67" i="13"/>
  <c r="AY66" i="13"/>
  <c r="AW66" i="13"/>
  <c r="AT66" i="13"/>
  <c r="AL66" i="13"/>
  <c r="AJ66" i="13"/>
  <c r="AG66" i="13"/>
  <c r="V66" i="13"/>
  <c r="S66" i="13"/>
  <c r="X66" i="13" s="1"/>
  <c r="O66" i="13"/>
  <c r="O109" i="13" s="1"/>
  <c r="O152" i="13" s="1"/>
  <c r="O195" i="13" s="1"/>
  <c r="O238" i="13" s="1"/>
  <c r="O281" i="13" s="1"/>
  <c r="K66" i="13"/>
  <c r="Y66" i="13" s="1"/>
  <c r="I66" i="13"/>
  <c r="I67" i="13" s="1"/>
  <c r="F66" i="13"/>
  <c r="C66" i="13"/>
  <c r="C109" i="13" s="1"/>
  <c r="AW65" i="13"/>
  <c r="AW67" i="13" s="1"/>
  <c r="AW80" i="13" s="1"/>
  <c r="AT65" i="13"/>
  <c r="AT67" i="13" s="1"/>
  <c r="AJ65" i="13"/>
  <c r="AG65" i="13"/>
  <c r="AG67" i="13" s="1"/>
  <c r="V65" i="13"/>
  <c r="V67" i="13" s="1"/>
  <c r="S65" i="13"/>
  <c r="X65" i="13" s="1"/>
  <c r="O65" i="13"/>
  <c r="I65" i="13"/>
  <c r="F65" i="13"/>
  <c r="C65" i="13"/>
  <c r="C108" i="13" s="1"/>
  <c r="C151" i="13" s="1"/>
  <c r="C194" i="13" s="1"/>
  <c r="O48" i="13"/>
  <c r="Q48" i="13" s="1"/>
  <c r="X38" i="13"/>
  <c r="AY34" i="13"/>
  <c r="AL34" i="13"/>
  <c r="X34" i="13"/>
  <c r="K34" i="13"/>
  <c r="Y34" i="13" s="1"/>
  <c r="AY31" i="13"/>
  <c r="AL31" i="13"/>
  <c r="X31" i="13"/>
  <c r="Y31" i="13" s="1"/>
  <c r="K31" i="13"/>
  <c r="AY28" i="13"/>
  <c r="AL28" i="13"/>
  <c r="Y28" i="13"/>
  <c r="X28" i="13"/>
  <c r="K28" i="13"/>
  <c r="AX24" i="13"/>
  <c r="AX37" i="13" s="1"/>
  <c r="AX43" i="13" s="1"/>
  <c r="AQ48" i="13" s="1"/>
  <c r="AQ11" i="13" s="1"/>
  <c r="AV24" i="13"/>
  <c r="AU24" i="13"/>
  <c r="AS24" i="13"/>
  <c r="AR24" i="13"/>
  <c r="AK24" i="13"/>
  <c r="AK43" i="13" s="1"/>
  <c r="AC48" i="13" s="1"/>
  <c r="AI24" i="13"/>
  <c r="AH24" i="13"/>
  <c r="AG24" i="13"/>
  <c r="AI41" i="13" s="1"/>
  <c r="AF24" i="13"/>
  <c r="AE24" i="13"/>
  <c r="W24" i="13"/>
  <c r="W43" i="13" s="1"/>
  <c r="U24" i="13"/>
  <c r="T24" i="13"/>
  <c r="R24" i="13"/>
  <c r="Q24" i="13"/>
  <c r="J24" i="13"/>
  <c r="J37" i="13" s="1"/>
  <c r="J43" i="13" s="1"/>
  <c r="C48" i="13" s="1"/>
  <c r="H24" i="13"/>
  <c r="G24" i="13"/>
  <c r="E24" i="13"/>
  <c r="D24" i="13"/>
  <c r="AY23" i="13"/>
  <c r="AW23" i="13"/>
  <c r="AT23" i="13"/>
  <c r="AL23" i="13"/>
  <c r="AJ23" i="13"/>
  <c r="AG23" i="13"/>
  <c r="V23" i="13"/>
  <c r="S23" i="13"/>
  <c r="X23" i="13" s="1"/>
  <c r="K23" i="13"/>
  <c r="I23" i="13"/>
  <c r="F23" i="13"/>
  <c r="AW22" i="13"/>
  <c r="AW24" i="13" s="1"/>
  <c r="AT22" i="13"/>
  <c r="AT24" i="13" s="1"/>
  <c r="AJ22" i="13"/>
  <c r="AG22" i="13"/>
  <c r="X22" i="13"/>
  <c r="X24" i="13" s="1"/>
  <c r="V22" i="13"/>
  <c r="V24" i="13" s="1"/>
  <c r="S22" i="13"/>
  <c r="I22" i="13"/>
  <c r="F22" i="13"/>
  <c r="F24" i="13" s="1"/>
  <c r="AU14" i="13"/>
  <c r="AS14" i="13"/>
  <c r="AQ14" i="13"/>
  <c r="AG14" i="13"/>
  <c r="AE14" i="13"/>
  <c r="AC14" i="13"/>
  <c r="S14" i="13"/>
  <c r="Q14" i="13"/>
  <c r="O14" i="13" s="1"/>
  <c r="AQ5" i="13"/>
  <c r="O5" i="13"/>
  <c r="AC5" i="13" s="1"/>
  <c r="AQ4" i="13"/>
  <c r="O4" i="13"/>
  <c r="AC4" i="13" s="1"/>
  <c r="AQ3" i="13"/>
  <c r="AC3" i="13"/>
  <c r="O3" i="13"/>
  <c r="AL292" i="12"/>
  <c r="X292" i="12"/>
  <c r="K292" i="12"/>
  <c r="Y292" i="12" s="1"/>
  <c r="AL289" i="12"/>
  <c r="X289" i="12"/>
  <c r="Y289" i="12" s="1"/>
  <c r="K289" i="12"/>
  <c r="AL286" i="12"/>
  <c r="X286" i="12"/>
  <c r="K286" i="12"/>
  <c r="AK282" i="12"/>
  <c r="AK295" i="12" s="1"/>
  <c r="AI282" i="12"/>
  <c r="AH282" i="12"/>
  <c r="AF282" i="12"/>
  <c r="AE282" i="12"/>
  <c r="W282" i="12"/>
  <c r="W295" i="12" s="1"/>
  <c r="U282" i="12"/>
  <c r="T282" i="12"/>
  <c r="R282" i="12"/>
  <c r="Q282" i="12"/>
  <c r="J282" i="12"/>
  <c r="J295" i="12" s="1"/>
  <c r="J301" i="12" s="1"/>
  <c r="H282" i="12"/>
  <c r="G282" i="12"/>
  <c r="E282" i="12"/>
  <c r="D282" i="12"/>
  <c r="AJ281" i="12"/>
  <c r="AG281" i="12"/>
  <c r="X281" i="12"/>
  <c r="V281" i="12"/>
  <c r="S281" i="12"/>
  <c r="I281" i="12"/>
  <c r="F281" i="12"/>
  <c r="K281" i="12" s="1"/>
  <c r="Y281" i="12" s="1"/>
  <c r="AJ280" i="12"/>
  <c r="AJ282" i="12" s="1"/>
  <c r="AG280" i="12"/>
  <c r="X280" i="12"/>
  <c r="V280" i="12"/>
  <c r="V282" i="12" s="1"/>
  <c r="S280" i="12"/>
  <c r="S282" i="12" s="1"/>
  <c r="K280" i="12"/>
  <c r="I280" i="12"/>
  <c r="I282" i="12" s="1"/>
  <c r="F280" i="12"/>
  <c r="F282" i="12" s="1"/>
  <c r="AY249" i="12"/>
  <c r="AL249" i="12"/>
  <c r="X249" i="12"/>
  <c r="K249" i="12"/>
  <c r="Y249" i="12" s="1"/>
  <c r="AY246" i="12"/>
  <c r="AL246" i="12"/>
  <c r="X246" i="12"/>
  <c r="K246" i="12"/>
  <c r="AY243" i="12"/>
  <c r="AL243" i="12"/>
  <c r="X243" i="12"/>
  <c r="Y243" i="12" s="1"/>
  <c r="K243" i="12"/>
  <c r="AX239" i="12"/>
  <c r="AX252" i="12" s="1"/>
  <c r="AX258" i="12" s="1"/>
  <c r="AQ263" i="12" s="1"/>
  <c r="AW239" i="12"/>
  <c r="AV239" i="12"/>
  <c r="AU239" i="12"/>
  <c r="AS239" i="12"/>
  <c r="AR239" i="12"/>
  <c r="AK239" i="12"/>
  <c r="AK258" i="12" s="1"/>
  <c r="AC263" i="12" s="1"/>
  <c r="AI239" i="12"/>
  <c r="AH239" i="12"/>
  <c r="AF239" i="12"/>
  <c r="AE239" i="12"/>
  <c r="W239" i="12"/>
  <c r="W252" i="12" s="1"/>
  <c r="U239" i="12"/>
  <c r="T239" i="12"/>
  <c r="R239" i="12"/>
  <c r="Q239" i="12"/>
  <c r="J239" i="12"/>
  <c r="J252" i="12" s="1"/>
  <c r="J258" i="12" s="1"/>
  <c r="C263" i="12" s="1"/>
  <c r="H239" i="12"/>
  <c r="G239" i="12"/>
  <c r="E239" i="12"/>
  <c r="D239" i="12"/>
  <c r="AW238" i="12"/>
  <c r="AT238" i="12"/>
  <c r="AJ238" i="12"/>
  <c r="AG238" i="12"/>
  <c r="V238" i="12"/>
  <c r="S238" i="12"/>
  <c r="X238" i="12" s="1"/>
  <c r="I238" i="12"/>
  <c r="K238" i="12" s="1"/>
  <c r="F238" i="12"/>
  <c r="AW237" i="12"/>
  <c r="AT237" i="12"/>
  <c r="AJ237" i="12"/>
  <c r="AJ239" i="12" s="1"/>
  <c r="AG237" i="12"/>
  <c r="AG239" i="12" s="1"/>
  <c r="V237" i="12"/>
  <c r="V239" i="12" s="1"/>
  <c r="S237" i="12"/>
  <c r="S239" i="12" s="1"/>
  <c r="U252" i="12" s="1"/>
  <c r="I237" i="12"/>
  <c r="I239" i="12" s="1"/>
  <c r="F237" i="12"/>
  <c r="K237" i="12" s="1"/>
  <c r="AK215" i="12"/>
  <c r="AC220" i="12" s="1"/>
  <c r="AX209" i="12"/>
  <c r="AX215" i="12" s="1"/>
  <c r="AQ220" i="12" s="1"/>
  <c r="J209" i="12"/>
  <c r="J215" i="12" s="1"/>
  <c r="AY206" i="12"/>
  <c r="AL206" i="12"/>
  <c r="X206" i="12"/>
  <c r="Y206" i="12" s="1"/>
  <c r="K206" i="12"/>
  <c r="AY203" i="12"/>
  <c r="AL203" i="12"/>
  <c r="X203" i="12"/>
  <c r="K203" i="12"/>
  <c r="Y203" i="12" s="1"/>
  <c r="AY200" i="12"/>
  <c r="AL200" i="12"/>
  <c r="X200" i="12"/>
  <c r="Y200" i="12" s="1"/>
  <c r="K200" i="12"/>
  <c r="AX196" i="12"/>
  <c r="AV196" i="12"/>
  <c r="AU196" i="12"/>
  <c r="AT196" i="12"/>
  <c r="AV213" i="12" s="1"/>
  <c r="AS196" i="12"/>
  <c r="AR196" i="12"/>
  <c r="AK196" i="12"/>
  <c r="AK209" i="12" s="1"/>
  <c r="AI196" i="12"/>
  <c r="AH196" i="12"/>
  <c r="AF196" i="12"/>
  <c r="AE196" i="12"/>
  <c r="W196" i="12"/>
  <c r="U196" i="12"/>
  <c r="T196" i="12"/>
  <c r="R196" i="12"/>
  <c r="Q196" i="12"/>
  <c r="J196" i="12"/>
  <c r="H196" i="12"/>
  <c r="G196" i="12"/>
  <c r="E196" i="12"/>
  <c r="D196" i="12"/>
  <c r="AY195" i="12"/>
  <c r="AW195" i="12"/>
  <c r="AT195" i="12"/>
  <c r="AJ195" i="12"/>
  <c r="AL195" i="12" s="1"/>
  <c r="AG195" i="12"/>
  <c r="V195" i="12"/>
  <c r="X195" i="12" s="1"/>
  <c r="S195" i="12"/>
  <c r="I195" i="12"/>
  <c r="K195" i="12" s="1"/>
  <c r="Y195" i="12" s="1"/>
  <c r="F195" i="12"/>
  <c r="AW194" i="12"/>
  <c r="AW196" i="12" s="1"/>
  <c r="AT194" i="12"/>
  <c r="AY194" i="12" s="1"/>
  <c r="AJ194" i="12"/>
  <c r="AJ196" i="12" s="1"/>
  <c r="AG194" i="12"/>
  <c r="AG196" i="12" s="1"/>
  <c r="V194" i="12"/>
  <c r="V196" i="12" s="1"/>
  <c r="S194" i="12"/>
  <c r="K194" i="12"/>
  <c r="I194" i="12"/>
  <c r="I196" i="12" s="1"/>
  <c r="I213" i="12" s="1"/>
  <c r="F194" i="12"/>
  <c r="F196" i="12" s="1"/>
  <c r="AJ170" i="12"/>
  <c r="AI170" i="12"/>
  <c r="X167" i="12"/>
  <c r="Y167" i="12" s="1"/>
  <c r="W166" i="12"/>
  <c r="AY163" i="12"/>
  <c r="AL163" i="12"/>
  <c r="X163" i="12"/>
  <c r="K163" i="12"/>
  <c r="Y163" i="12" s="1"/>
  <c r="AY160" i="12"/>
  <c r="AL160" i="12"/>
  <c r="X160" i="12"/>
  <c r="Y160" i="12" s="1"/>
  <c r="K160" i="12"/>
  <c r="AY157" i="12"/>
  <c r="AL157" i="12"/>
  <c r="X157" i="12"/>
  <c r="K157" i="12"/>
  <c r="Y157" i="12" s="1"/>
  <c r="AX153" i="12"/>
  <c r="AX166" i="12" s="1"/>
  <c r="AX172" i="12" s="1"/>
  <c r="AQ177" i="12" s="1"/>
  <c r="AV153" i="12"/>
  <c r="AU153" i="12"/>
  <c r="AS153" i="12"/>
  <c r="AR153" i="12"/>
  <c r="AK153" i="12"/>
  <c r="AK166" i="12" s="1"/>
  <c r="AI153" i="12"/>
  <c r="AH153" i="12"/>
  <c r="AF153" i="12"/>
  <c r="AE153" i="12"/>
  <c r="W153" i="12"/>
  <c r="W172" i="12" s="1"/>
  <c r="U153" i="12"/>
  <c r="T153" i="12"/>
  <c r="R153" i="12"/>
  <c r="Q153" i="12"/>
  <c r="J153" i="12"/>
  <c r="J166" i="12" s="1"/>
  <c r="J172" i="12" s="1"/>
  <c r="I153" i="12"/>
  <c r="H153" i="12"/>
  <c r="G153" i="12"/>
  <c r="E153" i="12"/>
  <c r="D153" i="12"/>
  <c r="AW152" i="12"/>
  <c r="AT152" i="12"/>
  <c r="AY152" i="12" s="1"/>
  <c r="AL152" i="12"/>
  <c r="AJ152" i="12"/>
  <c r="AG152" i="12"/>
  <c r="X152" i="12"/>
  <c r="V152" i="12"/>
  <c r="S152" i="12"/>
  <c r="I152" i="12"/>
  <c r="K152" i="12" s="1"/>
  <c r="F152" i="12"/>
  <c r="C152" i="12"/>
  <c r="C195" i="12" s="1"/>
  <c r="C238" i="12" s="1"/>
  <c r="C281" i="12" s="1"/>
  <c r="AY151" i="12"/>
  <c r="AW151" i="12"/>
  <c r="AW153" i="12" s="1"/>
  <c r="AT151" i="12"/>
  <c r="AT153" i="12" s="1"/>
  <c r="AY153" i="12" s="1"/>
  <c r="AL151" i="12"/>
  <c r="AL153" i="12" s="1"/>
  <c r="AJ151" i="12"/>
  <c r="AJ153" i="12" s="1"/>
  <c r="AG151" i="12"/>
  <c r="AG153" i="12" s="1"/>
  <c r="V151" i="12"/>
  <c r="V153" i="12" s="1"/>
  <c r="S151" i="12"/>
  <c r="S153" i="12" s="1"/>
  <c r="K151" i="12"/>
  <c r="I151" i="12"/>
  <c r="F151" i="12"/>
  <c r="F153" i="12" s="1"/>
  <c r="W129" i="12"/>
  <c r="AV127" i="12"/>
  <c r="AX123" i="12"/>
  <c r="AX129" i="12" s="1"/>
  <c r="AQ134" i="12" s="1"/>
  <c r="J123" i="12"/>
  <c r="J129" i="12" s="1"/>
  <c r="AY120" i="12"/>
  <c r="AL120" i="12"/>
  <c r="Y120" i="12"/>
  <c r="X120" i="12"/>
  <c r="K120" i="12"/>
  <c r="AY117" i="12"/>
  <c r="AL117" i="12"/>
  <c r="X117" i="12"/>
  <c r="K117" i="12"/>
  <c r="Y117" i="12" s="1"/>
  <c r="B117" i="12"/>
  <c r="B160" i="12" s="1"/>
  <c r="B203" i="12" s="1"/>
  <c r="B246" i="12" s="1"/>
  <c r="B289" i="12" s="1"/>
  <c r="AY114" i="12"/>
  <c r="AL114" i="12"/>
  <c r="X114" i="12"/>
  <c r="Y114" i="12" s="1"/>
  <c r="N114" i="12"/>
  <c r="N157" i="12" s="1"/>
  <c r="N200" i="12" s="1"/>
  <c r="N243" i="12" s="1"/>
  <c r="N286" i="12" s="1"/>
  <c r="K114" i="12"/>
  <c r="AX110" i="12"/>
  <c r="AV110" i="12"/>
  <c r="AU110" i="12"/>
  <c r="AT110" i="12"/>
  <c r="AV123" i="12" s="1"/>
  <c r="AS110" i="12"/>
  <c r="AR110" i="12"/>
  <c r="AK110" i="12"/>
  <c r="AK129" i="12" s="1"/>
  <c r="AC134" i="12" s="1"/>
  <c r="AJ110" i="12"/>
  <c r="AI110" i="12"/>
  <c r="AH110" i="12"/>
  <c r="AF110" i="12"/>
  <c r="AE110" i="12"/>
  <c r="W110" i="12"/>
  <c r="W123" i="12" s="1"/>
  <c r="U110" i="12"/>
  <c r="T110" i="12"/>
  <c r="R110" i="12"/>
  <c r="Q110" i="12"/>
  <c r="J110" i="12"/>
  <c r="H110" i="12"/>
  <c r="G110" i="12"/>
  <c r="E110" i="12"/>
  <c r="D110" i="12"/>
  <c r="AY109" i="12"/>
  <c r="AW109" i="12"/>
  <c r="AT109" i="12"/>
  <c r="AJ109" i="12"/>
  <c r="AL109" i="12" s="1"/>
  <c r="AG109" i="12"/>
  <c r="X109" i="12"/>
  <c r="V109" i="12"/>
  <c r="S109" i="12"/>
  <c r="O109" i="12"/>
  <c r="O152" i="12" s="1"/>
  <c r="O195" i="12" s="1"/>
  <c r="O238" i="12" s="1"/>
  <c r="O281" i="12" s="1"/>
  <c r="K109" i="12"/>
  <c r="Y109" i="12" s="1"/>
  <c r="I109" i="12"/>
  <c r="F109" i="12"/>
  <c r="AY108" i="12"/>
  <c r="AW108" i="12"/>
  <c r="AW110" i="12" s="1"/>
  <c r="AT108" i="12"/>
  <c r="AL108" i="12"/>
  <c r="AL110" i="12" s="1"/>
  <c r="AJ108" i="12"/>
  <c r="AG108" i="12"/>
  <c r="AG110" i="12" s="1"/>
  <c r="V108" i="12"/>
  <c r="V110" i="12" s="1"/>
  <c r="S108" i="12"/>
  <c r="K108" i="12"/>
  <c r="I108" i="12"/>
  <c r="I110" i="12" s="1"/>
  <c r="F108" i="12"/>
  <c r="F110" i="12" s="1"/>
  <c r="Q91" i="12"/>
  <c r="O91" i="12"/>
  <c r="W86" i="12"/>
  <c r="J86" i="12"/>
  <c r="C91" i="12" s="1"/>
  <c r="X81" i="12"/>
  <c r="Y81" i="12" s="1"/>
  <c r="W80" i="12"/>
  <c r="AY77" i="12"/>
  <c r="AL77" i="12"/>
  <c r="X77" i="12"/>
  <c r="N77" i="12"/>
  <c r="N120" i="12" s="1"/>
  <c r="N163" i="12" s="1"/>
  <c r="N206" i="12" s="1"/>
  <c r="N249" i="12" s="1"/>
  <c r="N292" i="12" s="1"/>
  <c r="K77" i="12"/>
  <c r="Y77" i="12" s="1"/>
  <c r="B77" i="12"/>
  <c r="B120" i="12" s="1"/>
  <c r="B163" i="12" s="1"/>
  <c r="B206" i="12" s="1"/>
  <c r="B249" i="12" s="1"/>
  <c r="B292" i="12" s="1"/>
  <c r="AY74" i="12"/>
  <c r="AL74" i="12"/>
  <c r="X74" i="12"/>
  <c r="Y74" i="12" s="1"/>
  <c r="N74" i="12"/>
  <c r="N117" i="12" s="1"/>
  <c r="N160" i="12" s="1"/>
  <c r="N203" i="12" s="1"/>
  <c r="N246" i="12" s="1"/>
  <c r="N289" i="12" s="1"/>
  <c r="K74" i="12"/>
  <c r="B74" i="12"/>
  <c r="AY71" i="12"/>
  <c r="AL71" i="12"/>
  <c r="X71" i="12"/>
  <c r="N71" i="12"/>
  <c r="K71" i="12"/>
  <c r="Y71" i="12" s="1"/>
  <c r="B71" i="12"/>
  <c r="B114" i="12" s="1"/>
  <c r="B157" i="12" s="1"/>
  <c r="B200" i="12" s="1"/>
  <c r="B243" i="12" s="1"/>
  <c r="B286" i="12" s="1"/>
  <c r="AX67" i="12"/>
  <c r="AX80" i="12" s="1"/>
  <c r="AX86" i="12" s="1"/>
  <c r="AQ91" i="12" s="1"/>
  <c r="AV67" i="12"/>
  <c r="AU67" i="12"/>
  <c r="AS67" i="12"/>
  <c r="AR67" i="12"/>
  <c r="AK67" i="12"/>
  <c r="AK80" i="12" s="1"/>
  <c r="AI67" i="12"/>
  <c r="AH67" i="12"/>
  <c r="AF67" i="12"/>
  <c r="AE67" i="12"/>
  <c r="W67" i="12"/>
  <c r="V67" i="12"/>
  <c r="U67" i="12"/>
  <c r="T67" i="12"/>
  <c r="R67" i="12"/>
  <c r="Q67" i="12"/>
  <c r="J67" i="12"/>
  <c r="J80" i="12" s="1"/>
  <c r="H67" i="12"/>
  <c r="G67" i="12"/>
  <c r="E67" i="12"/>
  <c r="D67" i="12"/>
  <c r="AW66" i="12"/>
  <c r="AW67" i="12" s="1"/>
  <c r="AT66" i="12"/>
  <c r="AY66" i="12" s="1"/>
  <c r="AJ66" i="12"/>
  <c r="AL66" i="12" s="1"/>
  <c r="AG66" i="12"/>
  <c r="X66" i="12"/>
  <c r="V66" i="12"/>
  <c r="S66" i="12"/>
  <c r="O66" i="12"/>
  <c r="I66" i="12"/>
  <c r="F66" i="12"/>
  <c r="C66" i="12"/>
  <c r="C109" i="12" s="1"/>
  <c r="AY65" i="12"/>
  <c r="AW65" i="12"/>
  <c r="AT65" i="12"/>
  <c r="AJ65" i="12"/>
  <c r="AG65" i="12"/>
  <c r="AG67" i="12" s="1"/>
  <c r="X65" i="12"/>
  <c r="V65" i="12"/>
  <c r="S65" i="12"/>
  <c r="S67" i="12" s="1"/>
  <c r="O65" i="12"/>
  <c r="O108" i="12" s="1"/>
  <c r="O151" i="12" s="1"/>
  <c r="O194" i="12" s="1"/>
  <c r="O237" i="12" s="1"/>
  <c r="O280" i="12" s="1"/>
  <c r="I65" i="12"/>
  <c r="I67" i="12" s="1"/>
  <c r="F65" i="12"/>
  <c r="C65" i="12"/>
  <c r="C108" i="12" s="1"/>
  <c r="C151" i="12" s="1"/>
  <c r="C194" i="12" s="1"/>
  <c r="C237" i="12" s="1"/>
  <c r="C280" i="12" s="1"/>
  <c r="W43" i="12"/>
  <c r="AW41" i="12"/>
  <c r="X38" i="12"/>
  <c r="AX37" i="12"/>
  <c r="AX43" i="12" s="1"/>
  <c r="AQ48" i="12" s="1"/>
  <c r="AK37" i="12"/>
  <c r="J37" i="12"/>
  <c r="J43" i="12" s="1"/>
  <c r="AY34" i="12"/>
  <c r="AL34" i="12"/>
  <c r="X34" i="12"/>
  <c r="Y34" i="12" s="1"/>
  <c r="K34" i="12"/>
  <c r="AY31" i="12"/>
  <c r="AL31" i="12"/>
  <c r="Y31" i="12"/>
  <c r="X31" i="12"/>
  <c r="K31" i="12"/>
  <c r="AY28" i="12"/>
  <c r="AL28" i="12"/>
  <c r="X28" i="12"/>
  <c r="K28" i="12"/>
  <c r="AY24" i="12"/>
  <c r="AX24" i="12"/>
  <c r="AV24" i="12"/>
  <c r="AU24" i="12"/>
  <c r="AS24" i="12"/>
  <c r="AR24" i="12"/>
  <c r="AK24" i="12"/>
  <c r="AK43" i="12" s="1"/>
  <c r="AC48" i="12" s="1"/>
  <c r="AI24" i="12"/>
  <c r="AH24" i="12"/>
  <c r="AF24" i="12"/>
  <c r="AE24" i="12"/>
  <c r="W24" i="12"/>
  <c r="W37" i="12" s="1"/>
  <c r="U24" i="12"/>
  <c r="T24" i="12"/>
  <c r="R24" i="12"/>
  <c r="Q24" i="12"/>
  <c r="J24" i="12"/>
  <c r="H24" i="12"/>
  <c r="G24" i="12"/>
  <c r="E24" i="12"/>
  <c r="D24" i="12"/>
  <c r="AY23" i="12"/>
  <c r="AW23" i="12"/>
  <c r="AT23" i="12"/>
  <c r="AJ23" i="12"/>
  <c r="AL23" i="12" s="1"/>
  <c r="AG23" i="12"/>
  <c r="V23" i="12"/>
  <c r="S23" i="12"/>
  <c r="X23" i="12" s="1"/>
  <c r="I23" i="12"/>
  <c r="K23" i="12" s="1"/>
  <c r="Y23" i="12" s="1"/>
  <c r="F23" i="12"/>
  <c r="AY22" i="12"/>
  <c r="AW22" i="12"/>
  <c r="AW24" i="12" s="1"/>
  <c r="AW37" i="12" s="1"/>
  <c r="AT22" i="12"/>
  <c r="AT24" i="12" s="1"/>
  <c r="AV37" i="12" s="1"/>
  <c r="AJ22" i="12"/>
  <c r="AJ24" i="12" s="1"/>
  <c r="AG22" i="12"/>
  <c r="AG24" i="12" s="1"/>
  <c r="X22" i="12"/>
  <c r="V22" i="12"/>
  <c r="V24" i="12" s="1"/>
  <c r="V37" i="12" s="1"/>
  <c r="S22" i="12"/>
  <c r="I22" i="12"/>
  <c r="I24" i="12" s="1"/>
  <c r="F22" i="12"/>
  <c r="F24" i="12" s="1"/>
  <c r="AU14" i="12"/>
  <c r="AS14" i="12"/>
  <c r="AQ14" i="12" s="1"/>
  <c r="AG14" i="12"/>
  <c r="AE14" i="12"/>
  <c r="AC14" i="12"/>
  <c r="S14" i="12"/>
  <c r="Q14" i="12"/>
  <c r="AQ5" i="12"/>
  <c r="AC5" i="12"/>
  <c r="O5" i="12"/>
  <c r="AQ4" i="12"/>
  <c r="O4" i="12"/>
  <c r="AC4" i="12" s="1"/>
  <c r="AQ3" i="12"/>
  <c r="AC3" i="12"/>
  <c r="O3" i="12"/>
  <c r="AH253" i="4"/>
  <c r="AM215" i="4"/>
  <c r="AM213" i="4"/>
  <c r="AM210" i="4"/>
  <c r="AM209" i="4"/>
  <c r="AM206" i="4"/>
  <c r="AM203" i="4"/>
  <c r="AM200" i="4"/>
  <c r="AM196" i="4"/>
  <c r="AM195" i="4"/>
  <c r="AM194" i="4"/>
  <c r="AM172" i="4"/>
  <c r="AM170" i="4"/>
  <c r="AM167" i="4"/>
  <c r="AM166" i="4"/>
  <c r="AM163" i="4"/>
  <c r="AM160" i="4"/>
  <c r="AM157" i="4"/>
  <c r="AM153" i="4"/>
  <c r="AM152" i="4"/>
  <c r="AM151" i="4"/>
  <c r="AH157" i="4"/>
  <c r="AM129" i="4"/>
  <c r="AM127" i="4"/>
  <c r="AM124" i="4"/>
  <c r="AM123" i="4"/>
  <c r="AM120" i="4"/>
  <c r="AM117" i="4"/>
  <c r="AM114" i="4"/>
  <c r="AM110" i="4"/>
  <c r="AM109" i="4"/>
  <c r="AM108" i="4"/>
  <c r="AM67" i="4"/>
  <c r="AM81" i="4"/>
  <c r="AM86" i="4"/>
  <c r="AM84" i="4"/>
  <c r="AM80" i="4"/>
  <c r="AM77" i="4"/>
  <c r="AM74" i="4"/>
  <c r="AM71" i="4"/>
  <c r="AM66" i="4"/>
  <c r="AM65" i="4"/>
  <c r="AM43" i="4"/>
  <c r="AM41" i="4"/>
  <c r="AM38" i="4"/>
  <c r="AM37" i="4"/>
  <c r="AM34" i="4"/>
  <c r="AM31" i="4"/>
  <c r="AM28" i="4"/>
  <c r="AM24" i="4"/>
  <c r="AM23" i="4"/>
  <c r="AM22" i="4"/>
  <c r="C5" i="24"/>
  <c r="C6" i="24" s="1"/>
  <c r="I295" i="12" l="1"/>
  <c r="I299" i="12"/>
  <c r="X237" i="12"/>
  <c r="Y237" i="12" s="1"/>
  <c r="Y246" i="12"/>
  <c r="AL238" i="12"/>
  <c r="K282" i="12"/>
  <c r="Y282" i="12" s="1"/>
  <c r="AY238" i="12"/>
  <c r="Y286" i="12"/>
  <c r="W258" i="12"/>
  <c r="Y280" i="12"/>
  <c r="H295" i="12"/>
  <c r="Y238" i="12"/>
  <c r="H299" i="12"/>
  <c r="K299" i="12" s="1"/>
  <c r="Y299" i="12" s="1"/>
  <c r="I299" i="13"/>
  <c r="I295" i="13"/>
  <c r="AK301" i="13"/>
  <c r="AC306" i="13" s="1"/>
  <c r="AL238" i="13"/>
  <c r="Y249" i="13"/>
  <c r="F282" i="13"/>
  <c r="H295" i="13" s="1"/>
  <c r="Y292" i="13"/>
  <c r="AL239" i="13"/>
  <c r="AY238" i="13"/>
  <c r="K280" i="13"/>
  <c r="Y280" i="13" s="1"/>
  <c r="J253" i="13"/>
  <c r="K253" i="13" s="1"/>
  <c r="X281" i="13"/>
  <c r="Y281" i="13" s="1"/>
  <c r="X238" i="13"/>
  <c r="Y238" i="13" s="1"/>
  <c r="I256" i="13"/>
  <c r="I258" i="13" s="1"/>
  <c r="AI299" i="14"/>
  <c r="AI295" i="14"/>
  <c r="AI301" i="14"/>
  <c r="AC304" i="14" s="1"/>
  <c r="Y238" i="14"/>
  <c r="V239" i="14"/>
  <c r="X253" i="14" s="1"/>
  <c r="Y253" i="14" s="1"/>
  <c r="H299" i="14"/>
  <c r="AL280" i="14"/>
  <c r="AL282" i="14" s="1"/>
  <c r="AQ11" i="14"/>
  <c r="Y237" i="14"/>
  <c r="X281" i="14"/>
  <c r="I299" i="15"/>
  <c r="I301" i="15" s="1"/>
  <c r="C309" i="15" s="1"/>
  <c r="I295" i="15"/>
  <c r="Y246" i="15"/>
  <c r="Y281" i="15"/>
  <c r="I256" i="15"/>
  <c r="X280" i="15"/>
  <c r="Y280" i="15" s="1"/>
  <c r="W258" i="15"/>
  <c r="O263" i="15" s="1"/>
  <c r="I258" i="15"/>
  <c r="C266" i="15" s="1"/>
  <c r="AK301" i="15"/>
  <c r="AC306" i="15" s="1"/>
  <c r="Y238" i="15"/>
  <c r="Y286" i="15"/>
  <c r="AL238" i="16"/>
  <c r="AL239" i="16" s="1"/>
  <c r="Y292" i="16"/>
  <c r="Y246" i="16"/>
  <c r="AL281" i="16"/>
  <c r="X237" i="16"/>
  <c r="AK295" i="16"/>
  <c r="Y237" i="16"/>
  <c r="F282" i="16"/>
  <c r="K282" i="16" s="1"/>
  <c r="AG239" i="16"/>
  <c r="X238" i="16"/>
  <c r="F239" i="16"/>
  <c r="Y289" i="16"/>
  <c r="I299" i="17"/>
  <c r="I295" i="17"/>
  <c r="F282" i="17"/>
  <c r="Y286" i="17"/>
  <c r="AG239" i="17"/>
  <c r="AI256" i="17" s="1"/>
  <c r="F239" i="17"/>
  <c r="H256" i="17" s="1"/>
  <c r="Y246" i="17"/>
  <c r="K280" i="17"/>
  <c r="Y280" i="17" s="1"/>
  <c r="X281" i="17"/>
  <c r="Y281" i="17" s="1"/>
  <c r="AL238" i="17"/>
  <c r="AL239" i="17" s="1"/>
  <c r="Y289" i="17"/>
  <c r="I239" i="17"/>
  <c r="AW239" i="17"/>
  <c r="AY239" i="17" s="1"/>
  <c r="AY238" i="17"/>
  <c r="Y249" i="17"/>
  <c r="AK301" i="17"/>
  <c r="AC306" i="17" s="1"/>
  <c r="S282" i="17"/>
  <c r="Y281" i="18"/>
  <c r="I299" i="18"/>
  <c r="K299" i="18" s="1"/>
  <c r="I295" i="18"/>
  <c r="K280" i="18"/>
  <c r="K238" i="18"/>
  <c r="Y238" i="18" s="1"/>
  <c r="X280" i="18"/>
  <c r="AK295" i="18"/>
  <c r="AL295" i="18" s="1"/>
  <c r="F239" i="18"/>
  <c r="AK252" i="18"/>
  <c r="W258" i="18"/>
  <c r="K282" i="18"/>
  <c r="AI299" i="18"/>
  <c r="I299" i="19"/>
  <c r="I295" i="19"/>
  <c r="J296" i="19" s="1"/>
  <c r="K296" i="19" s="1"/>
  <c r="F282" i="19"/>
  <c r="K282" i="19" s="1"/>
  <c r="AJ239" i="19"/>
  <c r="AJ252" i="19" s="1"/>
  <c r="X238" i="19"/>
  <c r="Y238" i="19" s="1"/>
  <c r="AL237" i="19"/>
  <c r="AL239" i="19" s="1"/>
  <c r="K280" i="19"/>
  <c r="X281" i="19"/>
  <c r="Y281" i="19" s="1"/>
  <c r="AK301" i="19"/>
  <c r="AC306" i="19" s="1"/>
  <c r="K237" i="19"/>
  <c r="Y237" i="19" s="1"/>
  <c r="Y246" i="19"/>
  <c r="AY238" i="19"/>
  <c r="K238" i="20"/>
  <c r="Y286" i="20"/>
  <c r="AG239" i="20"/>
  <c r="I256" i="20"/>
  <c r="I282" i="20"/>
  <c r="AL238" i="20"/>
  <c r="AK301" i="20"/>
  <c r="AC306" i="20" s="1"/>
  <c r="AW239" i="20"/>
  <c r="AW256" i="20" s="1"/>
  <c r="F282" i="20"/>
  <c r="H299" i="20" s="1"/>
  <c r="Y292" i="20"/>
  <c r="V37" i="20"/>
  <c r="V41" i="20"/>
  <c r="V43" i="20"/>
  <c r="X38" i="20"/>
  <c r="AQ11" i="20"/>
  <c r="V215" i="20"/>
  <c r="K84" i="20"/>
  <c r="Y84" i="20" s="1"/>
  <c r="AQ89" i="20"/>
  <c r="H41" i="20"/>
  <c r="H37" i="20"/>
  <c r="AI127" i="20"/>
  <c r="AI129" i="20" s="1"/>
  <c r="AI123" i="20"/>
  <c r="AL123" i="20" s="1"/>
  <c r="C177" i="20"/>
  <c r="Q177" i="20" s="1"/>
  <c r="C91" i="20"/>
  <c r="U37" i="20"/>
  <c r="X37" i="20" s="1"/>
  <c r="U41" i="20"/>
  <c r="X41" i="20" s="1"/>
  <c r="Y23" i="20"/>
  <c r="C134" i="20"/>
  <c r="AJ41" i="20"/>
  <c r="AC52" i="20" s="1"/>
  <c r="AL38" i="20"/>
  <c r="AL84" i="20"/>
  <c r="W123" i="20"/>
  <c r="W129" i="20"/>
  <c r="AI166" i="20"/>
  <c r="AI170" i="20"/>
  <c r="AJ127" i="20"/>
  <c r="AC138" i="20" s="1"/>
  <c r="AJ123" i="20"/>
  <c r="AY239" i="20"/>
  <c r="AT24" i="20"/>
  <c r="O51" i="20"/>
  <c r="O48" i="20"/>
  <c r="AI80" i="20"/>
  <c r="AL80" i="20" s="1"/>
  <c r="AI86" i="20"/>
  <c r="AY67" i="20"/>
  <c r="I127" i="20"/>
  <c r="AL108" i="20"/>
  <c r="AL110" i="20" s="1"/>
  <c r="AJ213" i="20"/>
  <c r="AJ209" i="20"/>
  <c r="AJ215" i="20"/>
  <c r="AC219" i="20" s="1"/>
  <c r="AC221" i="20" s="1"/>
  <c r="O263" i="20"/>
  <c r="Q263" i="20" s="1"/>
  <c r="I24" i="20"/>
  <c r="K24" i="20" s="1"/>
  <c r="Y24" i="20" s="1"/>
  <c r="K108" i="20"/>
  <c r="Y108" i="20" s="1"/>
  <c r="F110" i="20"/>
  <c r="X22" i="20"/>
  <c r="X24" i="20" s="1"/>
  <c r="AW37" i="20"/>
  <c r="AW41" i="20"/>
  <c r="K65" i="20"/>
  <c r="Y65" i="20" s="1"/>
  <c r="AJ80" i="20"/>
  <c r="AJ86" i="20"/>
  <c r="AC90" i="20" s="1"/>
  <c r="AC92" i="20" s="1"/>
  <c r="Y66" i="20"/>
  <c r="O94" i="20"/>
  <c r="I84" i="20"/>
  <c r="I86" i="20" s="1"/>
  <c r="O91" i="20"/>
  <c r="V172" i="20"/>
  <c r="V170" i="20"/>
  <c r="AL210" i="20"/>
  <c r="K239" i="20"/>
  <c r="H252" i="20"/>
  <c r="X84" i="20"/>
  <c r="X238" i="20"/>
  <c r="S239" i="20"/>
  <c r="AL281" i="20"/>
  <c r="AI252" i="20"/>
  <c r="AI256" i="20"/>
  <c r="AY22" i="20"/>
  <c r="X67" i="20"/>
  <c r="AW110" i="20"/>
  <c r="S110" i="20"/>
  <c r="AY110" i="20"/>
  <c r="AJ129" i="20"/>
  <c r="AC133" i="20" s="1"/>
  <c r="AC135" i="20" s="1"/>
  <c r="AW252" i="20"/>
  <c r="AK252" i="20"/>
  <c r="X124" i="20"/>
  <c r="Y124" i="20" s="1"/>
  <c r="V123" i="20"/>
  <c r="V129" i="20"/>
  <c r="U166" i="20"/>
  <c r="X166" i="20" s="1"/>
  <c r="X153" i="20"/>
  <c r="U170" i="20"/>
  <c r="X170" i="20" s="1"/>
  <c r="V258" i="20"/>
  <c r="V256" i="20"/>
  <c r="X253" i="20"/>
  <c r="Y253" i="20" s="1"/>
  <c r="C306" i="20"/>
  <c r="AC95" i="20"/>
  <c r="AV129" i="20"/>
  <c r="X210" i="20"/>
  <c r="Y210" i="20" s="1"/>
  <c r="V209" i="20"/>
  <c r="V213" i="20"/>
  <c r="K67" i="20"/>
  <c r="Y67" i="20" s="1"/>
  <c r="H80" i="20"/>
  <c r="AJ37" i="20"/>
  <c r="AY80" i="20"/>
  <c r="U86" i="20"/>
  <c r="F153" i="20"/>
  <c r="K151" i="20"/>
  <c r="X167" i="20"/>
  <c r="Y167" i="20" s="1"/>
  <c r="I258" i="20"/>
  <c r="K282" i="20"/>
  <c r="H295" i="20"/>
  <c r="I166" i="20"/>
  <c r="I170" i="20"/>
  <c r="AL22" i="20"/>
  <c r="AL24" i="20" s="1"/>
  <c r="I129" i="20"/>
  <c r="C137" i="20" s="1"/>
  <c r="J124" i="20"/>
  <c r="K124" i="20" s="1"/>
  <c r="AG24" i="20"/>
  <c r="Y31" i="20"/>
  <c r="V86" i="20"/>
  <c r="AW84" i="20"/>
  <c r="AY84" i="20" s="1"/>
  <c r="AW80" i="20"/>
  <c r="U80" i="20"/>
  <c r="X80" i="20" s="1"/>
  <c r="AL124" i="20"/>
  <c r="AV127" i="20"/>
  <c r="AW170" i="20"/>
  <c r="AW166" i="20"/>
  <c r="I196" i="20"/>
  <c r="H256" i="20"/>
  <c r="K256" i="20" s="1"/>
  <c r="AJ166" i="20"/>
  <c r="AL167" i="20"/>
  <c r="Y238" i="20"/>
  <c r="C266" i="20"/>
  <c r="V295" i="20"/>
  <c r="V299" i="20"/>
  <c r="V301" i="20" s="1"/>
  <c r="X296" i="20"/>
  <c r="Y296" i="20" s="1"/>
  <c r="U295" i="20"/>
  <c r="X282" i="20"/>
  <c r="U299" i="20"/>
  <c r="AT153" i="20"/>
  <c r="X152" i="20"/>
  <c r="Y152" i="20" s="1"/>
  <c r="S196" i="20"/>
  <c r="X194" i="20"/>
  <c r="Y194" i="20" s="1"/>
  <c r="W209" i="20"/>
  <c r="W215" i="20"/>
  <c r="J253" i="20"/>
  <c r="K253" i="20" s="1"/>
  <c r="AG196" i="20"/>
  <c r="K237" i="20"/>
  <c r="Y237" i="20" s="1"/>
  <c r="AJ239" i="20"/>
  <c r="AG282" i="20"/>
  <c r="AJ170" i="20"/>
  <c r="AC181" i="20" s="1"/>
  <c r="AV209" i="20"/>
  <c r="C220" i="20"/>
  <c r="AV256" i="20"/>
  <c r="AV252" i="20"/>
  <c r="AJ282" i="20"/>
  <c r="AL280" i="20"/>
  <c r="AL282" i="20" s="1"/>
  <c r="F196" i="20"/>
  <c r="AW196" i="20"/>
  <c r="AK172" i="20"/>
  <c r="AC177" i="20" s="1"/>
  <c r="W301" i="20"/>
  <c r="X151" i="20"/>
  <c r="AL237" i="20"/>
  <c r="U37" i="19"/>
  <c r="U41" i="19"/>
  <c r="U43" i="19" s="1"/>
  <c r="I41" i="19"/>
  <c r="I37" i="19"/>
  <c r="V37" i="19"/>
  <c r="V41" i="19"/>
  <c r="V43" i="19"/>
  <c r="X38" i="19"/>
  <c r="O48" i="19"/>
  <c r="C48" i="19"/>
  <c r="AC46" i="19"/>
  <c r="K24" i="19"/>
  <c r="H41" i="19"/>
  <c r="K41" i="19" s="1"/>
  <c r="H37" i="19"/>
  <c r="AV37" i="19"/>
  <c r="AV41" i="19"/>
  <c r="AY24" i="19"/>
  <c r="AW41" i="19"/>
  <c r="AW37" i="19"/>
  <c r="AI166" i="19"/>
  <c r="AI172" i="19"/>
  <c r="AI170" i="19"/>
  <c r="AY22" i="19"/>
  <c r="AJ41" i="19"/>
  <c r="AC52" i="19" s="1"/>
  <c r="AJ43" i="19"/>
  <c r="AC47" i="19" s="1"/>
  <c r="S67" i="19"/>
  <c r="X65" i="19"/>
  <c r="AY81" i="19"/>
  <c r="AJ84" i="19"/>
  <c r="AJ86" i="19" s="1"/>
  <c r="AC90" i="19" s="1"/>
  <c r="AC92" i="19" s="1"/>
  <c r="AJ80" i="19"/>
  <c r="AY67" i="19"/>
  <c r="AV84" i="19"/>
  <c r="AY84" i="19" s="1"/>
  <c r="K108" i="19"/>
  <c r="Y108" i="19" s="1"/>
  <c r="F110" i="19"/>
  <c r="AJ110" i="19"/>
  <c r="AL108" i="19"/>
  <c r="AL110" i="19" s="1"/>
  <c r="S110" i="19"/>
  <c r="X170" i="19"/>
  <c r="W166" i="19"/>
  <c r="Q177" i="19"/>
  <c r="X210" i="19"/>
  <c r="Y210" i="19" s="1"/>
  <c r="V209" i="19"/>
  <c r="V213" i="19"/>
  <c r="AQ219" i="19"/>
  <c r="I239" i="19"/>
  <c r="X280" i="19"/>
  <c r="Y280" i="19" s="1"/>
  <c r="S282" i="19"/>
  <c r="AW170" i="19"/>
  <c r="AW166" i="19"/>
  <c r="AK43" i="19"/>
  <c r="AC48" i="19" s="1"/>
  <c r="V67" i="19"/>
  <c r="C91" i="19"/>
  <c r="AW84" i="19"/>
  <c r="AW86" i="19" s="1"/>
  <c r="I153" i="19"/>
  <c r="C263" i="19"/>
  <c r="O263" i="19"/>
  <c r="AV127" i="19"/>
  <c r="AV123" i="19"/>
  <c r="I129" i="19"/>
  <c r="S196" i="19"/>
  <c r="X194" i="19"/>
  <c r="AJ37" i="19"/>
  <c r="AL37" i="19" s="1"/>
  <c r="Y74" i="19"/>
  <c r="AL81" i="19"/>
  <c r="AW127" i="19"/>
  <c r="AY110" i="19"/>
  <c r="Y117" i="19"/>
  <c r="AV170" i="19"/>
  <c r="AY170" i="19" s="1"/>
  <c r="AV166" i="19"/>
  <c r="AY153" i="19"/>
  <c r="AL194" i="19"/>
  <c r="AL196" i="19" s="1"/>
  <c r="AJ196" i="19"/>
  <c r="AK209" i="19"/>
  <c r="AK215" i="19"/>
  <c r="AC220" i="19" s="1"/>
  <c r="V215" i="19"/>
  <c r="AI299" i="19"/>
  <c r="AI301" i="19"/>
  <c r="AI295" i="19"/>
  <c r="W37" i="19"/>
  <c r="X22" i="19"/>
  <c r="AI123" i="19"/>
  <c r="AI129" i="19"/>
  <c r="V170" i="19"/>
  <c r="V172" i="19" s="1"/>
  <c r="AW239" i="19"/>
  <c r="AY237" i="19"/>
  <c r="AG67" i="19"/>
  <c r="AY108" i="19"/>
  <c r="W123" i="19"/>
  <c r="W129" i="19"/>
  <c r="X167" i="19"/>
  <c r="Y167" i="19" s="1"/>
  <c r="AI252" i="19"/>
  <c r="AL252" i="19" s="1"/>
  <c r="AI256" i="19"/>
  <c r="AI258" i="19" s="1"/>
  <c r="I84" i="19"/>
  <c r="I86" i="19" s="1"/>
  <c r="V110" i="19"/>
  <c r="C137" i="19"/>
  <c r="AY124" i="19"/>
  <c r="AI127" i="19"/>
  <c r="AW129" i="19"/>
  <c r="H209" i="19"/>
  <c r="H213" i="19"/>
  <c r="K213" i="19" s="1"/>
  <c r="K196" i="19"/>
  <c r="AL253" i="19"/>
  <c r="AJ256" i="19"/>
  <c r="AC267" i="19" s="1"/>
  <c r="V301" i="19"/>
  <c r="AC51" i="19"/>
  <c r="K65" i="19"/>
  <c r="Y65" i="19" s="1"/>
  <c r="Y66" i="19"/>
  <c r="Y109" i="19"/>
  <c r="H170" i="19"/>
  <c r="H166" i="19"/>
  <c r="K153" i="19"/>
  <c r="Y153" i="19" s="1"/>
  <c r="K152" i="19"/>
  <c r="Y152" i="19" s="1"/>
  <c r="AT196" i="19"/>
  <c r="H299" i="19"/>
  <c r="F67" i="19"/>
  <c r="W86" i="19"/>
  <c r="AJ153" i="19"/>
  <c r="AL151" i="19"/>
  <c r="AL153" i="19" s="1"/>
  <c r="I209" i="19"/>
  <c r="AI215" i="19"/>
  <c r="AI213" i="19"/>
  <c r="Y195" i="19"/>
  <c r="C220" i="19"/>
  <c r="Q220" i="19" s="1"/>
  <c r="V239" i="19"/>
  <c r="X239" i="19" s="1"/>
  <c r="AT239" i="19"/>
  <c r="H295" i="19"/>
  <c r="U166" i="19"/>
  <c r="X166" i="19" s="1"/>
  <c r="U172" i="19"/>
  <c r="X153" i="19"/>
  <c r="O223" i="19"/>
  <c r="O220" i="19"/>
  <c r="U258" i="19"/>
  <c r="U256" i="19"/>
  <c r="AJ282" i="19"/>
  <c r="V295" i="19"/>
  <c r="V299" i="19"/>
  <c r="C306" i="19"/>
  <c r="Y194" i="19"/>
  <c r="K239" i="19"/>
  <c r="H252" i="19"/>
  <c r="AL280" i="19"/>
  <c r="AL282" i="19" s="1"/>
  <c r="X296" i="19"/>
  <c r="Y296" i="19" s="1"/>
  <c r="AK172" i="19"/>
  <c r="AC177" i="19" s="1"/>
  <c r="W301" i="19"/>
  <c r="X151" i="19"/>
  <c r="Y151" i="19" s="1"/>
  <c r="AI41" i="18"/>
  <c r="AI37" i="18"/>
  <c r="K38" i="18"/>
  <c r="AI127" i="18"/>
  <c r="AI129" i="18"/>
  <c r="AI123" i="18"/>
  <c r="I41" i="18"/>
  <c r="I43" i="18" s="1"/>
  <c r="AL296" i="18"/>
  <c r="AJ295" i="18"/>
  <c r="AJ299" i="18"/>
  <c r="AJ301" i="18" s="1"/>
  <c r="AC305" i="18" s="1"/>
  <c r="AC307" i="18" s="1"/>
  <c r="AY38" i="18"/>
  <c r="Y34" i="18"/>
  <c r="I127" i="18"/>
  <c r="X124" i="18"/>
  <c r="Y124" i="18" s="1"/>
  <c r="V123" i="18"/>
  <c r="V127" i="18"/>
  <c r="V129" i="18" s="1"/>
  <c r="AJ110" i="18"/>
  <c r="Y114" i="18"/>
  <c r="K151" i="18"/>
  <c r="I153" i="18"/>
  <c r="AW215" i="18"/>
  <c r="AY210" i="18"/>
  <c r="I301" i="18"/>
  <c r="J296" i="18"/>
  <c r="K296" i="18" s="1"/>
  <c r="V37" i="18"/>
  <c r="V43" i="18"/>
  <c r="X38" i="18"/>
  <c r="W123" i="18"/>
  <c r="W129" i="18"/>
  <c r="X210" i="18"/>
  <c r="Y210" i="18" s="1"/>
  <c r="V209" i="18"/>
  <c r="V213" i="18"/>
  <c r="V215" i="18" s="1"/>
  <c r="AW256" i="18"/>
  <c r="AW252" i="18"/>
  <c r="O177" i="18"/>
  <c r="Q177" i="18" s="1"/>
  <c r="F67" i="18"/>
  <c r="K65" i="18"/>
  <c r="Y65" i="18" s="1"/>
  <c r="AJ80" i="18"/>
  <c r="AL81" i="18"/>
  <c r="AJ84" i="18"/>
  <c r="S67" i="18"/>
  <c r="AG67" i="18"/>
  <c r="I84" i="18"/>
  <c r="I86" i="18" s="1"/>
  <c r="C134" i="18"/>
  <c r="AI213" i="18"/>
  <c r="AI209" i="18"/>
  <c r="AL209" i="18" s="1"/>
  <c r="I252" i="18"/>
  <c r="I256" i="18"/>
  <c r="AJ166" i="18"/>
  <c r="AC181" i="18" s="1"/>
  <c r="AL167" i="18"/>
  <c r="AJ172" i="18"/>
  <c r="AC176" i="18" s="1"/>
  <c r="AV37" i="18"/>
  <c r="AV41" i="18"/>
  <c r="AY41" i="18" s="1"/>
  <c r="C48" i="18"/>
  <c r="AW41" i="18"/>
  <c r="AW43" i="18" s="1"/>
  <c r="J81" i="18"/>
  <c r="K81" i="18" s="1"/>
  <c r="C91" i="18"/>
  <c r="Q91" i="18" s="1"/>
  <c r="U123" i="18"/>
  <c r="X123" i="18" s="1"/>
  <c r="U129" i="18"/>
  <c r="X110" i="18"/>
  <c r="C263" i="18"/>
  <c r="Q263" i="18" s="1"/>
  <c r="S24" i="18"/>
  <c r="AW67" i="18"/>
  <c r="AV127" i="18"/>
  <c r="I123" i="18"/>
  <c r="H41" i="18"/>
  <c r="K41" i="18" s="1"/>
  <c r="H37" i="18"/>
  <c r="K24" i="18"/>
  <c r="Y24" i="18" s="1"/>
  <c r="O51" i="18"/>
  <c r="O48" i="18"/>
  <c r="AJ24" i="18"/>
  <c r="V86" i="18"/>
  <c r="O94" i="18" s="1"/>
  <c r="V84" i="18"/>
  <c r="X81" i="18"/>
  <c r="Y81" i="18" s="1"/>
  <c r="AV86" i="18"/>
  <c r="Y120" i="18"/>
  <c r="Y152" i="18"/>
  <c r="H301" i="18"/>
  <c r="K295" i="18"/>
  <c r="W80" i="18"/>
  <c r="AI166" i="18"/>
  <c r="AL166" i="18" s="1"/>
  <c r="AI172" i="18"/>
  <c r="AI170" i="18"/>
  <c r="AJ213" i="18"/>
  <c r="AJ209" i="18"/>
  <c r="AJ215" i="18"/>
  <c r="AC219" i="18" s="1"/>
  <c r="AC221" i="18" s="1"/>
  <c r="V256" i="18"/>
  <c r="V258" i="18" s="1"/>
  <c r="O266" i="18" s="1"/>
  <c r="X253" i="18"/>
  <c r="Y253" i="18" s="1"/>
  <c r="V252" i="18"/>
  <c r="C306" i="18"/>
  <c r="C309" i="18"/>
  <c r="AL299" i="18"/>
  <c r="X108" i="18"/>
  <c r="Y108" i="18" s="1"/>
  <c r="F110" i="18"/>
  <c r="AW110" i="18"/>
  <c r="AY110" i="18" s="1"/>
  <c r="AL153" i="18"/>
  <c r="H209" i="18"/>
  <c r="H213" i="18"/>
  <c r="S239" i="18"/>
  <c r="O263" i="18"/>
  <c r="U166" i="18"/>
  <c r="U172" i="18"/>
  <c r="X153" i="18"/>
  <c r="U170" i="18"/>
  <c r="AT153" i="18"/>
  <c r="I196" i="18"/>
  <c r="C220" i="18"/>
  <c r="AI252" i="18"/>
  <c r="AL252" i="18" s="1"/>
  <c r="AI256" i="18"/>
  <c r="AI258" i="18" s="1"/>
  <c r="V153" i="18"/>
  <c r="AW170" i="18"/>
  <c r="AW166" i="18"/>
  <c r="W209" i="18"/>
  <c r="W215" i="18"/>
  <c r="AL253" i="18"/>
  <c r="AJ256" i="18"/>
  <c r="AC267" i="18" s="1"/>
  <c r="K239" i="18"/>
  <c r="H252" i="18"/>
  <c r="U295" i="18"/>
  <c r="X282" i="18"/>
  <c r="Y282" i="18" s="1"/>
  <c r="U299" i="18"/>
  <c r="U301" i="18" s="1"/>
  <c r="AI301" i="18"/>
  <c r="AC309" i="18"/>
  <c r="X151" i="18"/>
  <c r="AY151" i="18"/>
  <c r="S196" i="18"/>
  <c r="X194" i="18"/>
  <c r="AV209" i="18"/>
  <c r="AY196" i="18"/>
  <c r="AV213" i="18"/>
  <c r="AY213" i="18" s="1"/>
  <c r="AT239" i="18"/>
  <c r="AY237" i="18"/>
  <c r="H256" i="18"/>
  <c r="K256" i="18" s="1"/>
  <c r="V295" i="18"/>
  <c r="V299" i="18"/>
  <c r="V301" i="18" s="1"/>
  <c r="X296" i="18"/>
  <c r="Y296" i="18" s="1"/>
  <c r="H166" i="18"/>
  <c r="K153" i="18"/>
  <c r="Y153" i="18" s="1"/>
  <c r="AL280" i="18"/>
  <c r="AL282" i="18" s="1"/>
  <c r="AK172" i="18"/>
  <c r="AC177" i="18" s="1"/>
  <c r="AC11" i="18" s="1"/>
  <c r="W301" i="18"/>
  <c r="K194" i="18"/>
  <c r="Y194" i="18" s="1"/>
  <c r="AL237" i="18"/>
  <c r="AL239" i="18" s="1"/>
  <c r="AW41" i="17"/>
  <c r="AW37" i="17"/>
  <c r="Y22" i="17"/>
  <c r="I41" i="17"/>
  <c r="I37" i="17"/>
  <c r="O90" i="17"/>
  <c r="O92" i="17"/>
  <c r="V37" i="17"/>
  <c r="V41" i="17"/>
  <c r="V43" i="17"/>
  <c r="X38" i="17"/>
  <c r="AI37" i="17"/>
  <c r="AL37" i="17" s="1"/>
  <c r="AI41" i="17"/>
  <c r="AV41" i="17"/>
  <c r="AY41" i="17" s="1"/>
  <c r="AY24" i="17"/>
  <c r="AV37" i="17"/>
  <c r="W37" i="17"/>
  <c r="C306" i="17"/>
  <c r="X22" i="17"/>
  <c r="X24" i="17" s="1"/>
  <c r="AL38" i="17"/>
  <c r="AJ37" i="17"/>
  <c r="AJ41" i="17"/>
  <c r="AC52" i="17" s="1"/>
  <c r="Q48" i="17"/>
  <c r="O137" i="17"/>
  <c r="O134" i="17"/>
  <c r="AY22" i="17"/>
  <c r="AK37" i="17"/>
  <c r="AL67" i="17"/>
  <c r="AW127" i="17"/>
  <c r="AW123" i="17"/>
  <c r="I166" i="17"/>
  <c r="I170" i="17"/>
  <c r="C177" i="17"/>
  <c r="Q177" i="17" s="1"/>
  <c r="AI215" i="17"/>
  <c r="AI213" i="17"/>
  <c r="AI209" i="17"/>
  <c r="AY237" i="17"/>
  <c r="AL281" i="17"/>
  <c r="AV170" i="17"/>
  <c r="AV166" i="17"/>
  <c r="O218" i="17"/>
  <c r="AW256" i="17"/>
  <c r="AW252" i="17"/>
  <c r="O94" i="17"/>
  <c r="C134" i="17"/>
  <c r="AJ213" i="17"/>
  <c r="AJ209" i="17"/>
  <c r="AL210" i="17"/>
  <c r="V256" i="17"/>
  <c r="V258" i="17" s="1"/>
  <c r="X253" i="17"/>
  <c r="Y253" i="17" s="1"/>
  <c r="AK258" i="17"/>
  <c r="AC263" i="17" s="1"/>
  <c r="AK252" i="17"/>
  <c r="F24" i="17"/>
  <c r="U37" i="17"/>
  <c r="U41" i="17"/>
  <c r="X41" i="17" s="1"/>
  <c r="U43" i="17"/>
  <c r="AV80" i="17"/>
  <c r="AY67" i="17"/>
  <c r="AW86" i="17"/>
  <c r="AY81" i="17"/>
  <c r="C91" i="17"/>
  <c r="V129" i="17"/>
  <c r="V127" i="17"/>
  <c r="X124" i="17"/>
  <c r="Y124" i="17" s="1"/>
  <c r="X123" i="17"/>
  <c r="AV127" i="17"/>
  <c r="AY127" i="17" s="1"/>
  <c r="AV123" i="17"/>
  <c r="H209" i="17"/>
  <c r="H213" i="17"/>
  <c r="AI84" i="17"/>
  <c r="AI86" i="17" s="1"/>
  <c r="AL22" i="17"/>
  <c r="AL24" i="17" s="1"/>
  <c r="O51" i="17"/>
  <c r="S67" i="17"/>
  <c r="X65" i="17"/>
  <c r="Y65" i="17" s="1"/>
  <c r="AJ84" i="17"/>
  <c r="AC95" i="17" s="1"/>
  <c r="AJ80" i="17"/>
  <c r="AL80" i="17" s="1"/>
  <c r="AI123" i="17"/>
  <c r="AL123" i="17" s="1"/>
  <c r="AI129" i="17"/>
  <c r="X110" i="17"/>
  <c r="U127" i="17"/>
  <c r="X127" i="17" s="1"/>
  <c r="J81" i="17"/>
  <c r="K81" i="17" s="1"/>
  <c r="F110" i="17"/>
  <c r="K108" i="17"/>
  <c r="Y108" i="17" s="1"/>
  <c r="AJ153" i="17"/>
  <c r="AL151" i="17"/>
  <c r="AL153" i="17" s="1"/>
  <c r="I127" i="17"/>
  <c r="I129" i="17" s="1"/>
  <c r="X81" i="17"/>
  <c r="Y81" i="17" s="1"/>
  <c r="V80" i="17"/>
  <c r="AV84" i="17"/>
  <c r="AY84" i="17" s="1"/>
  <c r="AJ123" i="17"/>
  <c r="AL124" i="17"/>
  <c r="AJ129" i="17"/>
  <c r="AC133" i="17" s="1"/>
  <c r="AC135" i="17" s="1"/>
  <c r="AJ127" i="17"/>
  <c r="AC138" i="17" s="1"/>
  <c r="X109" i="17"/>
  <c r="Y109" i="17" s="1"/>
  <c r="AY110" i="17"/>
  <c r="V170" i="17"/>
  <c r="V172" i="17" s="1"/>
  <c r="X167" i="17"/>
  <c r="Y167" i="17" s="1"/>
  <c r="V166" i="17"/>
  <c r="X213" i="17"/>
  <c r="O263" i="17"/>
  <c r="I301" i="17"/>
  <c r="J296" i="17"/>
  <c r="K296" i="17" s="1"/>
  <c r="AW153" i="17"/>
  <c r="AL195" i="17"/>
  <c r="W209" i="17"/>
  <c r="W215" i="17"/>
  <c r="V213" i="17"/>
  <c r="V215" i="17" s="1"/>
  <c r="U295" i="17"/>
  <c r="X295" i="17" s="1"/>
  <c r="X282" i="17"/>
  <c r="U299" i="17"/>
  <c r="H84" i="17"/>
  <c r="U166" i="17"/>
  <c r="X153" i="17"/>
  <c r="I196" i="17"/>
  <c r="AL196" i="17"/>
  <c r="AW215" i="17"/>
  <c r="AY210" i="17"/>
  <c r="C263" i="17"/>
  <c r="AY65" i="17"/>
  <c r="I84" i="17"/>
  <c r="I86" i="17" s="1"/>
  <c r="O91" i="17"/>
  <c r="AY109" i="17"/>
  <c r="Y194" i="17"/>
  <c r="AI252" i="17"/>
  <c r="AC266" i="17" s="1"/>
  <c r="AI258" i="17"/>
  <c r="Y163" i="17"/>
  <c r="U170" i="17"/>
  <c r="X170" i="17" s="1"/>
  <c r="AT196" i="17"/>
  <c r="AJ239" i="17"/>
  <c r="H80" i="17"/>
  <c r="F153" i="17"/>
  <c r="AI170" i="17"/>
  <c r="C220" i="17"/>
  <c r="S239" i="17"/>
  <c r="AG282" i="17"/>
  <c r="W166" i="17"/>
  <c r="X210" i="17"/>
  <c r="Y210" i="17" s="1"/>
  <c r="V209" i="17"/>
  <c r="X209" i="17" s="1"/>
  <c r="AV256" i="17"/>
  <c r="AY256" i="17" s="1"/>
  <c r="AV252" i="17"/>
  <c r="AJ282" i="17"/>
  <c r="AL280" i="17"/>
  <c r="H295" i="17"/>
  <c r="X296" i="17"/>
  <c r="Y296" i="17" s="1"/>
  <c r="AK172" i="17"/>
  <c r="AC177" i="17" s="1"/>
  <c r="AC11" i="17" s="1"/>
  <c r="W301" i="17"/>
  <c r="V299" i="17"/>
  <c r="V301" i="17" s="1"/>
  <c r="X151" i="17"/>
  <c r="Y151" i="17" s="1"/>
  <c r="AW24" i="16"/>
  <c r="AY22" i="16"/>
  <c r="AV37" i="16"/>
  <c r="AV41" i="16"/>
  <c r="V67" i="16"/>
  <c r="X65" i="16"/>
  <c r="C91" i="16"/>
  <c r="U123" i="16"/>
  <c r="H127" i="16"/>
  <c r="H123" i="16"/>
  <c r="I41" i="16"/>
  <c r="I37" i="16"/>
  <c r="AY110" i="16"/>
  <c r="AI213" i="16"/>
  <c r="AI209" i="16"/>
  <c r="V256" i="16"/>
  <c r="V258" i="16" s="1"/>
  <c r="X253" i="16"/>
  <c r="Y253" i="16" s="1"/>
  <c r="V252" i="16"/>
  <c r="K239" i="16"/>
  <c r="H252" i="16"/>
  <c r="H256" i="16"/>
  <c r="V172" i="16"/>
  <c r="V170" i="16"/>
  <c r="X167" i="16"/>
  <c r="Y167" i="16" s="1"/>
  <c r="C48" i="16"/>
  <c r="AL81" i="16"/>
  <c r="AJ84" i="16"/>
  <c r="AJ80" i="16"/>
  <c r="AI84" i="16"/>
  <c r="AI123" i="16"/>
  <c r="V110" i="16"/>
  <c r="X110" i="16" s="1"/>
  <c r="X109" i="16"/>
  <c r="C177" i="16"/>
  <c r="U37" i="16"/>
  <c r="U41" i="16"/>
  <c r="U43" i="16" s="1"/>
  <c r="AQ11" i="16"/>
  <c r="Y65" i="16"/>
  <c r="AI80" i="16"/>
  <c r="AW84" i="16"/>
  <c r="AW86" i="16" s="1"/>
  <c r="AJ110" i="16"/>
  <c r="AL108" i="16"/>
  <c r="AL110" i="16" s="1"/>
  <c r="U127" i="16"/>
  <c r="C220" i="16"/>
  <c r="AW256" i="16"/>
  <c r="AW252" i="16"/>
  <c r="C306" i="16"/>
  <c r="AG153" i="16"/>
  <c r="AL151" i="16"/>
  <c r="AL153" i="16" s="1"/>
  <c r="AG24" i="16"/>
  <c r="AL22" i="16"/>
  <c r="AL24" i="16" s="1"/>
  <c r="F24" i="16"/>
  <c r="AL38" i="16"/>
  <c r="AJ41" i="16"/>
  <c r="AY24" i="16"/>
  <c r="AJ37" i="16"/>
  <c r="J81" i="16"/>
  <c r="K81" i="16" s="1"/>
  <c r="AV84" i="16"/>
  <c r="AY84" i="16" s="1"/>
  <c r="AV80" i="16"/>
  <c r="I86" i="16"/>
  <c r="C94" i="16" s="1"/>
  <c r="I110" i="16"/>
  <c r="K110" i="16" s="1"/>
  <c r="K108" i="16"/>
  <c r="W129" i="16"/>
  <c r="W123" i="16"/>
  <c r="AI127" i="16"/>
  <c r="I153" i="16"/>
  <c r="K151" i="16"/>
  <c r="Y151" i="16" s="1"/>
  <c r="V166" i="16"/>
  <c r="AY81" i="16"/>
  <c r="AV127" i="16"/>
  <c r="AY127" i="16" s="1"/>
  <c r="AV123" i="16"/>
  <c r="K152" i="16"/>
  <c r="Y152" i="16" s="1"/>
  <c r="F153" i="16"/>
  <c r="AW170" i="16"/>
  <c r="AW166" i="16"/>
  <c r="AL167" i="16"/>
  <c r="AJ172" i="16"/>
  <c r="AC176" i="16" s="1"/>
  <c r="AJ166" i="16"/>
  <c r="AC181" i="16" s="1"/>
  <c r="U258" i="16"/>
  <c r="X239" i="16"/>
  <c r="U256" i="16"/>
  <c r="X256" i="16" s="1"/>
  <c r="U252" i="16"/>
  <c r="X252" i="16" s="1"/>
  <c r="O263" i="16"/>
  <c r="X153" i="16"/>
  <c r="Y34" i="16"/>
  <c r="AL66" i="16"/>
  <c r="AL67" i="16" s="1"/>
  <c r="C134" i="16"/>
  <c r="AW123" i="16"/>
  <c r="F67" i="16"/>
  <c r="W86" i="16"/>
  <c r="AK166" i="16"/>
  <c r="AK172" i="16"/>
  <c r="AC177" i="16" s="1"/>
  <c r="O180" i="16"/>
  <c r="H209" i="16"/>
  <c r="H213" i="16"/>
  <c r="K213" i="16" s="1"/>
  <c r="AJ213" i="16"/>
  <c r="AC224" i="16" s="1"/>
  <c r="AJ209" i="16"/>
  <c r="AL210" i="16"/>
  <c r="AT239" i="16"/>
  <c r="AY237" i="16"/>
  <c r="AI295" i="16"/>
  <c r="AI299" i="16"/>
  <c r="AI301" i="16" s="1"/>
  <c r="AK43" i="16"/>
  <c r="AC48" i="16" s="1"/>
  <c r="S67" i="16"/>
  <c r="AK80" i="16"/>
  <c r="X152" i="16"/>
  <c r="AL194" i="16"/>
  <c r="AL196" i="16" s="1"/>
  <c r="I252" i="16"/>
  <c r="I256" i="16"/>
  <c r="AL296" i="16"/>
  <c r="AJ295" i="16"/>
  <c r="AJ299" i="16"/>
  <c r="AC310" i="16" s="1"/>
  <c r="H295" i="16"/>
  <c r="K109" i="16"/>
  <c r="Y109" i="16" s="1"/>
  <c r="W209" i="16"/>
  <c r="W215" i="16"/>
  <c r="AV209" i="16"/>
  <c r="AV213" i="16"/>
  <c r="C263" i="16"/>
  <c r="Q263" i="16" s="1"/>
  <c r="U295" i="16"/>
  <c r="X282" i="16"/>
  <c r="Y282" i="16" s="1"/>
  <c r="U299" i="16"/>
  <c r="W43" i="16"/>
  <c r="S196" i="16"/>
  <c r="X194" i="16"/>
  <c r="Y194" i="16" s="1"/>
  <c r="Y238" i="16"/>
  <c r="V24" i="16"/>
  <c r="X108" i="16"/>
  <c r="U166" i="16"/>
  <c r="X166" i="16" s="1"/>
  <c r="U170" i="16"/>
  <c r="X170" i="16" s="1"/>
  <c r="O177" i="16"/>
  <c r="X210" i="16"/>
  <c r="Y210" i="16" s="1"/>
  <c r="V209" i="16"/>
  <c r="V213" i="16"/>
  <c r="V215" i="16" s="1"/>
  <c r="AI252" i="16"/>
  <c r="AI256" i="16"/>
  <c r="AK258" i="16"/>
  <c r="AC263" i="16" s="1"/>
  <c r="AK252" i="16"/>
  <c r="V295" i="16"/>
  <c r="V299" i="16"/>
  <c r="V301" i="16"/>
  <c r="X296" i="16"/>
  <c r="Y296" i="16" s="1"/>
  <c r="AK123" i="16"/>
  <c r="AT153" i="16"/>
  <c r="K196" i="16"/>
  <c r="I209" i="16"/>
  <c r="AJ239" i="16"/>
  <c r="H299" i="16"/>
  <c r="K299" i="16" s="1"/>
  <c r="I295" i="16"/>
  <c r="AW196" i="16"/>
  <c r="AY196" i="16" s="1"/>
  <c r="AL280" i="16"/>
  <c r="AL282" i="16" s="1"/>
  <c r="W301" i="16"/>
  <c r="C91" i="15"/>
  <c r="Q91" i="15" s="1"/>
  <c r="AI37" i="15"/>
  <c r="AI43" i="15"/>
  <c r="AI41" i="15"/>
  <c r="AC95" i="15"/>
  <c r="H84" i="15"/>
  <c r="K67" i="15"/>
  <c r="AL22" i="15"/>
  <c r="AL24" i="15" s="1"/>
  <c r="S24" i="15"/>
  <c r="AW215" i="15"/>
  <c r="AY210" i="15"/>
  <c r="J296" i="15"/>
  <c r="K296" i="15" s="1"/>
  <c r="AJ41" i="15"/>
  <c r="AL38" i="15"/>
  <c r="AJ37" i="15"/>
  <c r="O48" i="15"/>
  <c r="AW67" i="15"/>
  <c r="W209" i="15"/>
  <c r="W215" i="15"/>
  <c r="AG67" i="15"/>
  <c r="X124" i="15"/>
  <c r="Y124" i="15" s="1"/>
  <c r="V123" i="15"/>
  <c r="AW170" i="15"/>
  <c r="AW166" i="15"/>
  <c r="X210" i="15"/>
  <c r="Y210" i="15" s="1"/>
  <c r="V209" i="15"/>
  <c r="V215" i="15"/>
  <c r="I24" i="15"/>
  <c r="AY22" i="15"/>
  <c r="AT24" i="15"/>
  <c r="F24" i="15"/>
  <c r="V84" i="15"/>
  <c r="V86" i="15" s="1"/>
  <c r="V80" i="15"/>
  <c r="AJ127" i="15"/>
  <c r="AJ123" i="15"/>
  <c r="C134" i="15"/>
  <c r="V127" i="15"/>
  <c r="V129" i="15" s="1"/>
  <c r="V213" i="15"/>
  <c r="S196" i="15"/>
  <c r="X194" i="15"/>
  <c r="AJ213" i="15"/>
  <c r="AJ209" i="15"/>
  <c r="AL210" i="15"/>
  <c r="AJ80" i="15"/>
  <c r="AL81" i="15"/>
  <c r="AJ86" i="15"/>
  <c r="AC90" i="15" s="1"/>
  <c r="AC92" i="15" s="1"/>
  <c r="AW24" i="15"/>
  <c r="U80" i="15"/>
  <c r="X80" i="15" s="1"/>
  <c r="U86" i="15"/>
  <c r="X67" i="15"/>
  <c r="U84" i="15"/>
  <c r="Y108" i="15"/>
  <c r="U295" i="15"/>
  <c r="X295" i="15" s="1"/>
  <c r="X282" i="15"/>
  <c r="U299" i="15"/>
  <c r="U301" i="15"/>
  <c r="H86" i="15"/>
  <c r="K80" i="15"/>
  <c r="Y80" i="15" s="1"/>
  <c r="AV170" i="15"/>
  <c r="AY170" i="15" s="1"/>
  <c r="AV166" i="15"/>
  <c r="Q48" i="15"/>
  <c r="AI127" i="15"/>
  <c r="I166" i="15"/>
  <c r="I170" i="15"/>
  <c r="X22" i="15"/>
  <c r="X24" i="15" s="1"/>
  <c r="I80" i="15"/>
  <c r="I84" i="15"/>
  <c r="X81" i="15"/>
  <c r="Y81" i="15" s="1"/>
  <c r="I127" i="15"/>
  <c r="I123" i="15"/>
  <c r="AY124" i="15"/>
  <c r="AI166" i="15"/>
  <c r="AL166" i="15" s="1"/>
  <c r="AI170" i="15"/>
  <c r="C262" i="15"/>
  <c r="C263" i="15"/>
  <c r="C11" i="15" s="1"/>
  <c r="Y23" i="15"/>
  <c r="AT67" i="15"/>
  <c r="AY66" i="15"/>
  <c r="V24" i="15"/>
  <c r="S110" i="15"/>
  <c r="X108" i="15"/>
  <c r="AI123" i="15"/>
  <c r="AW127" i="15"/>
  <c r="AW129" i="15" s="1"/>
  <c r="AJ215" i="15"/>
  <c r="AC219" i="15" s="1"/>
  <c r="AC221" i="15" s="1"/>
  <c r="V295" i="15"/>
  <c r="V299" i="15"/>
  <c r="V301" i="15"/>
  <c r="X296" i="15"/>
  <c r="Y296" i="15" s="1"/>
  <c r="AT110" i="15"/>
  <c r="AJ166" i="15"/>
  <c r="AL167" i="15"/>
  <c r="AJ172" i="15"/>
  <c r="AC176" i="15" s="1"/>
  <c r="AC178" i="15" s="1"/>
  <c r="F110" i="15"/>
  <c r="W129" i="15"/>
  <c r="U166" i="15"/>
  <c r="X166" i="15" s="1"/>
  <c r="X153" i="15"/>
  <c r="U170" i="15"/>
  <c r="V170" i="15"/>
  <c r="V172" i="15" s="1"/>
  <c r="AG196" i="15"/>
  <c r="AI252" i="15"/>
  <c r="AI258" i="15"/>
  <c r="K282" i="15"/>
  <c r="Y282" i="15" s="1"/>
  <c r="H299" i="15"/>
  <c r="K299" i="15" s="1"/>
  <c r="H295" i="15"/>
  <c r="C306" i="15"/>
  <c r="AK123" i="15"/>
  <c r="AC181" i="15"/>
  <c r="AY213" i="15"/>
  <c r="AL253" i="15"/>
  <c r="AJ256" i="15"/>
  <c r="AL256" i="15" s="1"/>
  <c r="S239" i="15"/>
  <c r="AI295" i="15"/>
  <c r="AC309" i="15" s="1"/>
  <c r="AI301" i="15"/>
  <c r="AV209" i="15"/>
  <c r="AY196" i="15"/>
  <c r="C220" i="15"/>
  <c r="AV256" i="15"/>
  <c r="AV252" i="15"/>
  <c r="AW239" i="15"/>
  <c r="AJ282" i="15"/>
  <c r="AL280" i="15"/>
  <c r="AL282" i="15" s="1"/>
  <c r="X65" i="15"/>
  <c r="Y65" i="15" s="1"/>
  <c r="X167" i="15"/>
  <c r="Y167" i="15" s="1"/>
  <c r="H209" i="15"/>
  <c r="H213" i="15"/>
  <c r="F239" i="15"/>
  <c r="H170" i="15"/>
  <c r="K170" i="15" s="1"/>
  <c r="K153" i="15"/>
  <c r="Y153" i="15" s="1"/>
  <c r="AY152" i="15"/>
  <c r="V166" i="15"/>
  <c r="I196" i="15"/>
  <c r="V239" i="15"/>
  <c r="AJ252" i="15"/>
  <c r="AL151" i="15"/>
  <c r="AL153" i="15" s="1"/>
  <c r="AK172" i="15"/>
  <c r="AC177" i="15" s="1"/>
  <c r="AC11" i="15" s="1"/>
  <c r="W301" i="15"/>
  <c r="X151" i="15"/>
  <c r="Y151" i="15" s="1"/>
  <c r="K194" i="15"/>
  <c r="Y194" i="15" s="1"/>
  <c r="AL237" i="15"/>
  <c r="AL239" i="15" s="1"/>
  <c r="C91" i="14"/>
  <c r="AJ24" i="14"/>
  <c r="AL22" i="14"/>
  <c r="AL24" i="14" s="1"/>
  <c r="V80" i="14"/>
  <c r="AY22" i="14"/>
  <c r="AT24" i="14"/>
  <c r="AI37" i="14"/>
  <c r="AI43" i="14"/>
  <c r="AI41" i="14"/>
  <c r="I84" i="14"/>
  <c r="I80" i="14"/>
  <c r="AI166" i="14"/>
  <c r="AI172" i="14"/>
  <c r="AI170" i="14"/>
  <c r="AV170" i="14"/>
  <c r="AV166" i="14"/>
  <c r="AY153" i="14"/>
  <c r="K239" i="14"/>
  <c r="H252" i="14"/>
  <c r="H256" i="14"/>
  <c r="O91" i="14"/>
  <c r="AI252" i="14"/>
  <c r="AI256" i="14"/>
  <c r="AW37" i="14"/>
  <c r="AW41" i="14"/>
  <c r="C11" i="14"/>
  <c r="W37" i="14"/>
  <c r="AI84" i="14"/>
  <c r="AI80" i="14"/>
  <c r="AL80" i="14" s="1"/>
  <c r="AI86" i="14"/>
  <c r="Y66" i="14"/>
  <c r="V84" i="14"/>
  <c r="V86" i="14" s="1"/>
  <c r="AI127" i="14"/>
  <c r="AI123" i="14"/>
  <c r="S110" i="14"/>
  <c r="C220" i="14"/>
  <c r="O263" i="14"/>
  <c r="AC95" i="14"/>
  <c r="AT239" i="14"/>
  <c r="AY237" i="14"/>
  <c r="I24" i="14"/>
  <c r="K22" i="14"/>
  <c r="Y22" i="14" s="1"/>
  <c r="K108" i="14"/>
  <c r="Y108" i="14" s="1"/>
  <c r="F110" i="14"/>
  <c r="AW170" i="14"/>
  <c r="AW166" i="14"/>
  <c r="U209" i="14"/>
  <c r="X209" i="14" s="1"/>
  <c r="X196" i="14"/>
  <c r="U213" i="14"/>
  <c r="I196" i="14"/>
  <c r="K195" i="14"/>
  <c r="Y195" i="14" s="1"/>
  <c r="H41" i="14"/>
  <c r="H37" i="14"/>
  <c r="AJ80" i="14"/>
  <c r="AJ86" i="14"/>
  <c r="AC90" i="14" s="1"/>
  <c r="AC92" i="14" s="1"/>
  <c r="U43" i="14"/>
  <c r="U37" i="14"/>
  <c r="Y23" i="14"/>
  <c r="Y65" i="14"/>
  <c r="I123" i="14"/>
  <c r="I127" i="14"/>
  <c r="AV123" i="14"/>
  <c r="Q263" i="14"/>
  <c r="AL301" i="14"/>
  <c r="AC308" i="14" s="1"/>
  <c r="AT67" i="14"/>
  <c r="AY66" i="14"/>
  <c r="X22" i="14"/>
  <c r="X24" i="14" s="1"/>
  <c r="V24" i="14"/>
  <c r="AY108" i="14"/>
  <c r="AW110" i="14"/>
  <c r="AJ129" i="14"/>
  <c r="AC133" i="14" s="1"/>
  <c r="AC135" i="14" s="1"/>
  <c r="AJ127" i="14"/>
  <c r="AJ123" i="14"/>
  <c r="I153" i="14"/>
  <c r="K151" i="14"/>
  <c r="O220" i="14"/>
  <c r="H84" i="14"/>
  <c r="K84" i="14" s="1"/>
  <c r="K67" i="14"/>
  <c r="H80" i="14"/>
  <c r="AC14" i="14"/>
  <c r="O48" i="14"/>
  <c r="S67" i="14"/>
  <c r="X65" i="14"/>
  <c r="X81" i="14"/>
  <c r="Y81" i="14" s="1"/>
  <c r="AI213" i="14"/>
  <c r="AI209" i="14"/>
  <c r="V129" i="14"/>
  <c r="AJ153" i="14"/>
  <c r="AL151" i="14"/>
  <c r="AL153" i="14" s="1"/>
  <c r="X210" i="14"/>
  <c r="Y210" i="14" s="1"/>
  <c r="V209" i="14"/>
  <c r="V213" i="14"/>
  <c r="V215" i="14" s="1"/>
  <c r="AJ239" i="14"/>
  <c r="Y281" i="14"/>
  <c r="Y289" i="14"/>
  <c r="W129" i="14"/>
  <c r="H170" i="14"/>
  <c r="H166" i="14"/>
  <c r="W172" i="14"/>
  <c r="W166" i="14"/>
  <c r="AW209" i="14"/>
  <c r="AL239" i="14"/>
  <c r="AK258" i="14"/>
  <c r="AC263" i="14" s="1"/>
  <c r="AK252" i="14"/>
  <c r="V295" i="14"/>
  <c r="V299" i="14"/>
  <c r="V301" i="14" s="1"/>
  <c r="H295" i="14"/>
  <c r="V123" i="14"/>
  <c r="C177" i="14"/>
  <c r="AJ196" i="14"/>
  <c r="AL194" i="14"/>
  <c r="AL196" i="14" s="1"/>
  <c r="AK209" i="14"/>
  <c r="AK215" i="14"/>
  <c r="AC220" i="14" s="1"/>
  <c r="U258" i="14"/>
  <c r="X239" i="14"/>
  <c r="U256" i="14"/>
  <c r="U252" i="14"/>
  <c r="C306" i="14"/>
  <c r="AW67" i="14"/>
  <c r="S153" i="14"/>
  <c r="X151" i="14"/>
  <c r="K153" i="14"/>
  <c r="H209" i="14"/>
  <c r="H213" i="14"/>
  <c r="V256" i="14"/>
  <c r="V258" i="14" s="1"/>
  <c r="V252" i="14"/>
  <c r="AL296" i="14"/>
  <c r="AJ295" i="14"/>
  <c r="AL295" i="14" s="1"/>
  <c r="AJ299" i="14"/>
  <c r="AJ301" i="14"/>
  <c r="AC305" i="14" s="1"/>
  <c r="AC307" i="14" s="1"/>
  <c r="V153" i="14"/>
  <c r="Y152" i="14"/>
  <c r="I252" i="14"/>
  <c r="I256" i="14"/>
  <c r="AT196" i="14"/>
  <c r="AW256" i="14"/>
  <c r="AW252" i="14"/>
  <c r="I299" i="14"/>
  <c r="I295" i="14"/>
  <c r="S282" i="14"/>
  <c r="X296" i="14"/>
  <c r="Y296" i="14" s="1"/>
  <c r="AK301" i="14"/>
  <c r="AC306" i="14" s="1"/>
  <c r="AK172" i="14"/>
  <c r="AC177" i="14" s="1"/>
  <c r="W301" i="14"/>
  <c r="AY24" i="13"/>
  <c r="AV37" i="13"/>
  <c r="AV41" i="13"/>
  <c r="I24" i="13"/>
  <c r="K22" i="13"/>
  <c r="Y22" i="13" s="1"/>
  <c r="AW256" i="13"/>
  <c r="AW252" i="13"/>
  <c r="AY239" i="13"/>
  <c r="H37" i="13"/>
  <c r="H41" i="13"/>
  <c r="K24" i="13"/>
  <c r="Y24" i="13" s="1"/>
  <c r="AW41" i="13"/>
  <c r="AW37" i="13"/>
  <c r="AC51" i="13"/>
  <c r="AI43" i="13"/>
  <c r="K65" i="13"/>
  <c r="Y65" i="13" s="1"/>
  <c r="F67" i="13"/>
  <c r="V41" i="13"/>
  <c r="V37" i="13"/>
  <c r="V43" i="13"/>
  <c r="O51" i="13" s="1"/>
  <c r="Y23" i="13"/>
  <c r="AL22" i="13"/>
  <c r="AL24" i="13" s="1"/>
  <c r="AJ24" i="13"/>
  <c r="AL65" i="13"/>
  <c r="AL67" i="13" s="1"/>
  <c r="AJ67" i="13"/>
  <c r="AW86" i="13"/>
  <c r="AY81" i="13"/>
  <c r="AV123" i="13"/>
  <c r="C220" i="13"/>
  <c r="AJ282" i="13"/>
  <c r="AL280" i="13"/>
  <c r="AY22" i="13"/>
  <c r="X81" i="13"/>
  <c r="Y81" i="13" s="1"/>
  <c r="V80" i="13"/>
  <c r="S24" i="13"/>
  <c r="AI84" i="13"/>
  <c r="AI86" i="13" s="1"/>
  <c r="I80" i="13"/>
  <c r="I84" i="13"/>
  <c r="O91" i="13"/>
  <c r="AY84" i="13"/>
  <c r="F110" i="13"/>
  <c r="K108" i="13"/>
  <c r="Y108" i="13" s="1"/>
  <c r="AJ123" i="13"/>
  <c r="AL123" i="13" s="1"/>
  <c r="AL124" i="13"/>
  <c r="AJ127" i="13"/>
  <c r="I129" i="13"/>
  <c r="AY110" i="13"/>
  <c r="AI37" i="13"/>
  <c r="AW127" i="13"/>
  <c r="AW123" i="13"/>
  <c r="O134" i="13"/>
  <c r="I127" i="13"/>
  <c r="Q134" i="13"/>
  <c r="V170" i="13"/>
  <c r="V172" i="13" s="1"/>
  <c r="Y194" i="13"/>
  <c r="AV209" i="13"/>
  <c r="V256" i="13"/>
  <c r="V258" i="13" s="1"/>
  <c r="X253" i="13"/>
  <c r="Y253" i="13" s="1"/>
  <c r="V252" i="13"/>
  <c r="AK37" i="13"/>
  <c r="AY108" i="13"/>
  <c r="AW153" i="13"/>
  <c r="X152" i="13"/>
  <c r="Y152" i="13" s="1"/>
  <c r="AV166" i="13"/>
  <c r="AV80" i="13"/>
  <c r="AY67" i="13"/>
  <c r="V86" i="13"/>
  <c r="AI129" i="13"/>
  <c r="I215" i="13"/>
  <c r="C223" i="13" s="1"/>
  <c r="J210" i="13"/>
  <c r="K210" i="13" s="1"/>
  <c r="AV213" i="13"/>
  <c r="AL253" i="13"/>
  <c r="AJ256" i="13"/>
  <c r="AC267" i="13" s="1"/>
  <c r="I301" i="13"/>
  <c r="J296" i="13"/>
  <c r="K296" i="13" s="1"/>
  <c r="S110" i="13"/>
  <c r="AL127" i="13"/>
  <c r="AI213" i="13"/>
  <c r="AI209" i="13"/>
  <c r="AY127" i="13"/>
  <c r="V129" i="13"/>
  <c r="V127" i="13"/>
  <c r="X124" i="13"/>
  <c r="Y124" i="13" s="1"/>
  <c r="S67" i="13"/>
  <c r="S153" i="13"/>
  <c r="X151" i="13"/>
  <c r="C306" i="13"/>
  <c r="Q91" i="13"/>
  <c r="C177" i="13"/>
  <c r="Q177" i="13" s="1"/>
  <c r="AI170" i="13"/>
  <c r="K237" i="13"/>
  <c r="Y237" i="13" s="1"/>
  <c r="F239" i="13"/>
  <c r="S239" i="13"/>
  <c r="U295" i="13"/>
  <c r="U299" i="13"/>
  <c r="U301" i="13" s="1"/>
  <c r="W37" i="13"/>
  <c r="AY153" i="13"/>
  <c r="AC181" i="13"/>
  <c r="AJ196" i="13"/>
  <c r="AL194" i="13"/>
  <c r="AL196" i="13" s="1"/>
  <c r="H172" i="13"/>
  <c r="K166" i="13"/>
  <c r="AV256" i="13"/>
  <c r="AV252" i="13"/>
  <c r="AL281" i="13"/>
  <c r="AY65" i="13"/>
  <c r="H170" i="13"/>
  <c r="K153" i="13"/>
  <c r="AY237" i="13"/>
  <c r="AK252" i="13"/>
  <c r="I170" i="13"/>
  <c r="I172" i="13" s="1"/>
  <c r="Y200" i="13"/>
  <c r="V215" i="13"/>
  <c r="O263" i="13"/>
  <c r="Q263" i="13" s="1"/>
  <c r="AJ166" i="13"/>
  <c r="AL166" i="13" s="1"/>
  <c r="AL167" i="13"/>
  <c r="AJ172" i="13"/>
  <c r="AC176" i="13" s="1"/>
  <c r="S196" i="13"/>
  <c r="X194" i="13"/>
  <c r="W209" i="13"/>
  <c r="W215" i="13"/>
  <c r="Y151" i="13"/>
  <c r="AY152" i="13"/>
  <c r="O177" i="13"/>
  <c r="X210" i="13"/>
  <c r="Y210" i="13" s="1"/>
  <c r="V209" i="13"/>
  <c r="AG282" i="13"/>
  <c r="F196" i="13"/>
  <c r="AW196" i="13"/>
  <c r="V282" i="13"/>
  <c r="X282" i="13" s="1"/>
  <c r="AK172" i="13"/>
  <c r="AC177" i="13" s="1"/>
  <c r="AC11" i="13" s="1"/>
  <c r="AG239" i="13"/>
  <c r="W301" i="13"/>
  <c r="AI37" i="12"/>
  <c r="AI41" i="12"/>
  <c r="I80" i="12"/>
  <c r="I84" i="12"/>
  <c r="H41" i="12"/>
  <c r="K41" i="12" s="1"/>
  <c r="H37" i="12"/>
  <c r="K24" i="12"/>
  <c r="Y24" i="12" s="1"/>
  <c r="AI80" i="12"/>
  <c r="AI84" i="12"/>
  <c r="AI86" i="12"/>
  <c r="AW84" i="12"/>
  <c r="AW80" i="12"/>
  <c r="H123" i="12"/>
  <c r="H127" i="12"/>
  <c r="K127" i="12" s="1"/>
  <c r="K110" i="12"/>
  <c r="C177" i="12"/>
  <c r="O14" i="12"/>
  <c r="I41" i="12"/>
  <c r="I37" i="12"/>
  <c r="AY37" i="12"/>
  <c r="Y28" i="12"/>
  <c r="AT67" i="12"/>
  <c r="I127" i="12"/>
  <c r="I123" i="12"/>
  <c r="AJ41" i="12"/>
  <c r="AC52" i="12" s="1"/>
  <c r="AL38" i="12"/>
  <c r="AL22" i="12"/>
  <c r="AL24" i="12" s="1"/>
  <c r="K65" i="12"/>
  <c r="Y65" i="12" s="1"/>
  <c r="K22" i="12"/>
  <c r="Y22" i="12" s="1"/>
  <c r="AJ37" i="12"/>
  <c r="C48" i="12"/>
  <c r="V84" i="12"/>
  <c r="V86" i="12" s="1"/>
  <c r="V80" i="12"/>
  <c r="S110" i="12"/>
  <c r="X108" i="12"/>
  <c r="AW213" i="12"/>
  <c r="AW209" i="12"/>
  <c r="AL253" i="12"/>
  <c r="AJ256" i="12"/>
  <c r="AJ258" i="12" s="1"/>
  <c r="AC262" i="12" s="1"/>
  <c r="AC264" i="12" s="1"/>
  <c r="AJ252" i="12"/>
  <c r="V295" i="12"/>
  <c r="V299" i="12"/>
  <c r="V301" i="12"/>
  <c r="X296" i="12"/>
  <c r="Y296" i="12" s="1"/>
  <c r="S24" i="12"/>
  <c r="O48" i="12"/>
  <c r="U80" i="12"/>
  <c r="X67" i="12"/>
  <c r="U84" i="12"/>
  <c r="C134" i="12"/>
  <c r="Q134" i="12" s="1"/>
  <c r="V41" i="12"/>
  <c r="V43" i="12" s="1"/>
  <c r="X124" i="12"/>
  <c r="Y124" i="12" s="1"/>
  <c r="V123" i="12"/>
  <c r="AW127" i="12"/>
  <c r="AY127" i="12" s="1"/>
  <c r="AW123" i="12"/>
  <c r="AJ127" i="12"/>
  <c r="AJ129" i="12"/>
  <c r="AC133" i="12" s="1"/>
  <c r="AC135" i="12" s="1"/>
  <c r="AJ123" i="12"/>
  <c r="X24" i="12"/>
  <c r="F67" i="12"/>
  <c r="K66" i="12"/>
  <c r="Y66" i="12" s="1"/>
  <c r="AI127" i="12"/>
  <c r="AI123" i="12"/>
  <c r="AL124" i="12"/>
  <c r="Y194" i="12"/>
  <c r="I166" i="12"/>
  <c r="I170" i="12"/>
  <c r="AL65" i="12"/>
  <c r="AL67" i="12" s="1"/>
  <c r="AY38" i="12"/>
  <c r="AW43" i="12"/>
  <c r="Y108" i="12"/>
  <c r="AQ11" i="12"/>
  <c r="AV41" i="12"/>
  <c r="AY41" i="12" s="1"/>
  <c r="AV129" i="12"/>
  <c r="AY123" i="12"/>
  <c r="V127" i="12"/>
  <c r="V129" i="12" s="1"/>
  <c r="W209" i="12"/>
  <c r="W215" i="12"/>
  <c r="V213" i="12"/>
  <c r="V215" i="12" s="1"/>
  <c r="AY213" i="12"/>
  <c r="V170" i="12"/>
  <c r="V172" i="12" s="1"/>
  <c r="C220" i="12"/>
  <c r="AI252" i="12"/>
  <c r="AI256" i="12"/>
  <c r="AI258" i="12" s="1"/>
  <c r="F239" i="12"/>
  <c r="U295" i="12"/>
  <c r="X295" i="12" s="1"/>
  <c r="X282" i="12"/>
  <c r="U299" i="12"/>
  <c r="X299" i="12" s="1"/>
  <c r="AI166" i="12"/>
  <c r="AL166" i="12" s="1"/>
  <c r="AI172" i="12"/>
  <c r="Y152" i="12"/>
  <c r="S196" i="12"/>
  <c r="X194" i="12"/>
  <c r="K196" i="12"/>
  <c r="I252" i="12"/>
  <c r="I256" i="12"/>
  <c r="I301" i="12"/>
  <c r="C309" i="12" s="1"/>
  <c r="AV209" i="12"/>
  <c r="AY196" i="12"/>
  <c r="AT239" i="12"/>
  <c r="AY237" i="12"/>
  <c r="AK86" i="12"/>
  <c r="AC91" i="12" s="1"/>
  <c r="AK123" i="12"/>
  <c r="H170" i="12"/>
  <c r="K170" i="12" s="1"/>
  <c r="Y170" i="12" s="1"/>
  <c r="K153" i="12"/>
  <c r="Y153" i="12" s="1"/>
  <c r="H166" i="12"/>
  <c r="AJ166" i="12"/>
  <c r="AL167" i="12"/>
  <c r="AJ172" i="12"/>
  <c r="AC176" i="12" s="1"/>
  <c r="X210" i="12"/>
  <c r="Y210" i="12" s="1"/>
  <c r="V209" i="12"/>
  <c r="AG282" i="12"/>
  <c r="O134" i="12"/>
  <c r="AJ67" i="12"/>
  <c r="AY110" i="12"/>
  <c r="V166" i="12"/>
  <c r="AC180" i="12"/>
  <c r="AL170" i="12"/>
  <c r="AI215" i="12"/>
  <c r="AI213" i="12"/>
  <c r="AI209" i="12"/>
  <c r="V256" i="12"/>
  <c r="V258" i="12" s="1"/>
  <c r="X253" i="12"/>
  <c r="Y253" i="12" s="1"/>
  <c r="V252" i="12"/>
  <c r="X252" i="12" s="1"/>
  <c r="AK252" i="12"/>
  <c r="AL296" i="12"/>
  <c r="AJ295" i="12"/>
  <c r="AJ299" i="12"/>
  <c r="C306" i="12"/>
  <c r="Y151" i="12"/>
  <c r="AV170" i="12"/>
  <c r="AY170" i="12" s="1"/>
  <c r="AV166" i="12"/>
  <c r="AC181" i="12"/>
  <c r="AJ213" i="12"/>
  <c r="AJ215" i="12" s="1"/>
  <c r="AC219" i="12" s="1"/>
  <c r="AC221" i="12" s="1"/>
  <c r="AJ209" i="12"/>
  <c r="AL210" i="12"/>
  <c r="X239" i="12"/>
  <c r="U256" i="12"/>
  <c r="X256" i="12" s="1"/>
  <c r="AW256" i="12"/>
  <c r="AW252" i="12"/>
  <c r="O263" i="12"/>
  <c r="Q263" i="12" s="1"/>
  <c r="J296" i="12"/>
  <c r="K296" i="12" s="1"/>
  <c r="H301" i="12"/>
  <c r="K295" i="12"/>
  <c r="U166" i="12"/>
  <c r="X166" i="12" s="1"/>
  <c r="U172" i="12"/>
  <c r="X153" i="12"/>
  <c r="U170" i="12"/>
  <c r="X170" i="12" s="1"/>
  <c r="AW170" i="12"/>
  <c r="AW166" i="12"/>
  <c r="O177" i="12"/>
  <c r="H209" i="12"/>
  <c r="H213" i="12"/>
  <c r="K213" i="12" s="1"/>
  <c r="AL194" i="12"/>
  <c r="AL196" i="12" s="1"/>
  <c r="I209" i="12"/>
  <c r="AL281" i="12"/>
  <c r="AJ301" i="12"/>
  <c r="AC305" i="12" s="1"/>
  <c r="AK301" i="12"/>
  <c r="AC306" i="12" s="1"/>
  <c r="AL280" i="12"/>
  <c r="AL282" i="12" s="1"/>
  <c r="AK172" i="12"/>
  <c r="AC177" i="12" s="1"/>
  <c r="W301" i="12"/>
  <c r="X151" i="12"/>
  <c r="AL237" i="12"/>
  <c r="AL239" i="12" s="1"/>
  <c r="L69" i="22"/>
  <c r="BJ61" i="3"/>
  <c r="BJ61" i="6"/>
  <c r="BJ61" i="7"/>
  <c r="BJ65" i="7"/>
  <c r="BJ61" i="8"/>
  <c r="BJ65" i="8"/>
  <c r="BJ68" i="8"/>
  <c r="BJ69" i="8"/>
  <c r="BJ61" i="9"/>
  <c r="BJ62" i="9"/>
  <c r="BJ66" i="9"/>
  <c r="BJ63" i="21"/>
  <c r="BJ65" i="21"/>
  <c r="BJ70" i="21"/>
  <c r="R67" i="5"/>
  <c r="T43" i="5"/>
  <c r="U43" i="5"/>
  <c r="V43" i="5"/>
  <c r="T44" i="5"/>
  <c r="U44" i="5"/>
  <c r="V44" i="5"/>
  <c r="T45" i="5"/>
  <c r="U45" i="5"/>
  <c r="V45" i="5"/>
  <c r="T46" i="5"/>
  <c r="U46" i="5"/>
  <c r="V46" i="5"/>
  <c r="T47" i="5"/>
  <c r="U47" i="5"/>
  <c r="V47" i="5"/>
  <c r="T48" i="5"/>
  <c r="U48" i="5"/>
  <c r="V48" i="5"/>
  <c r="T49" i="5"/>
  <c r="U49" i="5"/>
  <c r="V49" i="5"/>
  <c r="T50" i="5"/>
  <c r="U50" i="5"/>
  <c r="V50" i="5"/>
  <c r="T51" i="5"/>
  <c r="U51" i="5"/>
  <c r="V51" i="5"/>
  <c r="T52" i="5"/>
  <c r="U52" i="5"/>
  <c r="V52" i="5"/>
  <c r="T53" i="5"/>
  <c r="U53" i="5"/>
  <c r="V53" i="5"/>
  <c r="T54" i="5"/>
  <c r="U54" i="5"/>
  <c r="V54" i="5"/>
  <c r="T55" i="5"/>
  <c r="U55" i="5"/>
  <c r="V55" i="5"/>
  <c r="T56" i="5"/>
  <c r="U56" i="5"/>
  <c r="V56" i="5"/>
  <c r="T57" i="5"/>
  <c r="U57" i="5"/>
  <c r="V57" i="5"/>
  <c r="T58" i="5"/>
  <c r="U58" i="5"/>
  <c r="V58" i="5"/>
  <c r="T59" i="5"/>
  <c r="U59" i="5"/>
  <c r="V59" i="5"/>
  <c r="T60" i="5"/>
  <c r="U60" i="5"/>
  <c r="V60" i="5"/>
  <c r="T10" i="5"/>
  <c r="U10" i="5"/>
  <c r="V10" i="5"/>
  <c r="T11" i="5"/>
  <c r="U11" i="5"/>
  <c r="V11" i="5"/>
  <c r="T12" i="5"/>
  <c r="U12" i="5"/>
  <c r="V12" i="5"/>
  <c r="T13" i="5"/>
  <c r="U13" i="5"/>
  <c r="V13" i="5"/>
  <c r="T14" i="5"/>
  <c r="U14" i="5"/>
  <c r="V14" i="5"/>
  <c r="T15" i="5"/>
  <c r="U15" i="5"/>
  <c r="V15" i="5"/>
  <c r="T16" i="5"/>
  <c r="U16" i="5"/>
  <c r="V16" i="5"/>
  <c r="T17" i="5"/>
  <c r="U17" i="5"/>
  <c r="V17" i="5"/>
  <c r="T18" i="5"/>
  <c r="U18" i="5"/>
  <c r="V18" i="5"/>
  <c r="T19" i="5"/>
  <c r="U19" i="5"/>
  <c r="V19" i="5"/>
  <c r="T20" i="5"/>
  <c r="U20" i="5"/>
  <c r="V20" i="5"/>
  <c r="T21" i="5"/>
  <c r="U21" i="5"/>
  <c r="V21" i="5"/>
  <c r="T22" i="5"/>
  <c r="U22" i="5"/>
  <c r="V22" i="5"/>
  <c r="T23" i="5"/>
  <c r="U23" i="5"/>
  <c r="V23" i="5"/>
  <c r="T24" i="5"/>
  <c r="U24" i="5"/>
  <c r="V24" i="5"/>
  <c r="T25" i="5"/>
  <c r="U25" i="5"/>
  <c r="V25" i="5"/>
  <c r="T26" i="5"/>
  <c r="U26" i="5"/>
  <c r="V26" i="5"/>
  <c r="T27" i="5"/>
  <c r="U27" i="5"/>
  <c r="V27" i="5"/>
  <c r="Q33" i="5"/>
  <c r="AY249" i="4"/>
  <c r="AY246" i="4"/>
  <c r="AY243" i="4"/>
  <c r="AX239" i="4"/>
  <c r="AX252" i="4" s="1"/>
  <c r="AX258" i="4" s="1"/>
  <c r="AV239" i="4"/>
  <c r="AU239" i="4"/>
  <c r="AS239" i="4"/>
  <c r="AR239" i="4"/>
  <c r="AW238" i="4"/>
  <c r="AT238" i="4"/>
  <c r="AW237" i="4"/>
  <c r="AT237" i="4"/>
  <c r="AT239" i="4" s="1"/>
  <c r="AX209" i="4"/>
  <c r="AX215" i="4" s="1"/>
  <c r="AQ220" i="4" s="1"/>
  <c r="AW209" i="4"/>
  <c r="AY210" i="4" s="1"/>
  <c r="AY206" i="4"/>
  <c r="AY203" i="4"/>
  <c r="AY200" i="4"/>
  <c r="AX196" i="4"/>
  <c r="AW196" i="4"/>
  <c r="AW213" i="4" s="1"/>
  <c r="AV196" i="4"/>
  <c r="AU196" i="4"/>
  <c r="AS196" i="4"/>
  <c r="AR196" i="4"/>
  <c r="AW195" i="4"/>
  <c r="AT195" i="4"/>
  <c r="AY195" i="4" s="1"/>
  <c r="AY194" i="4"/>
  <c r="AW194" i="4"/>
  <c r="AT194" i="4"/>
  <c r="AT196" i="4" s="1"/>
  <c r="AX166" i="4"/>
  <c r="AX172" i="4" s="1"/>
  <c r="AQ177" i="4" s="1"/>
  <c r="AW166" i="4"/>
  <c r="AY167" i="4" s="1"/>
  <c r="AY163" i="4"/>
  <c r="AY160" i="4"/>
  <c r="AY157" i="4"/>
  <c r="AX153" i="4"/>
  <c r="AW153" i="4"/>
  <c r="AW170" i="4" s="1"/>
  <c r="AV153" i="4"/>
  <c r="AU153" i="4"/>
  <c r="AS153" i="4"/>
  <c r="AR153" i="4"/>
  <c r="AW152" i="4"/>
  <c r="AT152" i="4"/>
  <c r="AY152" i="4" s="1"/>
  <c r="AY151" i="4"/>
  <c r="AW151" i="4"/>
  <c r="AT151" i="4"/>
  <c r="AT153" i="4" s="1"/>
  <c r="AX123" i="4"/>
  <c r="AX129" i="4" s="1"/>
  <c r="AQ134" i="4" s="1"/>
  <c r="AY120" i="4"/>
  <c r="AY117" i="4"/>
  <c r="AY114" i="4"/>
  <c r="AX110" i="4"/>
  <c r="AW110" i="4"/>
  <c r="AW127" i="4" s="1"/>
  <c r="AV110" i="4"/>
  <c r="AU110" i="4"/>
  <c r="AS110" i="4"/>
  <c r="AR110" i="4"/>
  <c r="AW109" i="4"/>
  <c r="AT109" i="4"/>
  <c r="AY109" i="4" s="1"/>
  <c r="AW108" i="4"/>
  <c r="AT108" i="4"/>
  <c r="AT110" i="4" s="1"/>
  <c r="AX80" i="4"/>
  <c r="AX86" i="4" s="1"/>
  <c r="AQ91" i="4" s="1"/>
  <c r="AY77" i="4"/>
  <c r="AY74" i="4"/>
  <c r="AY71" i="4"/>
  <c r="AX67" i="4"/>
  <c r="AW67" i="4"/>
  <c r="AW84" i="4" s="1"/>
  <c r="AV67" i="4"/>
  <c r="AU67" i="4"/>
  <c r="AS67" i="4"/>
  <c r="AR67" i="4"/>
  <c r="AW66" i="4"/>
  <c r="AT66" i="4"/>
  <c r="AY66" i="4" s="1"/>
  <c r="AW65" i="4"/>
  <c r="AT65" i="4"/>
  <c r="AT67" i="4" s="1"/>
  <c r="AX37" i="4"/>
  <c r="AX43" i="4" s="1"/>
  <c r="AY34" i="4"/>
  <c r="AY31" i="4"/>
  <c r="AY28" i="4"/>
  <c r="AX24" i="4"/>
  <c r="AW24" i="4"/>
  <c r="AW41" i="4" s="1"/>
  <c r="AV24" i="4"/>
  <c r="AU24" i="4"/>
  <c r="AS24" i="4"/>
  <c r="AR24" i="4"/>
  <c r="AW23" i="4"/>
  <c r="AT23" i="4"/>
  <c r="AY23" i="4" s="1"/>
  <c r="AW22" i="4"/>
  <c r="AY22" i="4" s="1"/>
  <c r="AT22" i="4"/>
  <c r="AT24" i="4" s="1"/>
  <c r="AQ5" i="4"/>
  <c r="AQ4" i="4"/>
  <c r="AQ3" i="4"/>
  <c r="AU14" i="4"/>
  <c r="AS14" i="4"/>
  <c r="AQ14" i="4" s="1"/>
  <c r="AY70" i="3"/>
  <c r="AY69" i="3"/>
  <c r="AY68" i="3"/>
  <c r="AY67" i="3"/>
  <c r="AY66" i="3"/>
  <c r="AY65" i="3"/>
  <c r="AY64" i="3"/>
  <c r="AY63" i="3"/>
  <c r="AY62" i="3"/>
  <c r="AY61" i="3"/>
  <c r="BJ58" i="3"/>
  <c r="BI58" i="3"/>
  <c r="BH58" i="3"/>
  <c r="BK57" i="3"/>
  <c r="BK56" i="3"/>
  <c r="BK55" i="3"/>
  <c r="BK54" i="3"/>
  <c r="BK53" i="3"/>
  <c r="BK58" i="3" s="1"/>
  <c r="BK52" i="3"/>
  <c r="BK51" i="3"/>
  <c r="BK50" i="3"/>
  <c r="BK49" i="3"/>
  <c r="BK48" i="3"/>
  <c r="BK47" i="3"/>
  <c r="BK46" i="3"/>
  <c r="BK43" i="3"/>
  <c r="BJ43" i="3"/>
  <c r="BI43" i="3"/>
  <c r="BH43" i="3"/>
  <c r="BK42" i="3"/>
  <c r="BK41" i="3"/>
  <c r="BK40" i="3"/>
  <c r="BK37" i="3"/>
  <c r="BJ37" i="3"/>
  <c r="BI37" i="3"/>
  <c r="BH37" i="3"/>
  <c r="BK36" i="3"/>
  <c r="BK35" i="3"/>
  <c r="BK34" i="3"/>
  <c r="BJ28" i="3"/>
  <c r="BH28" i="3"/>
  <c r="BH30" i="3" s="1"/>
  <c r="BG28" i="3"/>
  <c r="BG30" i="3" s="1"/>
  <c r="BE28" i="3"/>
  <c r="BE30" i="3" s="1"/>
  <c r="BD28" i="3"/>
  <c r="BD30" i="3" s="1"/>
  <c r="BA28" i="3"/>
  <c r="BI27" i="3"/>
  <c r="BK27" i="3" s="1"/>
  <c r="BF27" i="3"/>
  <c r="BI26" i="3"/>
  <c r="BF26" i="3"/>
  <c r="BK26" i="3" s="1"/>
  <c r="BI25" i="3"/>
  <c r="BF25" i="3"/>
  <c r="BK25" i="3" s="1"/>
  <c r="BK24" i="3"/>
  <c r="BI24" i="3"/>
  <c r="BF24" i="3"/>
  <c r="BI23" i="3"/>
  <c r="BF23" i="3"/>
  <c r="BF28" i="3" s="1"/>
  <c r="BF30" i="3" s="1"/>
  <c r="BJ19" i="3"/>
  <c r="BJ30" i="3" s="1"/>
  <c r="BH19" i="3"/>
  <c r="BG19" i="3"/>
  <c r="BE19" i="3"/>
  <c r="BD19" i="3"/>
  <c r="BI18" i="3"/>
  <c r="BF18" i="3"/>
  <c r="BK18" i="3" s="1"/>
  <c r="BK17" i="3"/>
  <c r="BI17" i="3"/>
  <c r="BF17" i="3"/>
  <c r="BI16" i="3"/>
  <c r="BK16" i="3" s="1"/>
  <c r="BF16" i="3"/>
  <c r="BI15" i="3"/>
  <c r="BI19" i="3" s="1"/>
  <c r="BF15" i="3"/>
  <c r="BI14" i="3"/>
  <c r="BF14" i="3"/>
  <c r="BK14" i="3" s="1"/>
  <c r="BI13" i="3"/>
  <c r="BF13" i="3"/>
  <c r="BF19" i="3" s="1"/>
  <c r="BK12" i="3"/>
  <c r="BI12" i="3"/>
  <c r="BF12" i="3"/>
  <c r="BA8" i="3"/>
  <c r="BA7" i="3"/>
  <c r="BA6" i="3"/>
  <c r="AY70" i="6"/>
  <c r="AY69" i="6"/>
  <c r="AY68" i="6"/>
  <c r="AY67" i="6"/>
  <c r="AY66" i="6"/>
  <c r="AY65" i="6"/>
  <c r="AY64" i="6"/>
  <c r="AY63" i="6"/>
  <c r="AY62" i="6"/>
  <c r="AY61" i="6"/>
  <c r="BJ58" i="6"/>
  <c r="BI58" i="6"/>
  <c r="BH58" i="6"/>
  <c r="BK57" i="6"/>
  <c r="BK56" i="6"/>
  <c r="BK55" i="6"/>
  <c r="BK54" i="6"/>
  <c r="BK53" i="6"/>
  <c r="BK52" i="6"/>
  <c r="BK51" i="6"/>
  <c r="BK50" i="6"/>
  <c r="BK49" i="6"/>
  <c r="BK48" i="6"/>
  <c r="BK47" i="6"/>
  <c r="BK46" i="6"/>
  <c r="BK58" i="6" s="1"/>
  <c r="BJ43" i="6"/>
  <c r="BI43" i="6"/>
  <c r="BH43" i="6"/>
  <c r="BK42" i="6"/>
  <c r="BK41" i="6"/>
  <c r="BK40" i="6"/>
  <c r="BK43" i="6" s="1"/>
  <c r="BK37" i="6"/>
  <c r="BJ37" i="6"/>
  <c r="BI37" i="6"/>
  <c r="BH37" i="6"/>
  <c r="BK36" i="6"/>
  <c r="BK35" i="6"/>
  <c r="BK34" i="6"/>
  <c r="BJ28" i="6"/>
  <c r="BJ30" i="6" s="1"/>
  <c r="BH28" i="6"/>
  <c r="BH30" i="6" s="1"/>
  <c r="BG28" i="6"/>
  <c r="BG30" i="6" s="1"/>
  <c r="BE28" i="6"/>
  <c r="BE30" i="6" s="1"/>
  <c r="BD28" i="6"/>
  <c r="BD30" i="6" s="1"/>
  <c r="BA28" i="6"/>
  <c r="BK27" i="6"/>
  <c r="BI27" i="6"/>
  <c r="BF27" i="6"/>
  <c r="BI26" i="6"/>
  <c r="BK26" i="6" s="1"/>
  <c r="BF26" i="6"/>
  <c r="BI25" i="6"/>
  <c r="BF25" i="6"/>
  <c r="BF28" i="6" s="1"/>
  <c r="BI24" i="6"/>
  <c r="BF24" i="6"/>
  <c r="BK24" i="6" s="1"/>
  <c r="BK23" i="6"/>
  <c r="BI23" i="6"/>
  <c r="BI28" i="6" s="1"/>
  <c r="BI30" i="6" s="1"/>
  <c r="BF23" i="6"/>
  <c r="BJ19" i="6"/>
  <c r="BH19" i="6"/>
  <c r="BG19" i="6"/>
  <c r="BE19" i="6"/>
  <c r="BD19" i="6"/>
  <c r="BI18" i="6"/>
  <c r="BK18" i="6" s="1"/>
  <c r="BF18" i="6"/>
  <c r="BI17" i="6"/>
  <c r="BF17" i="6"/>
  <c r="BK17" i="6" s="1"/>
  <c r="BI16" i="6"/>
  <c r="BF16" i="6"/>
  <c r="BK16" i="6" s="1"/>
  <c r="BK15" i="6"/>
  <c r="BI15" i="6"/>
  <c r="BF15" i="6"/>
  <c r="BI14" i="6"/>
  <c r="BK14" i="6" s="1"/>
  <c r="BF14" i="6"/>
  <c r="BI13" i="6"/>
  <c r="BF13" i="6"/>
  <c r="BF19" i="6" s="1"/>
  <c r="BI12" i="6"/>
  <c r="BI19" i="6" s="1"/>
  <c r="BF12" i="6"/>
  <c r="BK12" i="6" s="1"/>
  <c r="BA8" i="6"/>
  <c r="BA7" i="6"/>
  <c r="BA6" i="6"/>
  <c r="AY70" i="7"/>
  <c r="AY69" i="7"/>
  <c r="AY68" i="7"/>
  <c r="AY67" i="7"/>
  <c r="AY66" i="7"/>
  <c r="AY65" i="7"/>
  <c r="AY64" i="7"/>
  <c r="AY63" i="7"/>
  <c r="AY62" i="7"/>
  <c r="AY61" i="7"/>
  <c r="BJ58" i="7"/>
  <c r="BI58" i="7"/>
  <c r="BH58" i="7"/>
  <c r="BK57" i="7"/>
  <c r="BK56" i="7"/>
  <c r="BK55" i="7"/>
  <c r="BK54" i="7"/>
  <c r="BK53" i="7"/>
  <c r="BK52" i="7"/>
  <c r="BK51" i="7"/>
  <c r="BK50" i="7"/>
  <c r="BK49" i="7"/>
  <c r="BK48" i="7"/>
  <c r="BK47" i="7"/>
  <c r="BK46" i="7"/>
  <c r="BK58" i="7" s="1"/>
  <c r="BJ43" i="7"/>
  <c r="BI43" i="7"/>
  <c r="BH43" i="7"/>
  <c r="BK42" i="7"/>
  <c r="BK41" i="7"/>
  <c r="BK40" i="7"/>
  <c r="BK43" i="7" s="1"/>
  <c r="BK37" i="7"/>
  <c r="BJ37" i="7"/>
  <c r="BI37" i="7"/>
  <c r="BH37" i="7"/>
  <c r="BK36" i="7"/>
  <c r="BK35" i="7"/>
  <c r="BK34" i="7"/>
  <c r="BJ28" i="7"/>
  <c r="BJ30" i="7" s="1"/>
  <c r="BH28" i="7"/>
  <c r="BH30" i="7" s="1"/>
  <c r="BG28" i="7"/>
  <c r="BG30" i="7" s="1"/>
  <c r="BE28" i="7"/>
  <c r="BE30" i="7" s="1"/>
  <c r="BD28" i="7"/>
  <c r="BD30" i="7" s="1"/>
  <c r="BA28" i="7"/>
  <c r="BK27" i="7"/>
  <c r="BI27" i="7"/>
  <c r="BF27" i="7"/>
  <c r="BK26" i="7"/>
  <c r="BI26" i="7"/>
  <c r="BF26" i="7"/>
  <c r="BI25" i="7"/>
  <c r="BF25" i="7"/>
  <c r="BK25" i="7" s="1"/>
  <c r="BI24" i="7"/>
  <c r="BF24" i="7"/>
  <c r="BK24" i="7" s="1"/>
  <c r="BI23" i="7"/>
  <c r="BI28" i="7" s="1"/>
  <c r="BI30" i="7" s="1"/>
  <c r="BF23" i="7"/>
  <c r="BF28" i="7" s="1"/>
  <c r="BF30" i="7" s="1"/>
  <c r="BJ19" i="7"/>
  <c r="BH19" i="7"/>
  <c r="BG19" i="7"/>
  <c r="BE19" i="7"/>
  <c r="BD19" i="7"/>
  <c r="BI18" i="7"/>
  <c r="BF18" i="7"/>
  <c r="BK18" i="7" s="1"/>
  <c r="BI17" i="7"/>
  <c r="BF17" i="7"/>
  <c r="BK17" i="7" s="1"/>
  <c r="BI16" i="7"/>
  <c r="BK16" i="7" s="1"/>
  <c r="BF16" i="7"/>
  <c r="BK15" i="7"/>
  <c r="BI15" i="7"/>
  <c r="BF15" i="7"/>
  <c r="BK14" i="7"/>
  <c r="BI14" i="7"/>
  <c r="BF14" i="7"/>
  <c r="BI13" i="7"/>
  <c r="BF13" i="7"/>
  <c r="BK13" i="7" s="1"/>
  <c r="BI12" i="7"/>
  <c r="BI19" i="7" s="1"/>
  <c r="BF12" i="7"/>
  <c r="BF19" i="7" s="1"/>
  <c r="BA8" i="7"/>
  <c r="BA7" i="7"/>
  <c r="BA6" i="7"/>
  <c r="AY70" i="8"/>
  <c r="AY69" i="8"/>
  <c r="AY68" i="8"/>
  <c r="AY67" i="8"/>
  <c r="AY66" i="8"/>
  <c r="AY65" i="8"/>
  <c r="AY64" i="8"/>
  <c r="AY63" i="8"/>
  <c r="AY62" i="8"/>
  <c r="AY61" i="8"/>
  <c r="BJ58" i="8"/>
  <c r="BI58" i="8"/>
  <c r="BH58" i="8"/>
  <c r="BK57" i="8"/>
  <c r="BK56" i="8"/>
  <c r="BK55" i="8"/>
  <c r="BK54" i="8"/>
  <c r="BK53" i="8"/>
  <c r="BK52" i="8"/>
  <c r="BK51" i="8"/>
  <c r="BK50" i="8"/>
  <c r="BK49" i="8"/>
  <c r="BK48" i="8"/>
  <c r="BK47" i="8"/>
  <c r="BK46" i="8"/>
  <c r="BK58" i="8" s="1"/>
  <c r="BJ43" i="8"/>
  <c r="BI43" i="8"/>
  <c r="BH43" i="8"/>
  <c r="BK42" i="8"/>
  <c r="BK41" i="8"/>
  <c r="BK40" i="8"/>
  <c r="BK43" i="8" s="1"/>
  <c r="BK37" i="8"/>
  <c r="BJ37" i="8"/>
  <c r="BI37" i="8"/>
  <c r="BH37" i="8"/>
  <c r="BK36" i="8"/>
  <c r="BK35" i="8"/>
  <c r="BK34" i="8"/>
  <c r="BJ28" i="8"/>
  <c r="BJ30" i="8" s="1"/>
  <c r="BH28" i="8"/>
  <c r="BH30" i="8" s="1"/>
  <c r="BG28" i="8"/>
  <c r="BG30" i="8" s="1"/>
  <c r="BE28" i="8"/>
  <c r="BE30" i="8" s="1"/>
  <c r="BD28" i="8"/>
  <c r="BD30" i="8" s="1"/>
  <c r="BA28" i="8"/>
  <c r="BK27" i="8"/>
  <c r="BI27" i="8"/>
  <c r="BF27" i="8"/>
  <c r="BK26" i="8"/>
  <c r="BI26" i="8"/>
  <c r="BF26" i="8"/>
  <c r="BI25" i="8"/>
  <c r="BF25" i="8"/>
  <c r="BK25" i="8" s="1"/>
  <c r="BI24" i="8"/>
  <c r="BF24" i="8"/>
  <c r="BK24" i="8" s="1"/>
  <c r="BI23" i="8"/>
  <c r="BI28" i="8" s="1"/>
  <c r="BF23" i="8"/>
  <c r="BF28" i="8" s="1"/>
  <c r="BF30" i="8" s="1"/>
  <c r="BJ19" i="8"/>
  <c r="BH19" i="8"/>
  <c r="BG19" i="8"/>
  <c r="BE19" i="8"/>
  <c r="BD19" i="8"/>
  <c r="BI18" i="8"/>
  <c r="BK18" i="8" s="1"/>
  <c r="BF18" i="8"/>
  <c r="BI17" i="8"/>
  <c r="BK17" i="8" s="1"/>
  <c r="BF17" i="8"/>
  <c r="BK16" i="8"/>
  <c r="BI16" i="8"/>
  <c r="BF16" i="8"/>
  <c r="BK15" i="8"/>
  <c r="BI15" i="8"/>
  <c r="BF15" i="8"/>
  <c r="BK14" i="8"/>
  <c r="BI14" i="8"/>
  <c r="BF14" i="8"/>
  <c r="BI13" i="8"/>
  <c r="BF13" i="8"/>
  <c r="BK13" i="8" s="1"/>
  <c r="BI12" i="8"/>
  <c r="BI19" i="8" s="1"/>
  <c r="BF12" i="8"/>
  <c r="BF19" i="8" s="1"/>
  <c r="BA8" i="8"/>
  <c r="BA7" i="8"/>
  <c r="BA6" i="8"/>
  <c r="AY70" i="9"/>
  <c r="AY69" i="9"/>
  <c r="AY68" i="9"/>
  <c r="AY67" i="9"/>
  <c r="AY66" i="9"/>
  <c r="AY65" i="9"/>
  <c r="AY64" i="9"/>
  <c r="AY63" i="9"/>
  <c r="AY62" i="9"/>
  <c r="AY61" i="9"/>
  <c r="BJ58" i="9"/>
  <c r="BI58" i="9"/>
  <c r="BH58" i="9"/>
  <c r="BK57" i="9"/>
  <c r="BK56" i="9"/>
  <c r="BK55" i="9"/>
  <c r="BK54" i="9"/>
  <c r="BK53" i="9"/>
  <c r="BK52" i="9"/>
  <c r="BK51" i="9"/>
  <c r="BK50" i="9"/>
  <c r="BK49" i="9"/>
  <c r="BK48" i="9"/>
  <c r="BK47" i="9"/>
  <c r="BK46" i="9"/>
  <c r="BJ43" i="9"/>
  <c r="BI43" i="9"/>
  <c r="BH43" i="9"/>
  <c r="BK42" i="9"/>
  <c r="BK41" i="9"/>
  <c r="BK40" i="9"/>
  <c r="BK43" i="9" s="1"/>
  <c r="BJ37" i="9"/>
  <c r="BI37" i="9"/>
  <c r="BH37" i="9"/>
  <c r="BK36" i="9"/>
  <c r="BK35" i="9"/>
  <c r="BK34" i="9"/>
  <c r="BK37" i="9" s="1"/>
  <c r="BJ28" i="9"/>
  <c r="BJ30" i="9" s="1"/>
  <c r="BH28" i="9"/>
  <c r="BH30" i="9" s="1"/>
  <c r="BG28" i="9"/>
  <c r="BE28" i="9"/>
  <c r="BD28" i="9"/>
  <c r="BD30" i="9" s="1"/>
  <c r="BA28" i="9"/>
  <c r="BI27" i="9"/>
  <c r="BF27" i="9"/>
  <c r="BK26" i="9"/>
  <c r="BI26" i="9"/>
  <c r="BF26" i="9"/>
  <c r="BI25" i="9"/>
  <c r="BF25" i="9"/>
  <c r="BK25" i="9" s="1"/>
  <c r="BI24" i="9"/>
  <c r="BF24" i="9"/>
  <c r="BK24" i="9" s="1"/>
  <c r="BI23" i="9"/>
  <c r="BF23" i="9"/>
  <c r="BJ19" i="9"/>
  <c r="BH19" i="9"/>
  <c r="BG19" i="9"/>
  <c r="BE19" i="9"/>
  <c r="BD19" i="9"/>
  <c r="BI18" i="9"/>
  <c r="BF18" i="9"/>
  <c r="BK18" i="9" s="1"/>
  <c r="BI17" i="9"/>
  <c r="BF17" i="9"/>
  <c r="BI16" i="9"/>
  <c r="BF16" i="9"/>
  <c r="BK16" i="9" s="1"/>
  <c r="BI15" i="9"/>
  <c r="BF15" i="9"/>
  <c r="BI14" i="9"/>
  <c r="BK14" i="9" s="1"/>
  <c r="BF14" i="9"/>
  <c r="BI13" i="9"/>
  <c r="BF13" i="9"/>
  <c r="BK12" i="9"/>
  <c r="BI12" i="9"/>
  <c r="BF12" i="9"/>
  <c r="BA8" i="9"/>
  <c r="BA7" i="9"/>
  <c r="BA6" i="9"/>
  <c r="BA8" i="21"/>
  <c r="BA7" i="21"/>
  <c r="BA6" i="21"/>
  <c r="AY70" i="21"/>
  <c r="AY69" i="21"/>
  <c r="AY68" i="21"/>
  <c r="AY67" i="21"/>
  <c r="AY66" i="21"/>
  <c r="AY65" i="21"/>
  <c r="AY64" i="21"/>
  <c r="AY63" i="21"/>
  <c r="AY62" i="21"/>
  <c r="AY61" i="21"/>
  <c r="BJ58" i="21"/>
  <c r="BI58" i="21"/>
  <c r="BH58" i="21"/>
  <c r="BK57" i="21"/>
  <c r="BK56" i="21"/>
  <c r="BK55" i="21"/>
  <c r="BK54" i="21"/>
  <c r="BK53" i="21"/>
  <c r="BK52" i="21"/>
  <c r="BK51" i="21"/>
  <c r="BK50" i="21"/>
  <c r="BK49" i="21"/>
  <c r="BK48" i="21"/>
  <c r="BK47" i="21"/>
  <c r="BK46" i="21"/>
  <c r="BJ43" i="21"/>
  <c r="BI43" i="21"/>
  <c r="BH43" i="21"/>
  <c r="BK42" i="21"/>
  <c r="BK41" i="21"/>
  <c r="BK40" i="21"/>
  <c r="BJ37" i="21"/>
  <c r="BI37" i="21"/>
  <c r="BH37" i="21"/>
  <c r="BK36" i="21"/>
  <c r="BK35" i="21"/>
  <c r="BK34" i="21"/>
  <c r="BJ28" i="21"/>
  <c r="BH28" i="21"/>
  <c r="BH30" i="21" s="1"/>
  <c r="BG28" i="21"/>
  <c r="BE28" i="21"/>
  <c r="BE30" i="21" s="1"/>
  <c r="BD28" i="21"/>
  <c r="BI27" i="21"/>
  <c r="BF27" i="21"/>
  <c r="BK27" i="21" s="1"/>
  <c r="BI26" i="21"/>
  <c r="BF26" i="21"/>
  <c r="BI25" i="21"/>
  <c r="BF25" i="21"/>
  <c r="BK25" i="21" s="1"/>
  <c r="BI24" i="21"/>
  <c r="BF24" i="21"/>
  <c r="BK24" i="21" s="1"/>
  <c r="BA28" i="21"/>
  <c r="BI23" i="21"/>
  <c r="BF23" i="21"/>
  <c r="BJ19" i="21"/>
  <c r="BH19" i="21"/>
  <c r="BG19" i="21"/>
  <c r="BE19" i="21"/>
  <c r="BD19" i="21"/>
  <c r="BI18" i="21"/>
  <c r="BF18" i="21"/>
  <c r="BK18" i="21" s="1"/>
  <c r="BI17" i="21"/>
  <c r="BF17" i="21"/>
  <c r="BI16" i="21"/>
  <c r="BF16" i="21"/>
  <c r="BK16" i="21" s="1"/>
  <c r="BI15" i="21"/>
  <c r="BK15" i="21" s="1"/>
  <c r="BF15" i="21"/>
  <c r="BI14" i="21"/>
  <c r="BF14" i="21"/>
  <c r="BI13" i="21"/>
  <c r="BK13" i="21" s="1"/>
  <c r="BF13" i="21"/>
  <c r="BI12" i="21"/>
  <c r="BF12" i="21"/>
  <c r="BF19" i="21" s="1"/>
  <c r="AI7" i="21"/>
  <c r="AI6" i="21"/>
  <c r="E16" i="6"/>
  <c r="AC23" i="4"/>
  <c r="AC24" i="4" s="1"/>
  <c r="AC22" i="4"/>
  <c r="AB28" i="4"/>
  <c r="AB31" i="4"/>
  <c r="AB34" i="4"/>
  <c r="AC66" i="4"/>
  <c r="AC67" i="4" s="1"/>
  <c r="AC65" i="4"/>
  <c r="AB71" i="4"/>
  <c r="AB74" i="4"/>
  <c r="AB77" i="4"/>
  <c r="AC108" i="4"/>
  <c r="AB117" i="4"/>
  <c r="AB120" i="4"/>
  <c r="AC151" i="4"/>
  <c r="AB160" i="4"/>
  <c r="AB163" i="4"/>
  <c r="AC194" i="4"/>
  <c r="AB203" i="4"/>
  <c r="AB206" i="4"/>
  <c r="AT52" i="8"/>
  <c r="AT53" i="8"/>
  <c r="AT54" i="8"/>
  <c r="AT55" i="8"/>
  <c r="N292" i="4"/>
  <c r="N289" i="4"/>
  <c r="N286" i="4"/>
  <c r="O281" i="4"/>
  <c r="O280" i="4"/>
  <c r="N249" i="4"/>
  <c r="N246" i="4"/>
  <c r="N243" i="4"/>
  <c r="O238" i="4"/>
  <c r="O237" i="4"/>
  <c r="N206" i="4"/>
  <c r="N203" i="4"/>
  <c r="N200" i="4"/>
  <c r="O195" i="4"/>
  <c r="O194" i="4"/>
  <c r="N163" i="4"/>
  <c r="N160" i="4"/>
  <c r="N157" i="4"/>
  <c r="O152" i="4"/>
  <c r="O151" i="4"/>
  <c r="N120" i="4"/>
  <c r="N117" i="4"/>
  <c r="N114" i="4"/>
  <c r="O109" i="4"/>
  <c r="O108" i="4"/>
  <c r="N77" i="4"/>
  <c r="N74" i="4"/>
  <c r="N71" i="4"/>
  <c r="O66" i="4"/>
  <c r="O65" i="4"/>
  <c r="B292" i="4"/>
  <c r="B289" i="4"/>
  <c r="C280" i="4"/>
  <c r="B249" i="4"/>
  <c r="B246" i="4"/>
  <c r="C237" i="4"/>
  <c r="B206" i="4"/>
  <c r="B203" i="4"/>
  <c r="C194" i="4"/>
  <c r="B163" i="4"/>
  <c r="B160" i="4"/>
  <c r="C151" i="4"/>
  <c r="B120" i="4"/>
  <c r="B117" i="4"/>
  <c r="B114" i="4"/>
  <c r="AB114" i="4" s="1"/>
  <c r="C108" i="4"/>
  <c r="B77" i="4"/>
  <c r="B74" i="4"/>
  <c r="B71" i="4"/>
  <c r="C66" i="4"/>
  <c r="C109" i="4" s="1"/>
  <c r="C152" i="4" s="1"/>
  <c r="C65" i="4"/>
  <c r="Z58" i="8"/>
  <c r="AC52" i="8"/>
  <c r="AC53" i="8"/>
  <c r="AC54" i="8"/>
  <c r="AD54" i="8" s="1"/>
  <c r="AC55" i="8"/>
  <c r="R15" i="8"/>
  <c r="R15" i="9" s="1"/>
  <c r="R15" i="21" s="1"/>
  <c r="R15" i="22" s="1"/>
  <c r="Q36" i="7"/>
  <c r="Q36" i="8" s="1"/>
  <c r="Q36" i="9" s="1"/>
  <c r="Q36" i="21" s="1"/>
  <c r="Q36" i="22" s="1"/>
  <c r="R13" i="7"/>
  <c r="R13" i="8" s="1"/>
  <c r="R13" i="9" s="1"/>
  <c r="R13" i="21" s="1"/>
  <c r="R13" i="22" s="1"/>
  <c r="R14" i="7"/>
  <c r="R14" i="8" s="1"/>
  <c r="R14" i="9" s="1"/>
  <c r="R14" i="21" s="1"/>
  <c r="R14" i="22" s="1"/>
  <c r="R15" i="7"/>
  <c r="R16" i="7"/>
  <c r="R16" i="8" s="1"/>
  <c r="R16" i="9" s="1"/>
  <c r="R16" i="21" s="1"/>
  <c r="R16" i="22" s="1"/>
  <c r="R17" i="7"/>
  <c r="R17" i="8" s="1"/>
  <c r="R17" i="9" s="1"/>
  <c r="R17" i="21" s="1"/>
  <c r="R17" i="22" s="1"/>
  <c r="R12" i="7"/>
  <c r="R12" i="8" s="1"/>
  <c r="R12" i="9" s="1"/>
  <c r="R12" i="21" s="1"/>
  <c r="R12" i="22" s="1"/>
  <c r="Q41" i="6"/>
  <c r="Q41" i="7" s="1"/>
  <c r="Q41" i="8" s="1"/>
  <c r="Q41" i="9" s="1"/>
  <c r="Q41" i="21" s="1"/>
  <c r="Q41" i="22" s="1"/>
  <c r="Q42" i="6"/>
  <c r="Q42" i="7" s="1"/>
  <c r="Q42" i="8" s="1"/>
  <c r="Q42" i="9" s="1"/>
  <c r="Q42" i="21" s="1"/>
  <c r="Q42" i="22" s="1"/>
  <c r="Q40" i="6"/>
  <c r="Q40" i="7" s="1"/>
  <c r="Q40" i="8" s="1"/>
  <c r="Q40" i="9" s="1"/>
  <c r="Q40" i="21" s="1"/>
  <c r="Q40" i="22" s="1"/>
  <c r="Q35" i="6"/>
  <c r="Q35" i="7" s="1"/>
  <c r="Q35" i="8" s="1"/>
  <c r="Q35" i="9" s="1"/>
  <c r="Q35" i="21" s="1"/>
  <c r="Q35" i="22" s="1"/>
  <c r="Q36" i="6"/>
  <c r="Q34" i="6"/>
  <c r="Q34" i="7" s="1"/>
  <c r="Q34" i="8" s="1"/>
  <c r="Q34" i="9" s="1"/>
  <c r="Q34" i="21" s="1"/>
  <c r="Q34" i="22" s="1"/>
  <c r="T24" i="6"/>
  <c r="T24" i="7" s="1"/>
  <c r="T24" i="8" s="1"/>
  <c r="T24" i="9" s="1"/>
  <c r="T24" i="21" s="1"/>
  <c r="T24" i="22" s="1"/>
  <c r="T25" i="6"/>
  <c r="T25" i="7" s="1"/>
  <c r="T25" i="8" s="1"/>
  <c r="T25" i="9" s="1"/>
  <c r="T25" i="21" s="1"/>
  <c r="T25" i="22" s="1"/>
  <c r="T26" i="6"/>
  <c r="T26" i="7" s="1"/>
  <c r="T26" i="8" s="1"/>
  <c r="T26" i="9" s="1"/>
  <c r="T26" i="21" s="1"/>
  <c r="T26" i="22" s="1"/>
  <c r="T27" i="6"/>
  <c r="T27" i="7" s="1"/>
  <c r="T27" i="8" s="1"/>
  <c r="T27" i="9" s="1"/>
  <c r="T27" i="21" s="1"/>
  <c r="T27" i="22" s="1"/>
  <c r="T28" i="6"/>
  <c r="T28" i="7" s="1"/>
  <c r="T28" i="8" s="1"/>
  <c r="T28" i="9" s="1"/>
  <c r="T28" i="21" s="1"/>
  <c r="T28" i="22" s="1"/>
  <c r="T23" i="6"/>
  <c r="T23" i="7" s="1"/>
  <c r="T23" i="8" s="1"/>
  <c r="T23" i="9" s="1"/>
  <c r="T23" i="21" s="1"/>
  <c r="T23" i="22" s="1"/>
  <c r="P24" i="6"/>
  <c r="P24" i="7" s="1"/>
  <c r="P24" i="8" s="1"/>
  <c r="P24" i="9" s="1"/>
  <c r="P24" i="21" s="1"/>
  <c r="P24" i="22" s="1"/>
  <c r="P25" i="6"/>
  <c r="P25" i="7" s="1"/>
  <c r="P25" i="8" s="1"/>
  <c r="P25" i="9" s="1"/>
  <c r="P25" i="21" s="1"/>
  <c r="P25" i="22" s="1"/>
  <c r="P26" i="6"/>
  <c r="P26" i="7" s="1"/>
  <c r="P26" i="8" s="1"/>
  <c r="P26" i="9" s="1"/>
  <c r="P26" i="21" s="1"/>
  <c r="P26" i="22" s="1"/>
  <c r="P27" i="6"/>
  <c r="P27" i="7" s="1"/>
  <c r="P27" i="8" s="1"/>
  <c r="P27" i="9" s="1"/>
  <c r="P27" i="21" s="1"/>
  <c r="P27" i="22" s="1"/>
  <c r="P23" i="6"/>
  <c r="P23" i="7" s="1"/>
  <c r="P23" i="8" s="1"/>
  <c r="P23" i="9" s="1"/>
  <c r="P23" i="21" s="1"/>
  <c r="P23" i="22" s="1"/>
  <c r="T13" i="6"/>
  <c r="T14" i="6"/>
  <c r="T15" i="6"/>
  <c r="T16" i="6"/>
  <c r="T17" i="6"/>
  <c r="T18" i="6"/>
  <c r="R13" i="6"/>
  <c r="R14" i="6"/>
  <c r="R15" i="6"/>
  <c r="R16" i="6"/>
  <c r="R17" i="6"/>
  <c r="Q13" i="6"/>
  <c r="Q13" i="7" s="1"/>
  <c r="Q13" i="8" s="1"/>
  <c r="Q13" i="9" s="1"/>
  <c r="Q13" i="21" s="1"/>
  <c r="Q13" i="22" s="1"/>
  <c r="Q14" i="6"/>
  <c r="Q14" i="7" s="1"/>
  <c r="Q14" i="8" s="1"/>
  <c r="Q14" i="9" s="1"/>
  <c r="Q14" i="21" s="1"/>
  <c r="Q14" i="22" s="1"/>
  <c r="Q15" i="6"/>
  <c r="Q15" i="7" s="1"/>
  <c r="Q15" i="8" s="1"/>
  <c r="Q15" i="9" s="1"/>
  <c r="Q15" i="21" s="1"/>
  <c r="Q15" i="22" s="1"/>
  <c r="Q16" i="6"/>
  <c r="Q16" i="7" s="1"/>
  <c r="Q16" i="8" s="1"/>
  <c r="Q16" i="9" s="1"/>
  <c r="Q16" i="21" s="1"/>
  <c r="Q16" i="22" s="1"/>
  <c r="Q17" i="6"/>
  <c r="Q17" i="7" s="1"/>
  <c r="Q17" i="8" s="1"/>
  <c r="Q17" i="9" s="1"/>
  <c r="Q17" i="21" s="1"/>
  <c r="Q17" i="22" s="1"/>
  <c r="T12" i="6"/>
  <c r="R12" i="6"/>
  <c r="Q12" i="6"/>
  <c r="Q12" i="7" s="1"/>
  <c r="Q12" i="8" s="1"/>
  <c r="Q12" i="9" s="1"/>
  <c r="Q12" i="21" s="1"/>
  <c r="Q12" i="22" s="1"/>
  <c r="B40" i="7"/>
  <c r="B40" i="8" s="1"/>
  <c r="B40" i="9" s="1"/>
  <c r="B40" i="21" s="1"/>
  <c r="B40" i="22" s="1"/>
  <c r="E16" i="7"/>
  <c r="E16" i="8" s="1"/>
  <c r="C14" i="7"/>
  <c r="C14" i="8" s="1"/>
  <c r="C14" i="9" s="1"/>
  <c r="C14" i="21" s="1"/>
  <c r="C14" i="22" s="1"/>
  <c r="B34" i="9"/>
  <c r="B34" i="21" s="1"/>
  <c r="B34" i="22" s="1"/>
  <c r="M50" i="7"/>
  <c r="M51" i="7"/>
  <c r="M52" i="7"/>
  <c r="M53" i="7"/>
  <c r="M54" i="7"/>
  <c r="M55" i="7"/>
  <c r="E28" i="6"/>
  <c r="E28" i="7" s="1"/>
  <c r="E28" i="8" s="1"/>
  <c r="E28" i="9" s="1"/>
  <c r="E28" i="21" s="1"/>
  <c r="E28" i="22" s="1"/>
  <c r="C18" i="6"/>
  <c r="C18" i="7" s="1"/>
  <c r="C18" i="8" s="1"/>
  <c r="C18" i="9" s="1"/>
  <c r="C18" i="21" s="1"/>
  <c r="C18" i="22" s="1"/>
  <c r="B47" i="7"/>
  <c r="B56" i="7"/>
  <c r="E18" i="7"/>
  <c r="E18" i="8" s="1"/>
  <c r="E18" i="9" s="1"/>
  <c r="E18" i="21" s="1"/>
  <c r="E18" i="22" s="1"/>
  <c r="B47" i="6"/>
  <c r="B48" i="6"/>
  <c r="B48" i="7" s="1"/>
  <c r="B48" i="8" s="1"/>
  <c r="B48" i="9" s="1"/>
  <c r="B49" i="6"/>
  <c r="B49" i="7" s="1"/>
  <c r="B50" i="6"/>
  <c r="B50" i="7" s="1"/>
  <c r="B50" i="8" s="1"/>
  <c r="B51" i="6"/>
  <c r="B51" i="7" s="1"/>
  <c r="B51" i="8" s="1"/>
  <c r="B52" i="6"/>
  <c r="B53" i="6"/>
  <c r="B54" i="6"/>
  <c r="B55" i="6"/>
  <c r="B55" i="7" s="1"/>
  <c r="B56" i="6"/>
  <c r="B57" i="6"/>
  <c r="B57" i="7" s="1"/>
  <c r="B57" i="8" s="1"/>
  <c r="B46" i="6"/>
  <c r="B41" i="6"/>
  <c r="B41" i="7" s="1"/>
  <c r="B41" i="8" s="1"/>
  <c r="B41" i="9" s="1"/>
  <c r="B41" i="21" s="1"/>
  <c r="B41" i="22" s="1"/>
  <c r="B42" i="6"/>
  <c r="B42" i="7" s="1"/>
  <c r="B42" i="8" s="1"/>
  <c r="B42" i="9" s="1"/>
  <c r="B42" i="21" s="1"/>
  <c r="B42" i="22" s="1"/>
  <c r="B40" i="6"/>
  <c r="B35" i="6"/>
  <c r="B35" i="7" s="1"/>
  <c r="B35" i="8" s="1"/>
  <c r="B35" i="9" s="1"/>
  <c r="B35" i="21" s="1"/>
  <c r="B35" i="22" s="1"/>
  <c r="B36" i="6"/>
  <c r="B36" i="7" s="1"/>
  <c r="B36" i="8" s="1"/>
  <c r="B36" i="9" s="1"/>
  <c r="B36" i="21" s="1"/>
  <c r="B36" i="22" s="1"/>
  <c r="B34" i="6"/>
  <c r="B34" i="7" s="1"/>
  <c r="B34" i="8" s="1"/>
  <c r="E24" i="6"/>
  <c r="E24" i="7" s="1"/>
  <c r="E24" i="8" s="1"/>
  <c r="E24" i="9" s="1"/>
  <c r="E24" i="21" s="1"/>
  <c r="E24" i="22" s="1"/>
  <c r="E25" i="6"/>
  <c r="E25" i="7" s="1"/>
  <c r="E25" i="8" s="1"/>
  <c r="E25" i="9" s="1"/>
  <c r="E25" i="21" s="1"/>
  <c r="E25" i="22" s="1"/>
  <c r="E26" i="6"/>
  <c r="E26" i="7" s="1"/>
  <c r="E26" i="8" s="1"/>
  <c r="E26" i="9" s="1"/>
  <c r="E26" i="21" s="1"/>
  <c r="E26" i="22" s="1"/>
  <c r="E27" i="6"/>
  <c r="E27" i="7" s="1"/>
  <c r="E27" i="8" s="1"/>
  <c r="E27" i="9" s="1"/>
  <c r="E27" i="21" s="1"/>
  <c r="E27" i="22" s="1"/>
  <c r="E23" i="6"/>
  <c r="E23" i="7" s="1"/>
  <c r="E23" i="8" s="1"/>
  <c r="E23" i="9" s="1"/>
  <c r="E23" i="21" s="1"/>
  <c r="E23" i="22" s="1"/>
  <c r="E13" i="6"/>
  <c r="E13" i="7" s="1"/>
  <c r="E13" i="8" s="1"/>
  <c r="E13" i="9" s="1"/>
  <c r="E13" i="21" s="1"/>
  <c r="E13" i="22" s="1"/>
  <c r="E14" i="6"/>
  <c r="E14" i="7" s="1"/>
  <c r="E14" i="8" s="1"/>
  <c r="E14" i="9" s="1"/>
  <c r="E14" i="21" s="1"/>
  <c r="E14" i="22" s="1"/>
  <c r="E15" i="6"/>
  <c r="E15" i="7" s="1"/>
  <c r="E15" i="8" s="1"/>
  <c r="E17" i="6"/>
  <c r="E17" i="7" s="1"/>
  <c r="E17" i="8" s="1"/>
  <c r="E17" i="9" s="1"/>
  <c r="E17" i="21" s="1"/>
  <c r="E17" i="22" s="1"/>
  <c r="E18" i="6"/>
  <c r="E12" i="6"/>
  <c r="E12" i="7" s="1"/>
  <c r="E12" i="8" s="1"/>
  <c r="E12" i="9" s="1"/>
  <c r="E12" i="21" s="1"/>
  <c r="E12" i="22" s="1"/>
  <c r="A24" i="6"/>
  <c r="A24" i="7" s="1"/>
  <c r="A24" i="8" s="1"/>
  <c r="A24" i="9" s="1"/>
  <c r="A24" i="21" s="1"/>
  <c r="A25" i="6"/>
  <c r="A25" i="7" s="1"/>
  <c r="A25" i="8" s="1"/>
  <c r="A25" i="9" s="1"/>
  <c r="A25" i="21" s="1"/>
  <c r="A25" i="22" s="1"/>
  <c r="A26" i="6"/>
  <c r="A26" i="7" s="1"/>
  <c r="A26" i="8" s="1"/>
  <c r="A26" i="9" s="1"/>
  <c r="A26" i="21" s="1"/>
  <c r="A26" i="22" s="1"/>
  <c r="A27" i="6"/>
  <c r="A27" i="7" s="1"/>
  <c r="A27" i="8" s="1"/>
  <c r="A27" i="9" s="1"/>
  <c r="A27" i="21" s="1"/>
  <c r="A27" i="22" s="1"/>
  <c r="A23" i="6"/>
  <c r="A23" i="7" s="1"/>
  <c r="A23" i="8" s="1"/>
  <c r="A23" i="9" s="1"/>
  <c r="A23" i="21" s="1"/>
  <c r="A23" i="22" s="1"/>
  <c r="C13" i="6"/>
  <c r="C13" i="7" s="1"/>
  <c r="C13" i="8" s="1"/>
  <c r="C13" i="9" s="1"/>
  <c r="C13" i="21" s="1"/>
  <c r="C13" i="22" s="1"/>
  <c r="C14" i="6"/>
  <c r="C15" i="6"/>
  <c r="C15" i="7" s="1"/>
  <c r="C15" i="8" s="1"/>
  <c r="C15" i="9" s="1"/>
  <c r="C15" i="21" s="1"/>
  <c r="C15" i="22" s="1"/>
  <c r="C16" i="6"/>
  <c r="C16" i="7" s="1"/>
  <c r="C16" i="8" s="1"/>
  <c r="C16" i="9" s="1"/>
  <c r="C16" i="21" s="1"/>
  <c r="C16" i="22" s="1"/>
  <c r="C17" i="6"/>
  <c r="C17" i="7" s="1"/>
  <c r="C17" i="8" s="1"/>
  <c r="C17" i="9" s="1"/>
  <c r="C17" i="21" s="1"/>
  <c r="C17" i="22" s="1"/>
  <c r="C12" i="6"/>
  <c r="C12" i="7" s="1"/>
  <c r="C12" i="8" s="1"/>
  <c r="C12" i="9" s="1"/>
  <c r="C12" i="21" s="1"/>
  <c r="C12" i="22" s="1"/>
  <c r="B13" i="6"/>
  <c r="B13" i="7" s="1"/>
  <c r="B13" i="8" s="1"/>
  <c r="B13" i="9" s="1"/>
  <c r="B13" i="21" s="1"/>
  <c r="B13" i="22" s="1"/>
  <c r="B14" i="6"/>
  <c r="B14" i="7" s="1"/>
  <c r="B14" i="8" s="1"/>
  <c r="B14" i="9" s="1"/>
  <c r="B14" i="21" s="1"/>
  <c r="B14" i="22" s="1"/>
  <c r="B15" i="6"/>
  <c r="B15" i="7" s="1"/>
  <c r="B15" i="8" s="1"/>
  <c r="B15" i="9" s="1"/>
  <c r="B15" i="21" s="1"/>
  <c r="B15" i="22" s="1"/>
  <c r="B16" i="6"/>
  <c r="B16" i="7" s="1"/>
  <c r="B16" i="8" s="1"/>
  <c r="B16" i="9" s="1"/>
  <c r="B16" i="21" s="1"/>
  <c r="B16" i="22" s="1"/>
  <c r="B17" i="6"/>
  <c r="B17" i="7" s="1"/>
  <c r="B17" i="8" s="1"/>
  <c r="B17" i="9" s="1"/>
  <c r="B17" i="21" s="1"/>
  <c r="B17" i="22" s="1"/>
  <c r="B12" i="6"/>
  <c r="B12" i="7" s="1"/>
  <c r="B12" i="8" s="1"/>
  <c r="B12" i="9" s="1"/>
  <c r="B12" i="21" s="1"/>
  <c r="B12" i="22" s="1"/>
  <c r="M55" i="8"/>
  <c r="AD55" i="8" s="1"/>
  <c r="M56" i="8"/>
  <c r="M57" i="8"/>
  <c r="AT52" i="6"/>
  <c r="AT53" i="6"/>
  <c r="AT54" i="6"/>
  <c r="AT55" i="6"/>
  <c r="AT56" i="6"/>
  <c r="M49" i="8"/>
  <c r="M50" i="8"/>
  <c r="M51" i="8"/>
  <c r="M52" i="8"/>
  <c r="M53" i="8"/>
  <c r="AD53" i="8" s="1"/>
  <c r="M54" i="8"/>
  <c r="AT49" i="22"/>
  <c r="AT50" i="22"/>
  <c r="AT51" i="22"/>
  <c r="AT52" i="22"/>
  <c r="AT53" i="22"/>
  <c r="AT54" i="22"/>
  <c r="AT55" i="22"/>
  <c r="AT56" i="22"/>
  <c r="AC47" i="22"/>
  <c r="AD47" i="22" s="1"/>
  <c r="AC48" i="22"/>
  <c r="AD48" i="22" s="1"/>
  <c r="AC49" i="22"/>
  <c r="AD49" i="22" s="1"/>
  <c r="AC50" i="22"/>
  <c r="AD50" i="22" s="1"/>
  <c r="AC51" i="22"/>
  <c r="AD51" i="22"/>
  <c r="AC52" i="22"/>
  <c r="AD52" i="22"/>
  <c r="AC53" i="22"/>
  <c r="AD53" i="22"/>
  <c r="AC54" i="22"/>
  <c r="AD54" i="22"/>
  <c r="AC55" i="22"/>
  <c r="AD55" i="22" s="1"/>
  <c r="AC56" i="22"/>
  <c r="AD56" i="22" s="1"/>
  <c r="M52" i="22"/>
  <c r="M53" i="22"/>
  <c r="M54" i="22"/>
  <c r="M55" i="22"/>
  <c r="M56" i="22"/>
  <c r="AT49" i="21"/>
  <c r="AT50" i="21"/>
  <c r="AT51" i="21"/>
  <c r="AT52" i="21"/>
  <c r="AT53" i="21"/>
  <c r="AT54" i="21"/>
  <c r="AT55" i="21"/>
  <c r="AC50" i="21"/>
  <c r="AC51" i="21"/>
  <c r="AC52" i="21"/>
  <c r="AC53" i="21"/>
  <c r="AC54" i="21"/>
  <c r="AC55" i="21"/>
  <c r="AC56" i="21"/>
  <c r="M49" i="21"/>
  <c r="M50" i="21"/>
  <c r="M51" i="21"/>
  <c r="M52" i="21"/>
  <c r="M53" i="21"/>
  <c r="AD53" i="21" s="1"/>
  <c r="M54" i="21"/>
  <c r="AD54" i="21" s="1"/>
  <c r="M55" i="21"/>
  <c r="AD55" i="21" s="1"/>
  <c r="M56" i="21"/>
  <c r="AD56" i="21" s="1"/>
  <c r="AT51" i="9"/>
  <c r="AT52" i="9"/>
  <c r="AT53" i="9"/>
  <c r="AT54" i="9"/>
  <c r="AT55" i="9"/>
  <c r="AT56" i="9"/>
  <c r="AC50" i="9"/>
  <c r="AC51" i="9"/>
  <c r="AC52" i="9"/>
  <c r="AC53" i="9"/>
  <c r="AC54" i="9"/>
  <c r="AD54" i="9" s="1"/>
  <c r="AC55" i="9"/>
  <c r="AD55" i="9" s="1"/>
  <c r="AC56" i="9"/>
  <c r="M48" i="9"/>
  <c r="M49" i="9"/>
  <c r="M50" i="9"/>
  <c r="M51" i="9"/>
  <c r="M52" i="9"/>
  <c r="M53" i="9"/>
  <c r="AD53" i="9" s="1"/>
  <c r="M54" i="9"/>
  <c r="M55" i="9"/>
  <c r="AT50" i="7"/>
  <c r="AT51" i="7"/>
  <c r="AT52" i="7"/>
  <c r="AT53" i="7"/>
  <c r="AT54" i="7"/>
  <c r="AT55" i="7"/>
  <c r="AC50" i="7"/>
  <c r="AD50" i="7" s="1"/>
  <c r="AC51" i="7"/>
  <c r="AD51" i="7"/>
  <c r="AC52" i="7"/>
  <c r="AD52" i="7"/>
  <c r="AC53" i="7"/>
  <c r="AC54" i="7"/>
  <c r="AC55" i="7"/>
  <c r="AD55" i="7" s="1"/>
  <c r="AC56" i="7"/>
  <c r="Q53" i="7"/>
  <c r="Q53" i="8" s="1"/>
  <c r="Q53" i="9" s="1"/>
  <c r="Q53" i="21" s="1"/>
  <c r="Q53" i="22" s="1"/>
  <c r="Q47" i="6"/>
  <c r="Q47" i="7" s="1"/>
  <c r="Q47" i="8" s="1"/>
  <c r="Q47" i="9" s="1"/>
  <c r="Q47" i="21" s="1"/>
  <c r="Q47" i="22" s="1"/>
  <c r="Q48" i="6"/>
  <c r="Q48" i="7" s="1"/>
  <c r="Q48" i="8" s="1"/>
  <c r="Q48" i="9" s="1"/>
  <c r="Q48" i="21" s="1"/>
  <c r="Q48" i="22" s="1"/>
  <c r="Q49" i="6"/>
  <c r="Q49" i="7" s="1"/>
  <c r="Q49" i="8" s="1"/>
  <c r="Q49" i="9" s="1"/>
  <c r="Q49" i="21" s="1"/>
  <c r="Q49" i="22" s="1"/>
  <c r="Q50" i="6"/>
  <c r="Q50" i="7" s="1"/>
  <c r="Q50" i="8" s="1"/>
  <c r="Q50" i="9" s="1"/>
  <c r="Q50" i="21" s="1"/>
  <c r="Q50" i="22" s="1"/>
  <c r="Q51" i="6"/>
  <c r="Q51" i="7" s="1"/>
  <c r="Q51" i="8" s="1"/>
  <c r="Q51" i="9" s="1"/>
  <c r="Q51" i="21" s="1"/>
  <c r="Q51" i="22" s="1"/>
  <c r="Q52" i="6"/>
  <c r="Q52" i="7" s="1"/>
  <c r="Q52" i="8" s="1"/>
  <c r="Q52" i="9" s="1"/>
  <c r="Q52" i="21" s="1"/>
  <c r="Q52" i="22" s="1"/>
  <c r="Q53" i="6"/>
  <c r="Q54" i="6"/>
  <c r="Q54" i="7" s="1"/>
  <c r="Q54" i="8" s="1"/>
  <c r="Q54" i="9" s="1"/>
  <c r="Q54" i="21" s="1"/>
  <c r="Q54" i="22" s="1"/>
  <c r="Q55" i="6"/>
  <c r="Q55" i="7" s="1"/>
  <c r="Q55" i="8" s="1"/>
  <c r="Q55" i="9" s="1"/>
  <c r="Q55" i="21" s="1"/>
  <c r="Q55" i="22" s="1"/>
  <c r="Q56" i="6"/>
  <c r="Q56" i="7" s="1"/>
  <c r="Q56" i="8" s="1"/>
  <c r="Q56" i="9" s="1"/>
  <c r="Q56" i="21" s="1"/>
  <c r="Q56" i="22" s="1"/>
  <c r="Q57" i="6"/>
  <c r="Q57" i="7" s="1"/>
  <c r="Q57" i="8" s="1"/>
  <c r="Q57" i="9" s="1"/>
  <c r="Q57" i="21" s="1"/>
  <c r="Q57" i="22" s="1"/>
  <c r="B52" i="7"/>
  <c r="B52" i="8" s="1"/>
  <c r="B53" i="7"/>
  <c r="B53" i="8" s="1"/>
  <c r="AC50" i="6"/>
  <c r="AC51" i="6"/>
  <c r="AC52" i="6"/>
  <c r="AC53" i="6"/>
  <c r="AC54" i="6"/>
  <c r="AC55" i="6"/>
  <c r="AD55" i="6" s="1"/>
  <c r="M49" i="6"/>
  <c r="M50" i="6"/>
  <c r="M51" i="6"/>
  <c r="AD51" i="6" s="1"/>
  <c r="M52" i="6"/>
  <c r="AD52" i="6" s="1"/>
  <c r="M53" i="6"/>
  <c r="AD53" i="6" s="1"/>
  <c r="M54" i="6"/>
  <c r="AD54" i="6" s="1"/>
  <c r="M55" i="6"/>
  <c r="AT49" i="3"/>
  <c r="AT50" i="3"/>
  <c r="AT51" i="3"/>
  <c r="AT52" i="3"/>
  <c r="AT53" i="3"/>
  <c r="AT54" i="3"/>
  <c r="AT55" i="3"/>
  <c r="AT56" i="3"/>
  <c r="AC49" i="3"/>
  <c r="AD49" i="3" s="1"/>
  <c r="AC50" i="3"/>
  <c r="AC51" i="3"/>
  <c r="AD51" i="3" s="1"/>
  <c r="AC52" i="3"/>
  <c r="AC53" i="3"/>
  <c r="AC54" i="3"/>
  <c r="AC55" i="3"/>
  <c r="AC56" i="3"/>
  <c r="AC57" i="3"/>
  <c r="M48" i="3"/>
  <c r="M49" i="3"/>
  <c r="M50" i="3"/>
  <c r="M51" i="3"/>
  <c r="M52" i="3"/>
  <c r="AD52" i="3" s="1"/>
  <c r="M53" i="3"/>
  <c r="M54" i="3"/>
  <c r="M55" i="3"/>
  <c r="M56" i="3"/>
  <c r="AD56" i="3" s="1"/>
  <c r="AI84" i="4"/>
  <c r="AC94" i="4" s="1"/>
  <c r="AI41" i="4"/>
  <c r="AC51" i="4" s="1"/>
  <c r="AL292" i="4"/>
  <c r="X292" i="4"/>
  <c r="K292" i="4"/>
  <c r="AL289" i="4"/>
  <c r="X289" i="4"/>
  <c r="K289" i="4"/>
  <c r="AL286" i="4"/>
  <c r="X286" i="4"/>
  <c r="K286" i="4"/>
  <c r="AK282" i="4"/>
  <c r="AK295" i="4" s="1"/>
  <c r="AI282" i="4"/>
  <c r="AH282" i="4"/>
  <c r="AF282" i="4"/>
  <c r="AE282" i="4"/>
  <c r="W282" i="4"/>
  <c r="W295" i="4" s="1"/>
  <c r="U282" i="4"/>
  <c r="T282" i="4"/>
  <c r="R282" i="4"/>
  <c r="Q282" i="4"/>
  <c r="J282" i="4"/>
  <c r="J295" i="4" s="1"/>
  <c r="J301" i="4" s="1"/>
  <c r="H282" i="4"/>
  <c r="G282" i="4"/>
  <c r="E282" i="4"/>
  <c r="D282" i="4"/>
  <c r="AJ281" i="4"/>
  <c r="AG281" i="4"/>
  <c r="V281" i="4"/>
  <c r="S281" i="4"/>
  <c r="X281" i="4" s="1"/>
  <c r="I281" i="4"/>
  <c r="F281" i="4"/>
  <c r="AJ280" i="4"/>
  <c r="AG280" i="4"/>
  <c r="V280" i="4"/>
  <c r="S280" i="4"/>
  <c r="I280" i="4"/>
  <c r="F280" i="4"/>
  <c r="AL249" i="4"/>
  <c r="X249" i="4"/>
  <c r="K249" i="4"/>
  <c r="AL246" i="4"/>
  <c r="X246" i="4"/>
  <c r="K246" i="4"/>
  <c r="AL243" i="4"/>
  <c r="X243" i="4"/>
  <c r="K243" i="4"/>
  <c r="AK239" i="4"/>
  <c r="AK252" i="4" s="1"/>
  <c r="AI239" i="4"/>
  <c r="AH239" i="4"/>
  <c r="AF239" i="4"/>
  <c r="AE239" i="4"/>
  <c r="W239" i="4"/>
  <c r="W252" i="4" s="1"/>
  <c r="U239" i="4"/>
  <c r="T239" i="4"/>
  <c r="R239" i="4"/>
  <c r="Q239" i="4"/>
  <c r="J239" i="4"/>
  <c r="J252" i="4" s="1"/>
  <c r="J258" i="4" s="1"/>
  <c r="H239" i="4"/>
  <c r="G239" i="4"/>
  <c r="E239" i="4"/>
  <c r="D239" i="4"/>
  <c r="AJ238" i="4"/>
  <c r="AG238" i="4"/>
  <c r="V238" i="4"/>
  <c r="S238" i="4"/>
  <c r="I238" i="4"/>
  <c r="F238" i="4"/>
  <c r="AJ237" i="4"/>
  <c r="AG237" i="4"/>
  <c r="V237" i="4"/>
  <c r="S237" i="4"/>
  <c r="I237" i="4"/>
  <c r="F237" i="4"/>
  <c r="AL206" i="4"/>
  <c r="X206" i="4"/>
  <c r="K206" i="4"/>
  <c r="AL203" i="4"/>
  <c r="X203" i="4"/>
  <c r="K203" i="4"/>
  <c r="AL200" i="4"/>
  <c r="X200" i="4"/>
  <c r="K200" i="4"/>
  <c r="AK196" i="4"/>
  <c r="AK209" i="4" s="1"/>
  <c r="AI196" i="4"/>
  <c r="AH196" i="4"/>
  <c r="AF196" i="4"/>
  <c r="AE196" i="4"/>
  <c r="W196" i="4"/>
  <c r="W209" i="4" s="1"/>
  <c r="U196" i="4"/>
  <c r="T196" i="4"/>
  <c r="R196" i="4"/>
  <c r="Q196" i="4"/>
  <c r="J196" i="4"/>
  <c r="J209" i="4" s="1"/>
  <c r="J215" i="4" s="1"/>
  <c r="H196" i="4"/>
  <c r="G196" i="4"/>
  <c r="E196" i="4"/>
  <c r="D196" i="4"/>
  <c r="AJ195" i="4"/>
  <c r="AG195" i="4"/>
  <c r="AL195" i="4" s="1"/>
  <c r="V195" i="4"/>
  <c r="S195" i="4"/>
  <c r="X195" i="4" s="1"/>
  <c r="I195" i="4"/>
  <c r="F195" i="4"/>
  <c r="AJ194" i="4"/>
  <c r="AG194" i="4"/>
  <c r="V194" i="4"/>
  <c r="S194" i="4"/>
  <c r="I194" i="4"/>
  <c r="F194" i="4"/>
  <c r="K194" i="4" s="1"/>
  <c r="AL163" i="4"/>
  <c r="X163" i="4"/>
  <c r="K163" i="4"/>
  <c r="AL160" i="4"/>
  <c r="X160" i="4"/>
  <c r="K160" i="4"/>
  <c r="AL157" i="4"/>
  <c r="X157" i="4"/>
  <c r="K157" i="4"/>
  <c r="AK153" i="4"/>
  <c r="AK166" i="4" s="1"/>
  <c r="AI153" i="4"/>
  <c r="AH153" i="4"/>
  <c r="AF153" i="4"/>
  <c r="AE153" i="4"/>
  <c r="W153" i="4"/>
  <c r="W166" i="4" s="1"/>
  <c r="U153" i="4"/>
  <c r="T153" i="4"/>
  <c r="R153" i="4"/>
  <c r="Q153" i="4"/>
  <c r="J153" i="4"/>
  <c r="J166" i="4" s="1"/>
  <c r="J172" i="4" s="1"/>
  <c r="H153" i="4"/>
  <c r="G153" i="4"/>
  <c r="E153" i="4"/>
  <c r="D153" i="4"/>
  <c r="AJ152" i="4"/>
  <c r="AG152" i="4"/>
  <c r="V152" i="4"/>
  <c r="S152" i="4"/>
  <c r="I152" i="4"/>
  <c r="F152" i="4"/>
  <c r="AJ151" i="4"/>
  <c r="AG151" i="4"/>
  <c r="V151" i="4"/>
  <c r="S151" i="4"/>
  <c r="I151" i="4"/>
  <c r="F151" i="4"/>
  <c r="AL120" i="4"/>
  <c r="X120" i="4"/>
  <c r="K120" i="4"/>
  <c r="AL117" i="4"/>
  <c r="X117" i="4"/>
  <c r="K117" i="4"/>
  <c r="AL114" i="4"/>
  <c r="X114" i="4"/>
  <c r="K114" i="4"/>
  <c r="AK110" i="4"/>
  <c r="AK123" i="4" s="1"/>
  <c r="AI110" i="4"/>
  <c r="AH110" i="4"/>
  <c r="AF110" i="4"/>
  <c r="AE110" i="4"/>
  <c r="W110" i="4"/>
  <c r="W123" i="4" s="1"/>
  <c r="U110" i="4"/>
  <c r="T110" i="4"/>
  <c r="R110" i="4"/>
  <c r="Q110" i="4"/>
  <c r="J110" i="4"/>
  <c r="J123" i="4" s="1"/>
  <c r="J129" i="4" s="1"/>
  <c r="H110" i="4"/>
  <c r="G110" i="4"/>
  <c r="E110" i="4"/>
  <c r="D110" i="4"/>
  <c r="AJ109" i="4"/>
  <c r="AG109" i="4"/>
  <c r="V109" i="4"/>
  <c r="S109" i="4"/>
  <c r="X109" i="4" s="1"/>
  <c r="I109" i="4"/>
  <c r="F109" i="4"/>
  <c r="AJ108" i="4"/>
  <c r="AG108" i="4"/>
  <c r="V108" i="4"/>
  <c r="S108" i="4"/>
  <c r="I108" i="4"/>
  <c r="F108" i="4"/>
  <c r="AI8" i="22"/>
  <c r="AI7" i="22"/>
  <c r="R8" i="22"/>
  <c r="R7" i="22"/>
  <c r="C8" i="22"/>
  <c r="C7" i="22"/>
  <c r="AI8" i="21"/>
  <c r="R8" i="21"/>
  <c r="R7" i="21"/>
  <c r="C8" i="21"/>
  <c r="C7" i="21"/>
  <c r="AI8" i="9"/>
  <c r="AI7" i="9"/>
  <c r="R8" i="9"/>
  <c r="R7" i="9"/>
  <c r="C8" i="9"/>
  <c r="C7" i="9"/>
  <c r="AI8" i="8"/>
  <c r="AI7" i="8"/>
  <c r="R8" i="8"/>
  <c r="R7" i="8"/>
  <c r="C8" i="8"/>
  <c r="C7" i="8"/>
  <c r="AI8" i="7"/>
  <c r="AI7" i="7"/>
  <c r="R8" i="7"/>
  <c r="R7" i="7"/>
  <c r="C8" i="7"/>
  <c r="C7" i="7"/>
  <c r="AI8" i="6"/>
  <c r="AI7" i="6"/>
  <c r="R8" i="6"/>
  <c r="R7" i="6"/>
  <c r="C8" i="6"/>
  <c r="C7" i="6"/>
  <c r="AJ8" i="3"/>
  <c r="AJ7" i="3"/>
  <c r="S8" i="3"/>
  <c r="S7" i="3"/>
  <c r="C8" i="3"/>
  <c r="C7" i="3"/>
  <c r="E7" i="23"/>
  <c r="E6" i="23"/>
  <c r="E5" i="23"/>
  <c r="AI6" i="22"/>
  <c r="R6" i="22"/>
  <c r="C6" i="22"/>
  <c r="R6" i="21"/>
  <c r="C6" i="21"/>
  <c r="AI6" i="9"/>
  <c r="R6" i="9"/>
  <c r="C6" i="9"/>
  <c r="AI6" i="8"/>
  <c r="R6" i="8"/>
  <c r="C6" i="8"/>
  <c r="AI6" i="7"/>
  <c r="R6" i="7"/>
  <c r="C6" i="7"/>
  <c r="C6" i="3"/>
  <c r="AI6" i="6"/>
  <c r="R6" i="6"/>
  <c r="C6" i="6"/>
  <c r="AJ6" i="3"/>
  <c r="S6" i="3"/>
  <c r="L70" i="22"/>
  <c r="L69" i="21"/>
  <c r="AL77" i="4"/>
  <c r="X77" i="4"/>
  <c r="K77" i="4"/>
  <c r="AL74" i="4"/>
  <c r="X74" i="4"/>
  <c r="K74" i="4"/>
  <c r="AL71" i="4"/>
  <c r="X71" i="4"/>
  <c r="K71" i="4"/>
  <c r="AK67" i="4"/>
  <c r="AK86" i="4" s="1"/>
  <c r="AC91" i="4" s="1"/>
  <c r="AI67" i="4"/>
  <c r="AH67" i="4"/>
  <c r="AF67" i="4"/>
  <c r="AE67" i="4"/>
  <c r="W67" i="4"/>
  <c r="W86" i="4" s="1"/>
  <c r="U67" i="4"/>
  <c r="T67" i="4"/>
  <c r="R67" i="4"/>
  <c r="Q67" i="4"/>
  <c r="J67" i="4"/>
  <c r="J80" i="4" s="1"/>
  <c r="J86" i="4" s="1"/>
  <c r="H67" i="4"/>
  <c r="G67" i="4"/>
  <c r="E67" i="4"/>
  <c r="D67" i="4"/>
  <c r="AJ66" i="4"/>
  <c r="AG66" i="4"/>
  <c r="V66" i="4"/>
  <c r="S66" i="4"/>
  <c r="I66" i="4"/>
  <c r="F66" i="4"/>
  <c r="AJ65" i="4"/>
  <c r="AG65" i="4"/>
  <c r="V65" i="4"/>
  <c r="S65" i="4"/>
  <c r="I65" i="4"/>
  <c r="F65" i="4"/>
  <c r="AL34" i="4"/>
  <c r="X34" i="4"/>
  <c r="K34" i="4"/>
  <c r="AL31" i="4"/>
  <c r="X31" i="4"/>
  <c r="K31" i="4"/>
  <c r="AL28" i="4"/>
  <c r="X28" i="4"/>
  <c r="K28" i="4"/>
  <c r="AK24" i="4"/>
  <c r="AK43" i="4" s="1"/>
  <c r="AC48" i="4" s="1"/>
  <c r="AI24" i="4"/>
  <c r="AH24" i="4"/>
  <c r="AF24" i="4"/>
  <c r="AE24" i="4"/>
  <c r="W24" i="4"/>
  <c r="W37" i="4" s="1"/>
  <c r="U24" i="4"/>
  <c r="T24" i="4"/>
  <c r="R24" i="4"/>
  <c r="Q24" i="4"/>
  <c r="J24" i="4"/>
  <c r="J37" i="4" s="1"/>
  <c r="J43" i="4" s="1"/>
  <c r="H24" i="4"/>
  <c r="G24" i="4"/>
  <c r="E24" i="4"/>
  <c r="D24" i="4"/>
  <c r="AJ23" i="4"/>
  <c r="AG23" i="4"/>
  <c r="V23" i="4"/>
  <c r="S23" i="4"/>
  <c r="I23" i="4"/>
  <c r="F23" i="4"/>
  <c r="AJ22" i="4"/>
  <c r="AG22" i="4"/>
  <c r="V22" i="4"/>
  <c r="S22" i="4"/>
  <c r="I22" i="4"/>
  <c r="F22" i="4"/>
  <c r="Q69" i="6"/>
  <c r="Q68" i="6"/>
  <c r="Q67" i="6"/>
  <c r="Q66" i="6"/>
  <c r="Q65" i="6"/>
  <c r="Q64" i="6"/>
  <c r="Q63" i="6"/>
  <c r="Q62" i="6"/>
  <c r="Q70" i="6"/>
  <c r="Q70" i="3"/>
  <c r="Q69" i="3"/>
  <c r="Q68" i="3"/>
  <c r="Q67" i="3"/>
  <c r="Q66" i="3"/>
  <c r="Q65" i="3"/>
  <c r="Q64" i="3"/>
  <c r="Q63" i="3"/>
  <c r="Q62" i="3"/>
  <c r="B70" i="3"/>
  <c r="B69" i="3"/>
  <c r="B68" i="3"/>
  <c r="B67" i="3"/>
  <c r="B66" i="3"/>
  <c r="B65" i="3"/>
  <c r="B64" i="3"/>
  <c r="B63" i="3"/>
  <c r="B62" i="3"/>
  <c r="Q46" i="6"/>
  <c r="AG14" i="4"/>
  <c r="AE14" i="4"/>
  <c r="S14" i="4"/>
  <c r="Q14" i="4"/>
  <c r="AH61" i="22"/>
  <c r="Q61" i="22"/>
  <c r="B61" i="22"/>
  <c r="AH61" i="21"/>
  <c r="Q61" i="21"/>
  <c r="B61" i="21"/>
  <c r="AH61" i="9"/>
  <c r="Q61" i="9"/>
  <c r="B61" i="9"/>
  <c r="AH61" i="8"/>
  <c r="Q61" i="8"/>
  <c r="B61" i="8"/>
  <c r="AH61" i="7"/>
  <c r="Q61" i="7"/>
  <c r="B61" i="7"/>
  <c r="AH61" i="6"/>
  <c r="Q61" i="6"/>
  <c r="AH61" i="3"/>
  <c r="Q61" i="3"/>
  <c r="B61" i="3"/>
  <c r="B61" i="6"/>
  <c r="O5" i="4"/>
  <c r="AC5" i="4" s="1"/>
  <c r="O4" i="4"/>
  <c r="AC4" i="4" s="1"/>
  <c r="O3" i="4"/>
  <c r="AC3" i="4" s="1"/>
  <c r="B46" i="7"/>
  <c r="B46" i="8" s="1"/>
  <c r="B46" i="9" s="1"/>
  <c r="AT27" i="22"/>
  <c r="AT23" i="22"/>
  <c r="Z15" i="23"/>
  <c r="AE32" i="23"/>
  <c r="AC14" i="23"/>
  <c r="AC16" i="23"/>
  <c r="Y20" i="23"/>
  <c r="Y19" i="23"/>
  <c r="X15" i="23"/>
  <c r="X14" i="23"/>
  <c r="U16" i="23"/>
  <c r="AG19" i="2"/>
  <c r="AG16" i="2"/>
  <c r="AF15" i="2"/>
  <c r="AF14" i="2"/>
  <c r="AD20" i="2"/>
  <c r="AH70" i="22"/>
  <c r="Q70" i="22"/>
  <c r="B70" i="22"/>
  <c r="AH69" i="22"/>
  <c r="Q69" i="22"/>
  <c r="B69" i="22"/>
  <c r="AH68" i="22"/>
  <c r="Q68" i="22"/>
  <c r="B68" i="22"/>
  <c r="AH67" i="22"/>
  <c r="Q67" i="22"/>
  <c r="B67" i="22"/>
  <c r="AH66" i="22"/>
  <c r="Q66" i="22"/>
  <c r="B66" i="22"/>
  <c r="AH65" i="22"/>
  <c r="Q65" i="22"/>
  <c r="B65" i="22"/>
  <c r="AH64" i="22"/>
  <c r="Q64" i="22"/>
  <c r="B64" i="22"/>
  <c r="AH63" i="22"/>
  <c r="Q63" i="22"/>
  <c r="B63" i="22"/>
  <c r="AH62" i="22"/>
  <c r="Q62" i="22"/>
  <c r="B62" i="22"/>
  <c r="AS58" i="22"/>
  <c r="Z21" i="23" s="1"/>
  <c r="AR58" i="22"/>
  <c r="Y21" i="23" s="1"/>
  <c r="AQ58" i="22"/>
  <c r="X21" i="23" s="1"/>
  <c r="AB58" i="22"/>
  <c r="AA58" i="22"/>
  <c r="AG21" i="2" s="1"/>
  <c r="Z58" i="22"/>
  <c r="AF21" i="2" s="1"/>
  <c r="L58" i="22"/>
  <c r="K58" i="22"/>
  <c r="J58" i="22"/>
  <c r="AD21" i="2" s="1"/>
  <c r="AT57" i="22"/>
  <c r="AC57" i="22"/>
  <c r="M57" i="22"/>
  <c r="M51" i="22"/>
  <c r="M50" i="22"/>
  <c r="M49" i="22"/>
  <c r="AT48" i="22"/>
  <c r="M48" i="22"/>
  <c r="AT47" i="22"/>
  <c r="M47" i="22"/>
  <c r="AT46" i="22"/>
  <c r="AC46" i="22"/>
  <c r="M46" i="22"/>
  <c r="AD46" i="22" s="1"/>
  <c r="AS43" i="22"/>
  <c r="Z20" i="23" s="1"/>
  <c r="AR43" i="22"/>
  <c r="AQ43" i="22"/>
  <c r="X20" i="23" s="1"/>
  <c r="AB43" i="22"/>
  <c r="AA43" i="22"/>
  <c r="AG20" i="2" s="1"/>
  <c r="Z43" i="22"/>
  <c r="AF20" i="2" s="1"/>
  <c r="L43" i="22"/>
  <c r="K43" i="22"/>
  <c r="AE20" i="2" s="1"/>
  <c r="J43" i="22"/>
  <c r="AT42" i="22"/>
  <c r="AC42" i="22"/>
  <c r="AC43" i="22" s="1"/>
  <c r="M42" i="22"/>
  <c r="AD42" i="22" s="1"/>
  <c r="AT41" i="22"/>
  <c r="AC41" i="22"/>
  <c r="M41" i="22"/>
  <c r="AD41" i="22" s="1"/>
  <c r="AT40" i="22"/>
  <c r="AC40" i="22"/>
  <c r="M40" i="22"/>
  <c r="AD40" i="22" s="1"/>
  <c r="AS37" i="22"/>
  <c r="Z19" i="23" s="1"/>
  <c r="AR37" i="22"/>
  <c r="AQ37" i="22"/>
  <c r="X19" i="23" s="1"/>
  <c r="AB37" i="22"/>
  <c r="AA37" i="22"/>
  <c r="Z37" i="22"/>
  <c r="AF19" i="2" s="1"/>
  <c r="L37" i="22"/>
  <c r="K37" i="22"/>
  <c r="AE19" i="2" s="1"/>
  <c r="J37" i="22"/>
  <c r="M37" i="22" s="1"/>
  <c r="AT36" i="22"/>
  <c r="AC36" i="22"/>
  <c r="AD36" i="22" s="1"/>
  <c r="M36" i="22"/>
  <c r="AT35" i="22"/>
  <c r="AD35" i="22"/>
  <c r="AC35" i="22"/>
  <c r="M35" i="22"/>
  <c r="AT34" i="22"/>
  <c r="AC34" i="22"/>
  <c r="M34" i="22"/>
  <c r="AD34" i="22" s="1"/>
  <c r="AS28" i="22"/>
  <c r="AS30" i="22" s="1"/>
  <c r="AQ28" i="22"/>
  <c r="AQ30" i="22" s="1"/>
  <c r="AP28" i="22"/>
  <c r="Y15" i="23" s="1"/>
  <c r="AN28" i="22"/>
  <c r="AN30" i="22" s="1"/>
  <c r="AM28" i="22"/>
  <c r="AM30" i="22" s="1"/>
  <c r="AB28" i="22"/>
  <c r="Z28" i="22"/>
  <c r="Z30" i="22" s="1"/>
  <c r="Y28" i="22"/>
  <c r="AG15" i="2" s="1"/>
  <c r="AG17" i="2" s="1"/>
  <c r="W28" i="22"/>
  <c r="W30" i="22" s="1"/>
  <c r="V28" i="22"/>
  <c r="L28" i="22"/>
  <c r="L30" i="22" s="1"/>
  <c r="J28" i="22"/>
  <c r="I28" i="22"/>
  <c r="AE15" i="2" s="1"/>
  <c r="G28" i="22"/>
  <c r="G30" i="22" s="1"/>
  <c r="F28" i="22"/>
  <c r="AD15" i="2" s="1"/>
  <c r="AR27" i="22"/>
  <c r="AO27" i="22"/>
  <c r="AA27" i="22"/>
  <c r="X27" i="22"/>
  <c r="K27" i="22"/>
  <c r="H27" i="22"/>
  <c r="M27" i="22" s="1"/>
  <c r="AR26" i="22"/>
  <c r="AO26" i="22"/>
  <c r="AT26" i="22" s="1"/>
  <c r="AA26" i="22"/>
  <c r="X26" i="22"/>
  <c r="AC26" i="22" s="1"/>
  <c r="K26" i="22"/>
  <c r="M26" i="22" s="1"/>
  <c r="H26" i="22"/>
  <c r="AR25" i="22"/>
  <c r="AO25" i="22"/>
  <c r="AT25" i="22" s="1"/>
  <c r="AA25" i="22"/>
  <c r="X25" i="22"/>
  <c r="K25" i="22"/>
  <c r="H25" i="22"/>
  <c r="AR24" i="22"/>
  <c r="AO24" i="22"/>
  <c r="AT24" i="22" s="1"/>
  <c r="AA24" i="22"/>
  <c r="X24" i="22"/>
  <c r="AC24" i="22" s="1"/>
  <c r="K24" i="22"/>
  <c r="H24" i="22"/>
  <c r="AR23" i="22"/>
  <c r="AO23" i="22"/>
  <c r="AA23" i="22"/>
  <c r="X23" i="22"/>
  <c r="AC23" i="22" s="1"/>
  <c r="K23" i="22"/>
  <c r="K28" i="22" s="1"/>
  <c r="H23" i="22"/>
  <c r="AS19" i="22"/>
  <c r="Z13" i="23" s="1"/>
  <c r="AQ19" i="22"/>
  <c r="Y14" i="23" s="1"/>
  <c r="AP19" i="22"/>
  <c r="AP30" i="22" s="1"/>
  <c r="AN19" i="22"/>
  <c r="AM19" i="22"/>
  <c r="X13" i="23" s="1"/>
  <c r="AB19" i="22"/>
  <c r="AB30" i="22" s="1"/>
  <c r="Z19" i="22"/>
  <c r="AG14" i="2" s="1"/>
  <c r="Y19" i="22"/>
  <c r="AG13" i="2" s="1"/>
  <c r="W19" i="22"/>
  <c r="V19" i="22"/>
  <c r="AF13" i="2" s="1"/>
  <c r="L19" i="22"/>
  <c r="J19" i="22"/>
  <c r="AE14" i="2" s="1"/>
  <c r="I19" i="22"/>
  <c r="AE13" i="2" s="1"/>
  <c r="G19" i="22"/>
  <c r="AD14" i="2" s="1"/>
  <c r="F19" i="22"/>
  <c r="AD13" i="2" s="1"/>
  <c r="AR18" i="22"/>
  <c r="AO18" i="22"/>
  <c r="AT18" i="22" s="1"/>
  <c r="AA18" i="22"/>
  <c r="X18" i="22"/>
  <c r="AC18" i="22" s="1"/>
  <c r="M18" i="22"/>
  <c r="K18" i="22"/>
  <c r="H18" i="22"/>
  <c r="AR17" i="22"/>
  <c r="AO17" i="22"/>
  <c r="AT17" i="22" s="1"/>
  <c r="AA17" i="22"/>
  <c r="X17" i="22"/>
  <c r="AC17" i="22" s="1"/>
  <c r="K17" i="22"/>
  <c r="H17" i="22"/>
  <c r="AR16" i="22"/>
  <c r="AO16" i="22"/>
  <c r="AT16" i="22" s="1"/>
  <c r="AA16" i="22"/>
  <c r="X16" i="22"/>
  <c r="K16" i="22"/>
  <c r="H16" i="22"/>
  <c r="AR15" i="22"/>
  <c r="AO15" i="22"/>
  <c r="AA15" i="22"/>
  <c r="X15" i="22"/>
  <c r="AC15" i="22" s="1"/>
  <c r="K15" i="22"/>
  <c r="M15" i="22" s="1"/>
  <c r="H15" i="22"/>
  <c r="AR14" i="22"/>
  <c r="AO14" i="22"/>
  <c r="AT14" i="22" s="1"/>
  <c r="AC14" i="22"/>
  <c r="AA14" i="22"/>
  <c r="X14" i="22"/>
  <c r="K14" i="22"/>
  <c r="H14" i="22"/>
  <c r="AR13" i="22"/>
  <c r="AO13" i="22"/>
  <c r="AA13" i="22"/>
  <c r="X13" i="22"/>
  <c r="K13" i="22"/>
  <c r="H13" i="22"/>
  <c r="M13" i="22" s="1"/>
  <c r="AR12" i="22"/>
  <c r="AT12" i="22" s="1"/>
  <c r="AO12" i="22"/>
  <c r="AA12" i="22"/>
  <c r="X12" i="22"/>
  <c r="K12" i="22"/>
  <c r="K19" i="22" s="1"/>
  <c r="H12" i="22"/>
  <c r="M12" i="22" s="1"/>
  <c r="AH70" i="21"/>
  <c r="Q70" i="21"/>
  <c r="B70" i="21"/>
  <c r="AH69" i="21"/>
  <c r="Q69" i="21"/>
  <c r="B69" i="21"/>
  <c r="AH68" i="21"/>
  <c r="Q68" i="21"/>
  <c r="B68" i="21"/>
  <c r="AH67" i="21"/>
  <c r="Q67" i="21"/>
  <c r="B67" i="21"/>
  <c r="AH66" i="21"/>
  <c r="Q66" i="21"/>
  <c r="B66" i="21"/>
  <c r="AH65" i="21"/>
  <c r="Q65" i="21"/>
  <c r="B65" i="21"/>
  <c r="AH64" i="21"/>
  <c r="Q64" i="21"/>
  <c r="B64" i="21"/>
  <c r="AH63" i="21"/>
  <c r="Q63" i="21"/>
  <c r="B63" i="21"/>
  <c r="AH62" i="21"/>
  <c r="Q62" i="21"/>
  <c r="B62" i="21"/>
  <c r="AS58" i="21"/>
  <c r="W21" i="23" s="1"/>
  <c r="AR58" i="21"/>
  <c r="V21" i="23" s="1"/>
  <c r="AQ58" i="21"/>
  <c r="U21" i="23" s="1"/>
  <c r="AB58" i="21"/>
  <c r="AA58" i="21"/>
  <c r="Z58" i="21"/>
  <c r="AB21" i="2" s="1"/>
  <c r="L58" i="21"/>
  <c r="K58" i="21"/>
  <c r="J58" i="21"/>
  <c r="AT57" i="21"/>
  <c r="AC57" i="21"/>
  <c r="M57" i="21"/>
  <c r="AT56" i="21"/>
  <c r="AC49" i="21"/>
  <c r="AT48" i="21"/>
  <c r="AC48" i="21"/>
  <c r="M48" i="21"/>
  <c r="AT47" i="21"/>
  <c r="AC47" i="21"/>
  <c r="M47" i="21"/>
  <c r="AD47" i="21" s="1"/>
  <c r="AT46" i="21"/>
  <c r="AC46" i="21"/>
  <c r="M46" i="21"/>
  <c r="AS43" i="21"/>
  <c r="W20" i="23" s="1"/>
  <c r="AR43" i="21"/>
  <c r="V20" i="23" s="1"/>
  <c r="AQ43" i="21"/>
  <c r="U20" i="23" s="1"/>
  <c r="AB43" i="21"/>
  <c r="AA43" i="21"/>
  <c r="AC20" i="2" s="1"/>
  <c r="Z43" i="21"/>
  <c r="AB20" i="2" s="1"/>
  <c r="L43" i="21"/>
  <c r="K43" i="21"/>
  <c r="AA20" i="2" s="1"/>
  <c r="J43" i="21"/>
  <c r="Z20" i="2" s="1"/>
  <c r="AT42" i="21"/>
  <c r="AC42" i="21"/>
  <c r="M42" i="21"/>
  <c r="AT41" i="21"/>
  <c r="AC41" i="21"/>
  <c r="M41" i="21"/>
  <c r="AT40" i="21"/>
  <c r="AC40" i="21"/>
  <c r="M40" i="21"/>
  <c r="AS37" i="21"/>
  <c r="W19" i="23" s="1"/>
  <c r="AR37" i="21"/>
  <c r="V19" i="23" s="1"/>
  <c r="AQ37" i="21"/>
  <c r="U19" i="23" s="1"/>
  <c r="AB37" i="21"/>
  <c r="AA37" i="21"/>
  <c r="Z37" i="21"/>
  <c r="AB19" i="2" s="1"/>
  <c r="L37" i="21"/>
  <c r="K37" i="21"/>
  <c r="J37" i="21"/>
  <c r="Z19" i="2" s="1"/>
  <c r="AT36" i="21"/>
  <c r="AC36" i="21"/>
  <c r="AD36" i="21" s="1"/>
  <c r="M36" i="21"/>
  <c r="AT35" i="21"/>
  <c r="AC35" i="21"/>
  <c r="M35" i="21"/>
  <c r="AT34" i="21"/>
  <c r="AC34" i="21"/>
  <c r="M34" i="21"/>
  <c r="AB30" i="21"/>
  <c r="AS28" i="21"/>
  <c r="W15" i="23" s="1"/>
  <c r="AQ28" i="21"/>
  <c r="V16" i="23" s="1"/>
  <c r="AP28" i="21"/>
  <c r="V15" i="23" s="1"/>
  <c r="AN28" i="21"/>
  <c r="AM28" i="21"/>
  <c r="AB28" i="21"/>
  <c r="Z28" i="21"/>
  <c r="Y28" i="21"/>
  <c r="W28" i="21"/>
  <c r="V28" i="21"/>
  <c r="L28" i="21"/>
  <c r="J28" i="21"/>
  <c r="I28" i="21"/>
  <c r="AA15" i="2" s="1"/>
  <c r="G28" i="21"/>
  <c r="Z16" i="2" s="1"/>
  <c r="F28" i="21"/>
  <c r="AR27" i="21"/>
  <c r="AO27" i="21"/>
  <c r="AA27" i="21"/>
  <c r="X27" i="21"/>
  <c r="K27" i="21"/>
  <c r="H27" i="21"/>
  <c r="M27" i="21" s="1"/>
  <c r="AR26" i="21"/>
  <c r="AO26" i="21"/>
  <c r="AA26" i="21"/>
  <c r="X26" i="21"/>
  <c r="K26" i="21"/>
  <c r="H26" i="21"/>
  <c r="AR25" i="21"/>
  <c r="AO25" i="21"/>
  <c r="AT25" i="21" s="1"/>
  <c r="AA25" i="21"/>
  <c r="X25" i="21"/>
  <c r="K25" i="21"/>
  <c r="H25" i="21"/>
  <c r="AR24" i="21"/>
  <c r="AO24" i="21"/>
  <c r="AA24" i="21"/>
  <c r="X24" i="21"/>
  <c r="AC24" i="21" s="1"/>
  <c r="K24" i="21"/>
  <c r="H24" i="21"/>
  <c r="AR23" i="21"/>
  <c r="AO23" i="21"/>
  <c r="AT23" i="21" s="1"/>
  <c r="AA23" i="21"/>
  <c r="X23" i="21"/>
  <c r="K23" i="21"/>
  <c r="H23" i="21"/>
  <c r="AS19" i="21"/>
  <c r="AS30" i="21" s="1"/>
  <c r="AQ19" i="21"/>
  <c r="V14" i="23" s="1"/>
  <c r="AP19" i="21"/>
  <c r="AN19" i="21"/>
  <c r="U14" i="23" s="1"/>
  <c r="AM19" i="21"/>
  <c r="U13" i="23" s="1"/>
  <c r="AB19" i="21"/>
  <c r="Z19" i="21"/>
  <c r="AC14" i="2" s="1"/>
  <c r="Y19" i="21"/>
  <c r="AC13" i="2" s="1"/>
  <c r="W19" i="21"/>
  <c r="AB14" i="2" s="1"/>
  <c r="V19" i="21"/>
  <c r="AB13" i="2" s="1"/>
  <c r="L19" i="21"/>
  <c r="J19" i="21"/>
  <c r="AA14" i="2" s="1"/>
  <c r="I19" i="21"/>
  <c r="AA13" i="2" s="1"/>
  <c r="G19" i="21"/>
  <c r="Z14" i="2" s="1"/>
  <c r="F19" i="21"/>
  <c r="Z13" i="2" s="1"/>
  <c r="AR18" i="21"/>
  <c r="AO18" i="21"/>
  <c r="AA18" i="21"/>
  <c r="X18" i="21"/>
  <c r="K18" i="21"/>
  <c r="H18" i="21"/>
  <c r="M18" i="21" s="1"/>
  <c r="AR17" i="21"/>
  <c r="AO17" i="21"/>
  <c r="AA17" i="21"/>
  <c r="X17" i="21"/>
  <c r="K17" i="21"/>
  <c r="H17" i="21"/>
  <c r="AR16" i="21"/>
  <c r="AO16" i="21"/>
  <c r="AT16" i="21" s="1"/>
  <c r="AA16" i="21"/>
  <c r="X16" i="21"/>
  <c r="K16" i="21"/>
  <c r="H16" i="21"/>
  <c r="AR15" i="21"/>
  <c r="AO15" i="21"/>
  <c r="AA15" i="21"/>
  <c r="X15" i="21"/>
  <c r="AC15" i="21" s="1"/>
  <c r="K15" i="21"/>
  <c r="H15" i="21"/>
  <c r="AR14" i="21"/>
  <c r="AT14" i="21" s="1"/>
  <c r="AO14" i="21"/>
  <c r="AA14" i="21"/>
  <c r="X14" i="21"/>
  <c r="K14" i="21"/>
  <c r="H14" i="21"/>
  <c r="AR13" i="21"/>
  <c r="AO13" i="21"/>
  <c r="AA13" i="21"/>
  <c r="X13" i="21"/>
  <c r="K13" i="21"/>
  <c r="H13" i="21"/>
  <c r="AR12" i="21"/>
  <c r="AO12" i="21"/>
  <c r="AA12" i="21"/>
  <c r="X12" i="21"/>
  <c r="K12" i="21"/>
  <c r="H12" i="21"/>
  <c r="AH70" i="9"/>
  <c r="Q70" i="9"/>
  <c r="B70" i="9"/>
  <c r="AH69" i="9"/>
  <c r="Q69" i="9"/>
  <c r="B69" i="9"/>
  <c r="AH68" i="9"/>
  <c r="Q68" i="9"/>
  <c r="B68" i="9"/>
  <c r="AH67" i="9"/>
  <c r="Q67" i="9"/>
  <c r="B67" i="9"/>
  <c r="AH66" i="9"/>
  <c r="Q66" i="9"/>
  <c r="B66" i="9"/>
  <c r="AH65" i="9"/>
  <c r="Q65" i="9"/>
  <c r="B65" i="9"/>
  <c r="AH64" i="9"/>
  <c r="Q64" i="9"/>
  <c r="B64" i="9"/>
  <c r="AH63" i="9"/>
  <c r="Q63" i="9"/>
  <c r="B63" i="9"/>
  <c r="AH62" i="9"/>
  <c r="Q62" i="9"/>
  <c r="B62" i="9"/>
  <c r="AS58" i="9"/>
  <c r="T21" i="23" s="1"/>
  <c r="AR58" i="9"/>
  <c r="S21" i="23" s="1"/>
  <c r="AQ58" i="9"/>
  <c r="R21" i="23" s="1"/>
  <c r="AB58" i="9"/>
  <c r="AA58" i="9"/>
  <c r="Y21" i="2" s="1"/>
  <c r="Z58" i="9"/>
  <c r="X21" i="2" s="1"/>
  <c r="L58" i="9"/>
  <c r="K58" i="9"/>
  <c r="W21" i="2" s="1"/>
  <c r="J58" i="9"/>
  <c r="V21" i="2" s="1"/>
  <c r="AT57" i="9"/>
  <c r="AC57" i="9"/>
  <c r="M57" i="9"/>
  <c r="M56" i="9"/>
  <c r="AD56" i="9" s="1"/>
  <c r="AT50" i="9"/>
  <c r="AT49" i="9"/>
  <c r="AC49" i="9"/>
  <c r="AD49" i="9"/>
  <c r="AT48" i="9"/>
  <c r="AC48" i="9"/>
  <c r="AT47" i="9"/>
  <c r="AC47" i="9"/>
  <c r="M47" i="9"/>
  <c r="AT46" i="9"/>
  <c r="AC46" i="9"/>
  <c r="AD46" i="9" s="1"/>
  <c r="M46" i="9"/>
  <c r="AS43" i="9"/>
  <c r="T20" i="23" s="1"/>
  <c r="AR43" i="9"/>
  <c r="S20" i="23" s="1"/>
  <c r="AQ43" i="9"/>
  <c r="R20" i="23" s="1"/>
  <c r="AB43" i="9"/>
  <c r="AA43" i="9"/>
  <c r="Z43" i="9"/>
  <c r="X20" i="2" s="1"/>
  <c r="L43" i="9"/>
  <c r="K43" i="9"/>
  <c r="J43" i="9"/>
  <c r="V20" i="2" s="1"/>
  <c r="AT42" i="9"/>
  <c r="AC42" i="9"/>
  <c r="M42" i="9"/>
  <c r="AT41" i="9"/>
  <c r="AC41" i="9"/>
  <c r="M41" i="9"/>
  <c r="AT40" i="9"/>
  <c r="AC40" i="9"/>
  <c r="M40" i="9"/>
  <c r="AD40" i="9" s="1"/>
  <c r="AS37" i="9"/>
  <c r="T19" i="23" s="1"/>
  <c r="AR37" i="9"/>
  <c r="S19" i="23" s="1"/>
  <c r="AQ37" i="9"/>
  <c r="R19" i="23" s="1"/>
  <c r="AB37" i="9"/>
  <c r="AA37" i="9"/>
  <c r="Y19" i="2" s="1"/>
  <c r="Z37" i="9"/>
  <c r="X19" i="2" s="1"/>
  <c r="L37" i="9"/>
  <c r="K37" i="9"/>
  <c r="W19" i="2" s="1"/>
  <c r="J37" i="9"/>
  <c r="M37" i="9" s="1"/>
  <c r="AT36" i="9"/>
  <c r="AC36" i="9"/>
  <c r="M36" i="9"/>
  <c r="AT35" i="9"/>
  <c r="AC35" i="9"/>
  <c r="M35" i="9"/>
  <c r="AT34" i="9"/>
  <c r="AC34" i="9"/>
  <c r="M34" i="9"/>
  <c r="AS28" i="9"/>
  <c r="AQ28" i="9"/>
  <c r="AP28" i="9"/>
  <c r="AN28" i="9"/>
  <c r="R16" i="23" s="1"/>
  <c r="AM28" i="9"/>
  <c r="R15" i="23" s="1"/>
  <c r="AB28" i="9"/>
  <c r="Z28" i="9"/>
  <c r="Y16" i="2" s="1"/>
  <c r="Y28" i="9"/>
  <c r="W28" i="9"/>
  <c r="X16" i="2" s="1"/>
  <c r="V28" i="9"/>
  <c r="L28" i="9"/>
  <c r="W15" i="2" s="1"/>
  <c r="J28" i="9"/>
  <c r="W16" i="2" s="1"/>
  <c r="I28" i="9"/>
  <c r="G28" i="9"/>
  <c r="V16" i="2" s="1"/>
  <c r="F28" i="9"/>
  <c r="V15" i="2" s="1"/>
  <c r="AR27" i="9"/>
  <c r="AO27" i="9"/>
  <c r="AA27" i="9"/>
  <c r="AC27" i="9" s="1"/>
  <c r="X27" i="9"/>
  <c r="K27" i="9"/>
  <c r="H27" i="9"/>
  <c r="AR26" i="9"/>
  <c r="AO26" i="9"/>
  <c r="AA26" i="9"/>
  <c r="X26" i="9"/>
  <c r="K26" i="9"/>
  <c r="H26" i="9"/>
  <c r="AR25" i="9"/>
  <c r="AO25" i="9"/>
  <c r="AA25" i="9"/>
  <c r="X25" i="9"/>
  <c r="K25" i="9"/>
  <c r="H25" i="9"/>
  <c r="AR24" i="9"/>
  <c r="AO24" i="9"/>
  <c r="AA24" i="9"/>
  <c r="X24" i="9"/>
  <c r="K24" i="9"/>
  <c r="H24" i="9"/>
  <c r="AR23" i="9"/>
  <c r="AO23" i="9"/>
  <c r="AA23" i="9"/>
  <c r="X23" i="9"/>
  <c r="K23" i="9"/>
  <c r="H23" i="9"/>
  <c r="H28" i="9" s="1"/>
  <c r="AS19" i="9"/>
  <c r="T13" i="23" s="1"/>
  <c r="AQ19" i="9"/>
  <c r="S14" i="23" s="1"/>
  <c r="AP19" i="9"/>
  <c r="S13" i="23" s="1"/>
  <c r="AN19" i="9"/>
  <c r="R14" i="23" s="1"/>
  <c r="AM19" i="9"/>
  <c r="R13" i="23" s="1"/>
  <c r="AB19" i="9"/>
  <c r="Z19" i="9"/>
  <c r="Y14" i="2" s="1"/>
  <c r="Y19" i="9"/>
  <c r="W19" i="9"/>
  <c r="X14" i="2" s="1"/>
  <c r="V19" i="9"/>
  <c r="X13" i="2" s="1"/>
  <c r="L19" i="9"/>
  <c r="J19" i="9"/>
  <c r="W14" i="2" s="1"/>
  <c r="I19" i="9"/>
  <c r="W13" i="2" s="1"/>
  <c r="G19" i="9"/>
  <c r="V14" i="2" s="1"/>
  <c r="F19" i="9"/>
  <c r="V13" i="2" s="1"/>
  <c r="AR18" i="9"/>
  <c r="AO18" i="9"/>
  <c r="AT18" i="9" s="1"/>
  <c r="AA18" i="9"/>
  <c r="X18" i="9"/>
  <c r="K18" i="9"/>
  <c r="H18" i="9"/>
  <c r="AR17" i="9"/>
  <c r="AO17" i="9"/>
  <c r="AA17" i="9"/>
  <c r="X17" i="9"/>
  <c r="AC17" i="9" s="1"/>
  <c r="K17" i="9"/>
  <c r="H17" i="9"/>
  <c r="AR16" i="9"/>
  <c r="AO16" i="9"/>
  <c r="AA16" i="9"/>
  <c r="X16" i="9"/>
  <c r="K16" i="9"/>
  <c r="H16" i="9"/>
  <c r="M16" i="9" s="1"/>
  <c r="AR15" i="9"/>
  <c r="AO15" i="9"/>
  <c r="AA15" i="9"/>
  <c r="X15" i="9"/>
  <c r="AC15" i="9" s="1"/>
  <c r="K15" i="9"/>
  <c r="H15" i="9"/>
  <c r="AR14" i="9"/>
  <c r="AO14" i="9"/>
  <c r="AA14" i="9"/>
  <c r="X14" i="9"/>
  <c r="K14" i="9"/>
  <c r="H14" i="9"/>
  <c r="AR13" i="9"/>
  <c r="AO13" i="9"/>
  <c r="AA13" i="9"/>
  <c r="X13" i="9"/>
  <c r="AC13" i="9" s="1"/>
  <c r="K13" i="9"/>
  <c r="H13" i="9"/>
  <c r="AR12" i="9"/>
  <c r="AO12" i="9"/>
  <c r="AT12" i="9" s="1"/>
  <c r="AA12" i="9"/>
  <c r="X12" i="9"/>
  <c r="K12" i="9"/>
  <c r="H12" i="9"/>
  <c r="M12" i="9" s="1"/>
  <c r="AH70" i="8"/>
  <c r="Q70" i="8"/>
  <c r="B70" i="8"/>
  <c r="AH69" i="8"/>
  <c r="Q69" i="8"/>
  <c r="B69" i="8"/>
  <c r="AH68" i="8"/>
  <c r="Q68" i="8"/>
  <c r="B68" i="8"/>
  <c r="AH67" i="8"/>
  <c r="Q67" i="8"/>
  <c r="B67" i="8"/>
  <c r="AH66" i="8"/>
  <c r="Q66" i="8"/>
  <c r="B66" i="8"/>
  <c r="AH65" i="8"/>
  <c r="Q65" i="8"/>
  <c r="B65" i="8"/>
  <c r="AH64" i="8"/>
  <c r="Q64" i="8"/>
  <c r="B64" i="8"/>
  <c r="AH63" i="8"/>
  <c r="Q63" i="8"/>
  <c r="B63" i="8"/>
  <c r="AH62" i="8"/>
  <c r="Q62" i="8"/>
  <c r="B62" i="8"/>
  <c r="AS58" i="8"/>
  <c r="Q21" i="23" s="1"/>
  <c r="AR58" i="8"/>
  <c r="P21" i="23" s="1"/>
  <c r="AQ58" i="8"/>
  <c r="O21" i="23" s="1"/>
  <c r="AB58" i="8"/>
  <c r="AA58" i="8"/>
  <c r="U21" i="2" s="1"/>
  <c r="T21" i="2"/>
  <c r="L58" i="8"/>
  <c r="K58" i="8"/>
  <c r="S21" i="2" s="1"/>
  <c r="J58" i="8"/>
  <c r="R21" i="2" s="1"/>
  <c r="AT57" i="8"/>
  <c r="AC57" i="8"/>
  <c r="AT56" i="8"/>
  <c r="AC56" i="8"/>
  <c r="AT51" i="8"/>
  <c r="AC51" i="8"/>
  <c r="AD51" i="8"/>
  <c r="AT50" i="8"/>
  <c r="AC50" i="8"/>
  <c r="AT49" i="8"/>
  <c r="AC49" i="8"/>
  <c r="AT48" i="8"/>
  <c r="AC48" i="8"/>
  <c r="M48" i="8"/>
  <c r="AT47" i="8"/>
  <c r="AC47" i="8"/>
  <c r="M47" i="8"/>
  <c r="AT46" i="8"/>
  <c r="AC46" i="8"/>
  <c r="AC58" i="8" s="1"/>
  <c r="M46" i="8"/>
  <c r="AD46" i="8" s="1"/>
  <c r="AS43" i="8"/>
  <c r="Q20" i="23" s="1"/>
  <c r="AR43" i="8"/>
  <c r="P20" i="23" s="1"/>
  <c r="AQ43" i="8"/>
  <c r="O20" i="23" s="1"/>
  <c r="AB43" i="8"/>
  <c r="AA43" i="8"/>
  <c r="Z43" i="8"/>
  <c r="T20" i="2" s="1"/>
  <c r="L43" i="8"/>
  <c r="K43" i="8"/>
  <c r="S20" i="2" s="1"/>
  <c r="J43" i="8"/>
  <c r="AT42" i="8"/>
  <c r="AC42" i="8"/>
  <c r="M42" i="8"/>
  <c r="AT41" i="8"/>
  <c r="AC41" i="8"/>
  <c r="M41" i="8"/>
  <c r="AT40" i="8"/>
  <c r="AC40" i="8"/>
  <c r="M40" i="8"/>
  <c r="AS37" i="8"/>
  <c r="Q19" i="23" s="1"/>
  <c r="AR37" i="8"/>
  <c r="P19" i="23" s="1"/>
  <c r="AQ37" i="8"/>
  <c r="O19" i="23" s="1"/>
  <c r="AB37" i="8"/>
  <c r="AA37" i="8"/>
  <c r="Z37" i="8"/>
  <c r="T19" i="2" s="1"/>
  <c r="L37" i="8"/>
  <c r="K37" i="8"/>
  <c r="J37" i="8"/>
  <c r="R19" i="2" s="1"/>
  <c r="AT36" i="8"/>
  <c r="AC36" i="8"/>
  <c r="M36" i="8"/>
  <c r="AT35" i="8"/>
  <c r="AC35" i="8"/>
  <c r="M35" i="8"/>
  <c r="AD35" i="8" s="1"/>
  <c r="AT34" i="8"/>
  <c r="AC34" i="8"/>
  <c r="M34" i="8"/>
  <c r="AS28" i="8"/>
  <c r="Q15" i="23" s="1"/>
  <c r="AQ28" i="8"/>
  <c r="AP28" i="8"/>
  <c r="P15" i="23" s="1"/>
  <c r="AN28" i="8"/>
  <c r="AM28" i="8"/>
  <c r="AB28" i="8"/>
  <c r="Z28" i="8"/>
  <c r="Y28" i="8"/>
  <c r="U15" i="2" s="1"/>
  <c r="W28" i="8"/>
  <c r="V28" i="8"/>
  <c r="L28" i="8"/>
  <c r="J28" i="8"/>
  <c r="S16" i="2" s="1"/>
  <c r="I28" i="8"/>
  <c r="G28" i="8"/>
  <c r="R16" i="2" s="1"/>
  <c r="F28" i="8"/>
  <c r="R15" i="2" s="1"/>
  <c r="AR27" i="8"/>
  <c r="AO27" i="8"/>
  <c r="AT27" i="8" s="1"/>
  <c r="AA27" i="8"/>
  <c r="X27" i="8"/>
  <c r="K27" i="8"/>
  <c r="H27" i="8"/>
  <c r="AR26" i="8"/>
  <c r="AO26" i="8"/>
  <c r="AA26" i="8"/>
  <c r="X26" i="8"/>
  <c r="AC26" i="8" s="1"/>
  <c r="K26" i="8"/>
  <c r="H26" i="8"/>
  <c r="AR25" i="8"/>
  <c r="AO25" i="8"/>
  <c r="AA25" i="8"/>
  <c r="X25" i="8"/>
  <c r="K25" i="8"/>
  <c r="H25" i="8"/>
  <c r="M25" i="8" s="1"/>
  <c r="AR24" i="8"/>
  <c r="AO24" i="8"/>
  <c r="AT24" i="8" s="1"/>
  <c r="AA24" i="8"/>
  <c r="X24" i="8"/>
  <c r="K24" i="8"/>
  <c r="H24" i="8"/>
  <c r="AR23" i="8"/>
  <c r="AO23" i="8"/>
  <c r="AA23" i="8"/>
  <c r="X23" i="8"/>
  <c r="K23" i="8"/>
  <c r="H23" i="8"/>
  <c r="AS19" i="8"/>
  <c r="Q13" i="23" s="1"/>
  <c r="AQ19" i="8"/>
  <c r="P14" i="23" s="1"/>
  <c r="AP19" i="8"/>
  <c r="P13" i="23" s="1"/>
  <c r="AN19" i="8"/>
  <c r="O14" i="23" s="1"/>
  <c r="AM19" i="8"/>
  <c r="O13" i="23" s="1"/>
  <c r="AB19" i="8"/>
  <c r="Z19" i="8"/>
  <c r="U14" i="2" s="1"/>
  <c r="Y19" i="8"/>
  <c r="W19" i="8"/>
  <c r="T14" i="2" s="1"/>
  <c r="V19" i="8"/>
  <c r="T13" i="2" s="1"/>
  <c r="L19" i="8"/>
  <c r="J19" i="8"/>
  <c r="S14" i="2" s="1"/>
  <c r="I19" i="8"/>
  <c r="G19" i="8"/>
  <c r="R14" i="2" s="1"/>
  <c r="F19" i="8"/>
  <c r="R13" i="2" s="1"/>
  <c r="AR18" i="8"/>
  <c r="AO18" i="8"/>
  <c r="AA18" i="8"/>
  <c r="X18" i="8"/>
  <c r="K18" i="8"/>
  <c r="H18" i="8"/>
  <c r="AR17" i="8"/>
  <c r="AO17" i="8"/>
  <c r="AT17" i="8" s="1"/>
  <c r="AA17" i="8"/>
  <c r="X17" i="8"/>
  <c r="K17" i="8"/>
  <c r="H17" i="8"/>
  <c r="AR16" i="8"/>
  <c r="AO16" i="8"/>
  <c r="AA16" i="8"/>
  <c r="X16" i="8"/>
  <c r="AC16" i="8" s="1"/>
  <c r="K16" i="8"/>
  <c r="H16" i="8"/>
  <c r="AR15" i="8"/>
  <c r="AO15" i="8"/>
  <c r="AA15" i="8"/>
  <c r="X15" i="8"/>
  <c r="K15" i="8"/>
  <c r="H15" i="8"/>
  <c r="AR14" i="8"/>
  <c r="AO14" i="8"/>
  <c r="AA14" i="8"/>
  <c r="X14" i="8"/>
  <c r="K14" i="8"/>
  <c r="H14" i="8"/>
  <c r="AR13" i="8"/>
  <c r="AO13" i="8"/>
  <c r="AT13" i="8" s="1"/>
  <c r="AA13" i="8"/>
  <c r="X13" i="8"/>
  <c r="K13" i="8"/>
  <c r="H13" i="8"/>
  <c r="AR12" i="8"/>
  <c r="AO12" i="8"/>
  <c r="AA12" i="8"/>
  <c r="X12" i="8"/>
  <c r="AC12" i="8" s="1"/>
  <c r="K12" i="8"/>
  <c r="H12" i="8"/>
  <c r="AH70" i="7"/>
  <c r="Q70" i="7"/>
  <c r="B70" i="7"/>
  <c r="AH69" i="7"/>
  <c r="Q69" i="7"/>
  <c r="B69" i="7"/>
  <c r="AH68" i="7"/>
  <c r="Q68" i="7"/>
  <c r="B68" i="7"/>
  <c r="AH67" i="7"/>
  <c r="Q67" i="7"/>
  <c r="B67" i="7"/>
  <c r="AH66" i="7"/>
  <c r="Q66" i="7"/>
  <c r="B66" i="7"/>
  <c r="AH65" i="7"/>
  <c r="Q65" i="7"/>
  <c r="B65" i="7"/>
  <c r="AH64" i="7"/>
  <c r="Q64" i="7"/>
  <c r="B64" i="7"/>
  <c r="AH63" i="7"/>
  <c r="Q63" i="7"/>
  <c r="B63" i="7"/>
  <c r="AH62" i="7"/>
  <c r="Q62" i="7"/>
  <c r="B62" i="7"/>
  <c r="AS58" i="7"/>
  <c r="N21" i="23" s="1"/>
  <c r="AR58" i="7"/>
  <c r="M21" i="23" s="1"/>
  <c r="AQ58" i="7"/>
  <c r="L21" i="23" s="1"/>
  <c r="AB58" i="7"/>
  <c r="AA58" i="7"/>
  <c r="Z58" i="7"/>
  <c r="P21" i="2" s="1"/>
  <c r="L58" i="7"/>
  <c r="K58" i="7"/>
  <c r="O21" i="2" s="1"/>
  <c r="J58" i="7"/>
  <c r="N21" i="2" s="1"/>
  <c r="AT57" i="7"/>
  <c r="AC57" i="7"/>
  <c r="M57" i="7"/>
  <c r="AT56" i="7"/>
  <c r="M56" i="7"/>
  <c r="AD56" i="7" s="1"/>
  <c r="AT49" i="7"/>
  <c r="AC49" i="7"/>
  <c r="M49" i="7"/>
  <c r="AT48" i="7"/>
  <c r="AC48" i="7"/>
  <c r="M48" i="7"/>
  <c r="AT47" i="7"/>
  <c r="AC47" i="7"/>
  <c r="M47" i="7"/>
  <c r="AT46" i="7"/>
  <c r="AC46" i="7"/>
  <c r="M46" i="7"/>
  <c r="AS43" i="7"/>
  <c r="N20" i="23" s="1"/>
  <c r="AR43" i="7"/>
  <c r="M20" i="23" s="1"/>
  <c r="AQ43" i="7"/>
  <c r="L20" i="23" s="1"/>
  <c r="AB43" i="7"/>
  <c r="AA43" i="7"/>
  <c r="Z43" i="7"/>
  <c r="P20" i="2" s="1"/>
  <c r="L43" i="7"/>
  <c r="K43" i="7"/>
  <c r="J43" i="7"/>
  <c r="N20" i="2" s="1"/>
  <c r="AT42" i="7"/>
  <c r="AC42" i="7"/>
  <c r="M42" i="7"/>
  <c r="AT41" i="7"/>
  <c r="AC41" i="7"/>
  <c r="M41" i="7"/>
  <c r="AT40" i="7"/>
  <c r="AC40" i="7"/>
  <c r="M40" i="7"/>
  <c r="AS37" i="7"/>
  <c r="N19" i="23" s="1"/>
  <c r="AR37" i="7"/>
  <c r="M19" i="23" s="1"/>
  <c r="AQ37" i="7"/>
  <c r="L19" i="23" s="1"/>
  <c r="AB37" i="7"/>
  <c r="AA37" i="7"/>
  <c r="Q19" i="2" s="1"/>
  <c r="Z37" i="7"/>
  <c r="P19" i="2" s="1"/>
  <c r="L37" i="7"/>
  <c r="K37" i="7"/>
  <c r="J37" i="7"/>
  <c r="N19" i="2" s="1"/>
  <c r="AT36" i="7"/>
  <c r="AC36" i="7"/>
  <c r="M36" i="7"/>
  <c r="AT35" i="7"/>
  <c r="AC35" i="7"/>
  <c r="M35" i="7"/>
  <c r="AT34" i="7"/>
  <c r="AC34" i="7"/>
  <c r="M34" i="7"/>
  <c r="AS28" i="7"/>
  <c r="N15" i="23" s="1"/>
  <c r="AQ28" i="7"/>
  <c r="M16" i="23" s="1"/>
  <c r="AP28" i="7"/>
  <c r="M15" i="23" s="1"/>
  <c r="AN28" i="7"/>
  <c r="AM28" i="7"/>
  <c r="L15" i="23" s="1"/>
  <c r="AB28" i="7"/>
  <c r="Z28" i="7"/>
  <c r="Q16" i="2" s="1"/>
  <c r="Y28" i="7"/>
  <c r="Q15" i="2" s="1"/>
  <c r="W28" i="7"/>
  <c r="P16" i="2" s="1"/>
  <c r="V28" i="7"/>
  <c r="P15" i="2" s="1"/>
  <c r="L28" i="7"/>
  <c r="J28" i="7"/>
  <c r="O16" i="2" s="1"/>
  <c r="I28" i="7"/>
  <c r="G28" i="7"/>
  <c r="F28" i="7"/>
  <c r="N15" i="2" s="1"/>
  <c r="AR27" i="7"/>
  <c r="AO27" i="7"/>
  <c r="AA27" i="7"/>
  <c r="X27" i="7"/>
  <c r="K27" i="7"/>
  <c r="H27" i="7"/>
  <c r="AR26" i="7"/>
  <c r="AO26" i="7"/>
  <c r="AA26" i="7"/>
  <c r="X26" i="7"/>
  <c r="K26" i="7"/>
  <c r="H26" i="7"/>
  <c r="AR25" i="7"/>
  <c r="AO25" i="7"/>
  <c r="AA25" i="7"/>
  <c r="X25" i="7"/>
  <c r="K25" i="7"/>
  <c r="H25" i="7"/>
  <c r="AR24" i="7"/>
  <c r="AO24" i="7"/>
  <c r="AT24" i="7" s="1"/>
  <c r="AA24" i="7"/>
  <c r="X24" i="7"/>
  <c r="K24" i="7"/>
  <c r="H24" i="7"/>
  <c r="AR23" i="7"/>
  <c r="AO23" i="7"/>
  <c r="AA23" i="7"/>
  <c r="X23" i="7"/>
  <c r="K23" i="7"/>
  <c r="H23" i="7"/>
  <c r="AS19" i="7"/>
  <c r="N13" i="23" s="1"/>
  <c r="AQ19" i="7"/>
  <c r="M14" i="23" s="1"/>
  <c r="AP19" i="7"/>
  <c r="M13" i="23" s="1"/>
  <c r="AN19" i="7"/>
  <c r="L14" i="23" s="1"/>
  <c r="AM19" i="7"/>
  <c r="L13" i="23" s="1"/>
  <c r="AB19" i="7"/>
  <c r="Z19" i="7"/>
  <c r="Q14" i="2" s="1"/>
  <c r="Y19" i="7"/>
  <c r="W19" i="7"/>
  <c r="P14" i="2" s="1"/>
  <c r="V19" i="7"/>
  <c r="P13" i="2" s="1"/>
  <c r="L19" i="7"/>
  <c r="J19" i="7"/>
  <c r="O14" i="2" s="1"/>
  <c r="I19" i="7"/>
  <c r="O13" i="2" s="1"/>
  <c r="G19" i="7"/>
  <c r="N14" i="2" s="1"/>
  <c r="F19" i="7"/>
  <c r="N13" i="2" s="1"/>
  <c r="AR18" i="7"/>
  <c r="AO18" i="7"/>
  <c r="AA18" i="7"/>
  <c r="X18" i="7"/>
  <c r="K18" i="7"/>
  <c r="H18" i="7"/>
  <c r="M18" i="7" s="1"/>
  <c r="AR17" i="7"/>
  <c r="AO17" i="7"/>
  <c r="AA17" i="7"/>
  <c r="X17" i="7"/>
  <c r="K17" i="7"/>
  <c r="H17" i="7"/>
  <c r="AR16" i="7"/>
  <c r="AO16" i="7"/>
  <c r="AT16" i="7" s="1"/>
  <c r="AA16" i="7"/>
  <c r="AC16" i="7" s="1"/>
  <c r="X16" i="7"/>
  <c r="K16" i="7"/>
  <c r="H16" i="7"/>
  <c r="M16" i="7" s="1"/>
  <c r="AR15" i="7"/>
  <c r="AO15" i="7"/>
  <c r="AA15" i="7"/>
  <c r="X15" i="7"/>
  <c r="K15" i="7"/>
  <c r="H15" i="7"/>
  <c r="AR14" i="7"/>
  <c r="AO14" i="7"/>
  <c r="AT14" i="7" s="1"/>
  <c r="AA14" i="7"/>
  <c r="X14" i="7"/>
  <c r="K14" i="7"/>
  <c r="H14" i="7"/>
  <c r="AR13" i="7"/>
  <c r="AO13" i="7"/>
  <c r="AA13" i="7"/>
  <c r="X13" i="7"/>
  <c r="K13" i="7"/>
  <c r="H13" i="7"/>
  <c r="AR12" i="7"/>
  <c r="AO12" i="7"/>
  <c r="AA12" i="7"/>
  <c r="X12" i="7"/>
  <c r="K12" i="7"/>
  <c r="H12" i="7"/>
  <c r="M12" i="7" s="1"/>
  <c r="F34" i="5"/>
  <c r="F33" i="5"/>
  <c r="R34" i="5"/>
  <c r="J34" i="5"/>
  <c r="H34" i="5"/>
  <c r="K26" i="6"/>
  <c r="K16" i="6"/>
  <c r="AT35" i="6"/>
  <c r="AR25" i="6"/>
  <c r="AR16" i="6"/>
  <c r="AR26" i="6"/>
  <c r="AR24" i="6"/>
  <c r="AR27" i="6"/>
  <c r="AR23" i="6"/>
  <c r="AR13" i="6"/>
  <c r="AR14" i="6"/>
  <c r="AR15" i="6"/>
  <c r="AR17" i="6"/>
  <c r="AR18" i="6"/>
  <c r="AR12" i="6"/>
  <c r="AA25" i="6"/>
  <c r="K25" i="6"/>
  <c r="K15" i="3"/>
  <c r="AA17" i="3"/>
  <c r="AR16" i="3"/>
  <c r="AA14" i="6"/>
  <c r="AT51" i="6"/>
  <c r="AC49" i="6"/>
  <c r="AC47" i="6"/>
  <c r="AC42" i="6"/>
  <c r="AC41" i="6"/>
  <c r="AC40" i="6"/>
  <c r="AC36" i="6"/>
  <c r="AC35" i="6"/>
  <c r="AA24" i="6"/>
  <c r="AC48" i="6"/>
  <c r="AC46" i="6"/>
  <c r="AA26" i="6"/>
  <c r="AA27" i="6"/>
  <c r="AA23" i="6"/>
  <c r="AA13" i="6"/>
  <c r="AA15" i="6"/>
  <c r="AA16" i="6"/>
  <c r="AA17" i="6"/>
  <c r="AA18" i="6"/>
  <c r="AA12" i="6"/>
  <c r="AA19" i="6" s="1"/>
  <c r="Y295" i="12" l="1"/>
  <c r="AC310" i="12"/>
  <c r="U301" i="12"/>
  <c r="C262" i="13"/>
  <c r="C264" i="13"/>
  <c r="C266" i="13"/>
  <c r="K282" i="13"/>
  <c r="Y282" i="13" s="1"/>
  <c r="H299" i="13"/>
  <c r="K299" i="13" s="1"/>
  <c r="AC11" i="14"/>
  <c r="K299" i="14"/>
  <c r="Y239" i="14"/>
  <c r="AC309" i="14"/>
  <c r="C264" i="15"/>
  <c r="AL252" i="15"/>
  <c r="Q263" i="15"/>
  <c r="X299" i="16"/>
  <c r="I252" i="17"/>
  <c r="I256" i="17"/>
  <c r="K256" i="17" s="1"/>
  <c r="K282" i="17"/>
  <c r="H299" i="17"/>
  <c r="K299" i="17" s="1"/>
  <c r="H252" i="17"/>
  <c r="Y282" i="17"/>
  <c r="K239" i="17"/>
  <c r="Y280" i="18"/>
  <c r="AC310" i="18"/>
  <c r="AJ258" i="18"/>
  <c r="AC262" i="18" s="1"/>
  <c r="AC264" i="18" s="1"/>
  <c r="Y239" i="19"/>
  <c r="K299" i="19"/>
  <c r="I301" i="19"/>
  <c r="C309" i="19" s="1"/>
  <c r="AC11" i="20"/>
  <c r="I299" i="20"/>
  <c r="I295" i="20"/>
  <c r="AL239" i="20"/>
  <c r="K299" i="20"/>
  <c r="C92" i="20"/>
  <c r="C90" i="20"/>
  <c r="C94" i="20"/>
  <c r="O307" i="20"/>
  <c r="O305" i="20"/>
  <c r="AL129" i="20"/>
  <c r="AC136" i="20" s="1"/>
  <c r="AC132" i="20"/>
  <c r="AY38" i="20"/>
  <c r="AW43" i="20"/>
  <c r="AC180" i="20"/>
  <c r="AL170" i="20"/>
  <c r="AL253" i="20"/>
  <c r="AJ256" i="20"/>
  <c r="AC267" i="20" s="1"/>
  <c r="AJ252" i="20"/>
  <c r="H301" i="20"/>
  <c r="K295" i="20"/>
  <c r="AI172" i="20"/>
  <c r="AY81" i="20"/>
  <c r="AW86" i="20"/>
  <c r="H170" i="20"/>
  <c r="K170" i="20" s="1"/>
  <c r="Y170" i="20" s="1"/>
  <c r="K153" i="20"/>
  <c r="Y153" i="20" s="1"/>
  <c r="H166" i="20"/>
  <c r="O262" i="20"/>
  <c r="O264" i="20"/>
  <c r="K252" i="20"/>
  <c r="H258" i="20"/>
  <c r="O266" i="20"/>
  <c r="U43" i="20"/>
  <c r="AY256" i="20"/>
  <c r="AV170" i="20"/>
  <c r="AY170" i="20" s="1"/>
  <c r="AV166" i="20"/>
  <c r="AY153" i="20"/>
  <c r="AY167" i="20"/>
  <c r="AW172" i="20"/>
  <c r="Y282" i="20"/>
  <c r="U172" i="20"/>
  <c r="AL252" i="20"/>
  <c r="H127" i="20"/>
  <c r="K127" i="20" s="1"/>
  <c r="H123" i="20"/>
  <c r="K110" i="20"/>
  <c r="Y110" i="20" s="1"/>
  <c r="AC224" i="20"/>
  <c r="AY24" i="20"/>
  <c r="AV37" i="20"/>
  <c r="AV41" i="20"/>
  <c r="AY41" i="20" s="1"/>
  <c r="AL166" i="20"/>
  <c r="Q91" i="20"/>
  <c r="AI295" i="20"/>
  <c r="AI299" i="20"/>
  <c r="AI301" i="20" s="1"/>
  <c r="J167" i="20"/>
  <c r="K167" i="20" s="1"/>
  <c r="I172" i="20"/>
  <c r="AY253" i="20"/>
  <c r="AW258" i="20"/>
  <c r="O219" i="20"/>
  <c r="O221" i="20"/>
  <c r="O309" i="20"/>
  <c r="O306" i="20"/>
  <c r="Q220" i="20"/>
  <c r="AI215" i="20"/>
  <c r="AI213" i="20"/>
  <c r="AI209" i="20"/>
  <c r="AL209" i="20" s="1"/>
  <c r="X299" i="20"/>
  <c r="U301" i="20"/>
  <c r="AI43" i="20"/>
  <c r="AI41" i="20"/>
  <c r="AI37" i="20"/>
  <c r="AL37" i="20" s="1"/>
  <c r="C264" i="20"/>
  <c r="C262" i="20"/>
  <c r="Q262" i="20" s="1"/>
  <c r="K80" i="20"/>
  <c r="Y80" i="20" s="1"/>
  <c r="H86" i="20"/>
  <c r="O137" i="20"/>
  <c r="O134" i="20"/>
  <c r="Q134" i="20"/>
  <c r="H43" i="20"/>
  <c r="AL296" i="20"/>
  <c r="AJ295" i="20"/>
  <c r="AJ299" i="20"/>
  <c r="AC310" i="20" s="1"/>
  <c r="U209" i="20"/>
  <c r="X209" i="20" s="1"/>
  <c r="U213" i="20"/>
  <c r="X213" i="20" s="1"/>
  <c r="X196" i="20"/>
  <c r="X86" i="20"/>
  <c r="O93" i="20" s="1"/>
  <c r="O89" i="20"/>
  <c r="AC266" i="20"/>
  <c r="AY252" i="20"/>
  <c r="AV258" i="20"/>
  <c r="I213" i="20"/>
  <c r="I209" i="20"/>
  <c r="AQ132" i="20"/>
  <c r="AJ43" i="20"/>
  <c r="AC47" i="20" s="1"/>
  <c r="AJ172" i="20"/>
  <c r="AC176" i="20" s="1"/>
  <c r="AC178" i="20" s="1"/>
  <c r="Q306" i="20"/>
  <c r="O133" i="20"/>
  <c r="O135" i="20"/>
  <c r="U127" i="20"/>
  <c r="X127" i="20" s="1"/>
  <c r="X110" i="20"/>
  <c r="U123" i="20"/>
  <c r="X123" i="20" s="1"/>
  <c r="U129" i="20"/>
  <c r="X239" i="20"/>
  <c r="Y239" i="20" s="1"/>
  <c r="U256" i="20"/>
  <c r="X256" i="20" s="1"/>
  <c r="Y256" i="20" s="1"/>
  <c r="U252" i="20"/>
  <c r="X252" i="20" s="1"/>
  <c r="O178" i="20"/>
  <c r="O176" i="20"/>
  <c r="O180" i="20"/>
  <c r="Y22" i="20"/>
  <c r="O47" i="20"/>
  <c r="O49" i="20"/>
  <c r="AC137" i="20"/>
  <c r="AL127" i="20"/>
  <c r="O92" i="20"/>
  <c r="O100" i="20" s="1"/>
  <c r="O90" i="20"/>
  <c r="AI258" i="20"/>
  <c r="AW213" i="20"/>
  <c r="AY213" i="20" s="1"/>
  <c r="AW209" i="20"/>
  <c r="AY196" i="20"/>
  <c r="O223" i="20"/>
  <c r="O220" i="20"/>
  <c r="X295" i="20"/>
  <c r="C135" i="20"/>
  <c r="C133" i="20"/>
  <c r="AW127" i="20"/>
  <c r="AY127" i="20" s="1"/>
  <c r="AW123" i="20"/>
  <c r="I41" i="20"/>
  <c r="K41" i="20" s="1"/>
  <c r="Y41" i="20" s="1"/>
  <c r="I37" i="20"/>
  <c r="C11" i="20"/>
  <c r="O11" i="20"/>
  <c r="H209" i="20"/>
  <c r="H213" i="20"/>
  <c r="K196" i="20"/>
  <c r="AV215" i="20"/>
  <c r="AY209" i="20"/>
  <c r="Y151" i="20"/>
  <c r="Q48" i="20"/>
  <c r="AC89" i="20"/>
  <c r="AL86" i="20"/>
  <c r="AC93" i="20" s="1"/>
  <c r="AC94" i="20"/>
  <c r="C90" i="19"/>
  <c r="C92" i="19"/>
  <c r="C94" i="19"/>
  <c r="O178" i="19"/>
  <c r="O176" i="19"/>
  <c r="O180" i="19"/>
  <c r="X43" i="19"/>
  <c r="O50" i="19" s="1"/>
  <c r="O46" i="19"/>
  <c r="AQ92" i="19"/>
  <c r="AQ90" i="19"/>
  <c r="AC218" i="19"/>
  <c r="AC49" i="19"/>
  <c r="H301" i="19"/>
  <c r="K295" i="19"/>
  <c r="O309" i="19"/>
  <c r="O306" i="19"/>
  <c r="AV256" i="19"/>
  <c r="AV252" i="19"/>
  <c r="AY239" i="19"/>
  <c r="AC137" i="19"/>
  <c r="AL127" i="19"/>
  <c r="AC11" i="19"/>
  <c r="X110" i="19"/>
  <c r="U127" i="19"/>
  <c r="U123" i="19"/>
  <c r="AC261" i="19"/>
  <c r="I252" i="19"/>
  <c r="I256" i="19"/>
  <c r="K256" i="19" s="1"/>
  <c r="AL43" i="19"/>
  <c r="AC50" i="19" s="1"/>
  <c r="I215" i="19"/>
  <c r="J210" i="19"/>
  <c r="K210" i="19" s="1"/>
  <c r="AC309" i="19"/>
  <c r="Q306" i="19"/>
  <c r="V256" i="19"/>
  <c r="V258" i="19" s="1"/>
  <c r="X253" i="19"/>
  <c r="Y253" i="19" s="1"/>
  <c r="V252" i="19"/>
  <c r="X252" i="19" s="1"/>
  <c r="AJ166" i="19"/>
  <c r="AL167" i="19"/>
  <c r="AJ172" i="19"/>
  <c r="AC176" i="19" s="1"/>
  <c r="AC178" i="19" s="1"/>
  <c r="AJ170" i="19"/>
  <c r="AC181" i="19" s="1"/>
  <c r="H172" i="19"/>
  <c r="O134" i="19"/>
  <c r="Q134" i="19" s="1"/>
  <c r="AC132" i="19"/>
  <c r="O219" i="19"/>
  <c r="O221" i="19"/>
  <c r="U209" i="19"/>
  <c r="X209" i="19" s="1"/>
  <c r="U215" i="19"/>
  <c r="U213" i="19"/>
  <c r="X213" i="19" s="1"/>
  <c r="X196" i="19"/>
  <c r="Q263" i="19"/>
  <c r="AL41" i="19"/>
  <c r="AY41" i="19"/>
  <c r="I43" i="19"/>
  <c r="K38" i="19"/>
  <c r="Y38" i="19" s="1"/>
  <c r="H215" i="19"/>
  <c r="K209" i="19"/>
  <c r="O47" i="19"/>
  <c r="O49" i="19"/>
  <c r="O307" i="19"/>
  <c r="O305" i="19"/>
  <c r="O91" i="19"/>
  <c r="O11" i="19" s="1"/>
  <c r="AJ258" i="19"/>
  <c r="AC262" i="19" s="1"/>
  <c r="AC264" i="19" s="1"/>
  <c r="C133" i="19"/>
  <c r="C135" i="19"/>
  <c r="AY167" i="19"/>
  <c r="AW172" i="19"/>
  <c r="AJ129" i="19"/>
  <c r="AC133" i="19" s="1"/>
  <c r="AC135" i="19" s="1"/>
  <c r="AL124" i="19"/>
  <c r="AJ127" i="19"/>
  <c r="AC138" i="19" s="1"/>
  <c r="AJ123" i="19"/>
  <c r="AL123" i="19" s="1"/>
  <c r="AC95" i="19"/>
  <c r="AV43" i="19"/>
  <c r="AY37" i="19"/>
  <c r="Q48" i="19"/>
  <c r="C11" i="19"/>
  <c r="AC304" i="19"/>
  <c r="AQ135" i="19"/>
  <c r="AQ133" i="19"/>
  <c r="H80" i="19"/>
  <c r="H84" i="19"/>
  <c r="K84" i="19" s="1"/>
  <c r="K67" i="19"/>
  <c r="V129" i="19"/>
  <c r="V127" i="19"/>
  <c r="X124" i="19"/>
  <c r="Y124" i="19" s="1"/>
  <c r="V123" i="19"/>
  <c r="Y22" i="19"/>
  <c r="X24" i="19"/>
  <c r="AV86" i="19"/>
  <c r="I166" i="19"/>
  <c r="I170" i="19"/>
  <c r="K170" i="19" s="1"/>
  <c r="Y170" i="19" s="1"/>
  <c r="H123" i="19"/>
  <c r="K110" i="19"/>
  <c r="Y110" i="19" s="1"/>
  <c r="H127" i="19"/>
  <c r="K127" i="19" s="1"/>
  <c r="AL170" i="19"/>
  <c r="AC180" i="19"/>
  <c r="K37" i="19"/>
  <c r="Y37" i="19" s="1"/>
  <c r="H43" i="19"/>
  <c r="O51" i="19"/>
  <c r="AL296" i="19"/>
  <c r="AJ295" i="19"/>
  <c r="AJ299" i="19"/>
  <c r="AC310" i="19" s="1"/>
  <c r="X172" i="19"/>
  <c r="O179" i="19" s="1"/>
  <c r="O175" i="19"/>
  <c r="Y196" i="19"/>
  <c r="AI80" i="19"/>
  <c r="AL80" i="19" s="1"/>
  <c r="AI84" i="19"/>
  <c r="AI86" i="19" s="1"/>
  <c r="AJ213" i="19"/>
  <c r="AC224" i="19" s="1"/>
  <c r="AL210" i="19"/>
  <c r="AJ209" i="19"/>
  <c r="AL209" i="19" s="1"/>
  <c r="AY123" i="19"/>
  <c r="AV129" i="19"/>
  <c r="U295" i="19"/>
  <c r="X295" i="19" s="1"/>
  <c r="X282" i="19"/>
  <c r="Y282" i="19" s="1"/>
  <c r="U299" i="19"/>
  <c r="X299" i="19" s="1"/>
  <c r="Y299" i="19" s="1"/>
  <c r="AC175" i="19"/>
  <c r="AL172" i="19"/>
  <c r="AC179" i="19" s="1"/>
  <c r="X41" i="19"/>
  <c r="Y41" i="19" s="1"/>
  <c r="AW256" i="19"/>
  <c r="AW252" i="19"/>
  <c r="AW43" i="19"/>
  <c r="AY38" i="19"/>
  <c r="O261" i="19"/>
  <c r="AV172" i="19"/>
  <c r="AY166" i="19"/>
  <c r="X81" i="19"/>
  <c r="Y81" i="19" s="1"/>
  <c r="V84" i="19"/>
  <c r="V86" i="19" s="1"/>
  <c r="V80" i="19"/>
  <c r="H258" i="19"/>
  <c r="X256" i="19"/>
  <c r="AC223" i="19"/>
  <c r="AV209" i="19"/>
  <c r="AY196" i="19"/>
  <c r="AV213" i="19"/>
  <c r="AY213" i="19" s="1"/>
  <c r="Y213" i="19"/>
  <c r="AC266" i="19"/>
  <c r="AL256" i="19"/>
  <c r="AL295" i="19"/>
  <c r="AY127" i="19"/>
  <c r="U80" i="19"/>
  <c r="U84" i="19"/>
  <c r="X84" i="19" s="1"/>
  <c r="X67" i="19"/>
  <c r="AL166" i="19"/>
  <c r="Y24" i="19"/>
  <c r="X37" i="19"/>
  <c r="C47" i="18"/>
  <c r="C49" i="18"/>
  <c r="C51" i="18"/>
  <c r="AQ49" i="18"/>
  <c r="AQ47" i="18"/>
  <c r="O307" i="18"/>
  <c r="O305" i="18"/>
  <c r="O219" i="18"/>
  <c r="O221" i="18"/>
  <c r="O135" i="18"/>
  <c r="O133" i="18"/>
  <c r="AJ127" i="18"/>
  <c r="AJ123" i="18"/>
  <c r="AL124" i="18"/>
  <c r="AJ129" i="18"/>
  <c r="AC133" i="18" s="1"/>
  <c r="AC135" i="18" s="1"/>
  <c r="K252" i="18"/>
  <c r="H258" i="18"/>
  <c r="AV170" i="18"/>
  <c r="AY170" i="18" s="1"/>
  <c r="AV166" i="18"/>
  <c r="AY153" i="18"/>
  <c r="K213" i="18"/>
  <c r="Q306" i="18"/>
  <c r="AY127" i="18"/>
  <c r="AY37" i="18"/>
  <c r="AV43" i="18"/>
  <c r="AL213" i="18"/>
  <c r="AC223" i="18"/>
  <c r="AC95" i="18"/>
  <c r="AC137" i="18"/>
  <c r="AL127" i="18"/>
  <c r="I213" i="18"/>
  <c r="I209" i="18"/>
  <c r="K196" i="18"/>
  <c r="C307" i="18"/>
  <c r="C305" i="18"/>
  <c r="V170" i="18"/>
  <c r="X170" i="18" s="1"/>
  <c r="X167" i="18"/>
  <c r="Y167" i="18" s="1"/>
  <c r="V166" i="18"/>
  <c r="H215" i="18"/>
  <c r="K209" i="18"/>
  <c r="Y209" i="18" s="1"/>
  <c r="AC224" i="18"/>
  <c r="AC178" i="18"/>
  <c r="AI215" i="18"/>
  <c r="AJ86" i="18"/>
  <c r="AC90" i="18" s="1"/>
  <c r="AC92" i="18" s="1"/>
  <c r="AW258" i="18"/>
  <c r="AY253" i="18"/>
  <c r="Y38" i="18"/>
  <c r="O262" i="18"/>
  <c r="O264" i="18"/>
  <c r="Q48" i="18"/>
  <c r="C11" i="18"/>
  <c r="AL123" i="18"/>
  <c r="AY167" i="18"/>
  <c r="AW172" i="18"/>
  <c r="O137" i="18"/>
  <c r="O134" i="18"/>
  <c r="AV256" i="18"/>
  <c r="AY256" i="18" s="1"/>
  <c r="AV252" i="18"/>
  <c r="AY239" i="18"/>
  <c r="AC266" i="18"/>
  <c r="AL256" i="18"/>
  <c r="AC180" i="18"/>
  <c r="AL170" i="18"/>
  <c r="AQ89" i="18"/>
  <c r="AW84" i="18"/>
  <c r="AY84" i="18" s="1"/>
  <c r="AW80" i="18"/>
  <c r="AY67" i="18"/>
  <c r="AV129" i="18"/>
  <c r="O47" i="18"/>
  <c r="O49" i="18"/>
  <c r="AQ221" i="18"/>
  <c r="AQ219" i="18"/>
  <c r="O309" i="18"/>
  <c r="O306" i="18"/>
  <c r="C304" i="18"/>
  <c r="K301" i="18"/>
  <c r="H172" i="18"/>
  <c r="K166" i="18"/>
  <c r="AL301" i="18"/>
  <c r="AC308" i="18" s="1"/>
  <c r="AC304" i="18"/>
  <c r="AL258" i="18"/>
  <c r="AC265" i="18" s="1"/>
  <c r="AC261" i="18"/>
  <c r="O175" i="18"/>
  <c r="AW127" i="18"/>
  <c r="AW123" i="18"/>
  <c r="AC175" i="18"/>
  <c r="AL172" i="18"/>
  <c r="AC179" i="18" s="1"/>
  <c r="U41" i="18"/>
  <c r="X41" i="18" s="1"/>
  <c r="Y41" i="18" s="1"/>
  <c r="U37" i="18"/>
  <c r="X37" i="18" s="1"/>
  <c r="Q134" i="18"/>
  <c r="I166" i="18"/>
  <c r="I170" i="18"/>
  <c r="K170" i="18" s="1"/>
  <c r="O132" i="18"/>
  <c r="X129" i="18"/>
  <c r="O136" i="18" s="1"/>
  <c r="U209" i="18"/>
  <c r="X209" i="18" s="1"/>
  <c r="X196" i="18"/>
  <c r="U213" i="18"/>
  <c r="X213" i="18" s="1"/>
  <c r="I129" i="18"/>
  <c r="J124" i="18"/>
  <c r="K124" i="18" s="1"/>
  <c r="U86" i="18"/>
  <c r="X67" i="18"/>
  <c r="U84" i="18"/>
  <c r="X84" i="18" s="1"/>
  <c r="U80" i="18"/>
  <c r="X80" i="18" s="1"/>
  <c r="AC132" i="18"/>
  <c r="AL129" i="18"/>
  <c r="AC136" i="18" s="1"/>
  <c r="O304" i="18"/>
  <c r="X301" i="18"/>
  <c r="O308" i="18" s="1"/>
  <c r="X166" i="18"/>
  <c r="H127" i="18"/>
  <c r="K127" i="18" s="1"/>
  <c r="Y127" i="18" s="1"/>
  <c r="H123" i="18"/>
  <c r="K110" i="18"/>
  <c r="Y110" i="18" s="1"/>
  <c r="H43" i="18"/>
  <c r="K37" i="18"/>
  <c r="Y151" i="18"/>
  <c r="X127" i="18"/>
  <c r="AC51" i="18"/>
  <c r="AL41" i="18"/>
  <c r="O92" i="18"/>
  <c r="O90" i="18"/>
  <c r="I258" i="18"/>
  <c r="J253" i="18"/>
  <c r="K253" i="18" s="1"/>
  <c r="AI80" i="18"/>
  <c r="AL80" i="18" s="1"/>
  <c r="AI84" i="18"/>
  <c r="AI86" i="18"/>
  <c r="X295" i="18"/>
  <c r="Y295" i="18" s="1"/>
  <c r="X239" i="18"/>
  <c r="Y239" i="18" s="1"/>
  <c r="U256" i="18"/>
  <c r="X256" i="18" s="1"/>
  <c r="Y256" i="18" s="1"/>
  <c r="U252" i="18"/>
  <c r="X252" i="18" s="1"/>
  <c r="AJ43" i="18"/>
  <c r="AC47" i="18" s="1"/>
  <c r="AJ41" i="18"/>
  <c r="AL38" i="18"/>
  <c r="AJ37" i="18"/>
  <c r="AL37" i="18" s="1"/>
  <c r="AV215" i="18"/>
  <c r="AY209" i="18"/>
  <c r="X299" i="18"/>
  <c r="Y299" i="18" s="1"/>
  <c r="O223" i="18"/>
  <c r="O220" i="18"/>
  <c r="Q220" i="18" s="1"/>
  <c r="C92" i="18"/>
  <c r="C90" i="18"/>
  <c r="K67" i="18"/>
  <c r="H80" i="18"/>
  <c r="H84" i="18"/>
  <c r="K84" i="18" s="1"/>
  <c r="Y84" i="18" s="1"/>
  <c r="C94" i="18"/>
  <c r="AI43" i="18"/>
  <c r="AC89" i="17"/>
  <c r="C90" i="17"/>
  <c r="Q90" i="17" s="1"/>
  <c r="C92" i="17"/>
  <c r="C94" i="17"/>
  <c r="O178" i="17"/>
  <c r="O180" i="17"/>
  <c r="O176" i="17"/>
  <c r="O307" i="17"/>
  <c r="O305" i="17"/>
  <c r="C135" i="17"/>
  <c r="C133" i="17"/>
  <c r="C137" i="17"/>
  <c r="O262" i="17"/>
  <c r="O264" i="17"/>
  <c r="O266" i="17"/>
  <c r="C307" i="17"/>
  <c r="C305" i="17"/>
  <c r="Q305" i="17" s="1"/>
  <c r="AL41" i="17"/>
  <c r="AC51" i="17"/>
  <c r="AQ92" i="17"/>
  <c r="AQ90" i="17"/>
  <c r="O309" i="17"/>
  <c r="O306" i="17"/>
  <c r="AL253" i="17"/>
  <c r="AJ256" i="17"/>
  <c r="AJ252" i="17"/>
  <c r="I213" i="17"/>
  <c r="K213" i="17" s="1"/>
  <c r="Y213" i="17" s="1"/>
  <c r="I209" i="17"/>
  <c r="O219" i="17"/>
  <c r="O221" i="17"/>
  <c r="O229" i="17" s="1"/>
  <c r="K252" i="17"/>
  <c r="H258" i="17"/>
  <c r="AC224" i="17"/>
  <c r="AW258" i="17"/>
  <c r="AY253" i="17"/>
  <c r="AY124" i="17"/>
  <c r="AW129" i="17"/>
  <c r="AQ221" i="17"/>
  <c r="AQ219" i="17"/>
  <c r="AC132" i="17"/>
  <c r="AL129" i="17"/>
  <c r="AC136" i="17" s="1"/>
  <c r="H41" i="17"/>
  <c r="K41" i="17" s="1"/>
  <c r="Y41" i="17" s="1"/>
  <c r="K24" i="17"/>
  <c r="Y24" i="17" s="1"/>
  <c r="H37" i="17"/>
  <c r="AY252" i="17"/>
  <c r="AV258" i="17"/>
  <c r="Q306" i="17"/>
  <c r="AV209" i="17"/>
  <c r="AY196" i="17"/>
  <c r="AV213" i="17"/>
  <c r="AY213" i="17" s="1"/>
  <c r="O223" i="17"/>
  <c r="O220" i="17"/>
  <c r="AJ166" i="17"/>
  <c r="AL166" i="17" s="1"/>
  <c r="AL167" i="17"/>
  <c r="AJ170" i="17"/>
  <c r="AC181" i="17" s="1"/>
  <c r="K196" i="17"/>
  <c r="Y196" i="17" s="1"/>
  <c r="AV86" i="17"/>
  <c r="AY80" i="17"/>
  <c r="AL209" i="17"/>
  <c r="AV43" i="17"/>
  <c r="AY37" i="17"/>
  <c r="K38" i="17"/>
  <c r="Y38" i="17" s="1"/>
  <c r="I43" i="17"/>
  <c r="AC180" i="17"/>
  <c r="AI172" i="17"/>
  <c r="AL170" i="17"/>
  <c r="U172" i="17"/>
  <c r="AJ86" i="17"/>
  <c r="AC90" i="17" s="1"/>
  <c r="AC92" i="17" s="1"/>
  <c r="AB203" i="17"/>
  <c r="O227" i="17"/>
  <c r="O224" i="17" s="1"/>
  <c r="AC194" i="17"/>
  <c r="AC196" i="17" s="1"/>
  <c r="AB200" i="17"/>
  <c r="AC195" i="17"/>
  <c r="AB206" i="17"/>
  <c r="AL213" i="17"/>
  <c r="AC223" i="17"/>
  <c r="AJ43" i="17"/>
  <c r="AC47" i="17" s="1"/>
  <c r="AL296" i="17"/>
  <c r="AJ295" i="17"/>
  <c r="AJ299" i="17"/>
  <c r="AJ301" i="17"/>
  <c r="AC305" i="17" s="1"/>
  <c r="AC307" i="17" s="1"/>
  <c r="AC94" i="17"/>
  <c r="AL84" i="17"/>
  <c r="H170" i="17"/>
  <c r="K170" i="17" s="1"/>
  <c r="Y170" i="17" s="1"/>
  <c r="H166" i="17"/>
  <c r="K153" i="17"/>
  <c r="Y153" i="17" s="1"/>
  <c r="Q263" i="17"/>
  <c r="X166" i="17"/>
  <c r="K110" i="17"/>
  <c r="Y110" i="17" s="1"/>
  <c r="H123" i="17"/>
  <c r="H127" i="17"/>
  <c r="K127" i="17" s="1"/>
  <c r="Y127" i="17" s="1"/>
  <c r="H215" i="17"/>
  <c r="O133" i="17"/>
  <c r="O135" i="17"/>
  <c r="X43" i="17"/>
  <c r="O50" i="17" s="1"/>
  <c r="O46" i="17"/>
  <c r="AL127" i="17"/>
  <c r="X215" i="17"/>
  <c r="O222" i="17" s="1"/>
  <c r="AC218" i="17"/>
  <c r="AL215" i="17"/>
  <c r="AC222" i="17" s="1"/>
  <c r="O49" i="17"/>
  <c r="O47" i="17"/>
  <c r="AY170" i="17"/>
  <c r="K295" i="17"/>
  <c r="Y295" i="17" s="1"/>
  <c r="AI295" i="17"/>
  <c r="AI299" i="17"/>
  <c r="AI301" i="17"/>
  <c r="H86" i="17"/>
  <c r="K80" i="17"/>
  <c r="AC261" i="17"/>
  <c r="K84" i="17"/>
  <c r="Y84" i="17" s="1"/>
  <c r="AW170" i="17"/>
  <c r="AW166" i="17"/>
  <c r="U129" i="17"/>
  <c r="U84" i="17"/>
  <c r="X84" i="17" s="1"/>
  <c r="U80" i="17"/>
  <c r="X80" i="17" s="1"/>
  <c r="U86" i="17"/>
  <c r="X67" i="17"/>
  <c r="Y67" i="17" s="1"/>
  <c r="Q91" i="17"/>
  <c r="AC137" i="17"/>
  <c r="AV172" i="17"/>
  <c r="AY166" i="17"/>
  <c r="C11" i="17"/>
  <c r="AW43" i="17"/>
  <c r="AY38" i="17"/>
  <c r="U258" i="17"/>
  <c r="X239" i="17"/>
  <c r="U256" i="17"/>
  <c r="X256" i="17" s="1"/>
  <c r="U252" i="17"/>
  <c r="X252" i="17" s="1"/>
  <c r="C309" i="17"/>
  <c r="J167" i="17"/>
  <c r="K167" i="17" s="1"/>
  <c r="I172" i="17"/>
  <c r="AL282" i="17"/>
  <c r="AL252" i="17"/>
  <c r="X299" i="17"/>
  <c r="U301" i="17"/>
  <c r="AY123" i="17"/>
  <c r="AV129" i="17"/>
  <c r="X37" i="17"/>
  <c r="AJ215" i="17"/>
  <c r="AC219" i="17" s="1"/>
  <c r="AC221" i="17" s="1"/>
  <c r="Q134" i="17"/>
  <c r="AY153" i="17"/>
  <c r="AI43" i="17"/>
  <c r="O262" i="16"/>
  <c r="O264" i="16"/>
  <c r="O266" i="16"/>
  <c r="O219" i="16"/>
  <c r="O221" i="16"/>
  <c r="Y110" i="16"/>
  <c r="O46" i="16"/>
  <c r="AL253" i="16"/>
  <c r="AJ256" i="16"/>
  <c r="AC267" i="16" s="1"/>
  <c r="AJ252" i="16"/>
  <c r="I215" i="16"/>
  <c r="J210" i="16"/>
  <c r="K210" i="16" s="1"/>
  <c r="H301" i="16"/>
  <c r="K295" i="16"/>
  <c r="AV256" i="16"/>
  <c r="AY256" i="16" s="1"/>
  <c r="AV252" i="16"/>
  <c r="AY239" i="16"/>
  <c r="O261" i="16"/>
  <c r="X258" i="16"/>
  <c r="O265" i="16" s="1"/>
  <c r="AV129" i="16"/>
  <c r="AY123" i="16"/>
  <c r="O134" i="16"/>
  <c r="AC94" i="16"/>
  <c r="AL84" i="16"/>
  <c r="AC304" i="16"/>
  <c r="U209" i="16"/>
  <c r="X209" i="16" s="1"/>
  <c r="U215" i="16"/>
  <c r="X196" i="16"/>
  <c r="Y196" i="16" s="1"/>
  <c r="U213" i="16"/>
  <c r="X213" i="16" s="1"/>
  <c r="AJ301" i="16"/>
  <c r="AC305" i="16" s="1"/>
  <c r="AC307" i="16" s="1"/>
  <c r="AJ215" i="16"/>
  <c r="AC219" i="16" s="1"/>
  <c r="AC221" i="16" s="1"/>
  <c r="Y108" i="16"/>
  <c r="AI166" i="16"/>
  <c r="AL166" i="16" s="1"/>
  <c r="AI172" i="16"/>
  <c r="AI170" i="16"/>
  <c r="Q134" i="16"/>
  <c r="AI37" i="16"/>
  <c r="AL37" i="16" s="1"/>
  <c r="AI41" i="16"/>
  <c r="AI43" i="16" s="1"/>
  <c r="O309" i="16"/>
  <c r="O306" i="16"/>
  <c r="AV170" i="16"/>
  <c r="AY170" i="16" s="1"/>
  <c r="AV166" i="16"/>
  <c r="AY153" i="16"/>
  <c r="AC266" i="16"/>
  <c r="O48" i="16"/>
  <c r="O91" i="16"/>
  <c r="Q91" i="16" s="1"/>
  <c r="AC178" i="16"/>
  <c r="I127" i="16"/>
  <c r="I123" i="16"/>
  <c r="AC52" i="16"/>
  <c r="AJ123" i="16"/>
  <c r="AL123" i="16" s="1"/>
  <c r="AL124" i="16"/>
  <c r="AJ127" i="16"/>
  <c r="AJ129" i="16"/>
  <c r="AC133" i="16" s="1"/>
  <c r="AC135" i="16" s="1"/>
  <c r="AC95" i="16"/>
  <c r="O176" i="16"/>
  <c r="O178" i="16"/>
  <c r="AL209" i="16"/>
  <c r="H129" i="16"/>
  <c r="V84" i="16"/>
  <c r="X81" i="16"/>
  <c r="Y81" i="16" s="1"/>
  <c r="V86" i="16"/>
  <c r="V80" i="16"/>
  <c r="K38" i="16"/>
  <c r="I43" i="16"/>
  <c r="AI258" i="16"/>
  <c r="U172" i="16"/>
  <c r="U301" i="16"/>
  <c r="AV215" i="16"/>
  <c r="X67" i="16"/>
  <c r="U84" i="16"/>
  <c r="U80" i="16"/>
  <c r="X80" i="16" s="1"/>
  <c r="K67" i="16"/>
  <c r="H80" i="16"/>
  <c r="H84" i="16"/>
  <c r="K84" i="16" s="1"/>
  <c r="C90" i="16"/>
  <c r="C92" i="16"/>
  <c r="AJ43" i="16"/>
  <c r="AC47" i="16" s="1"/>
  <c r="Q306" i="16"/>
  <c r="AQ92" i="16"/>
  <c r="AQ90" i="16"/>
  <c r="Q177" i="16"/>
  <c r="AJ86" i="16"/>
  <c r="AC90" i="16" s="1"/>
  <c r="AC92" i="16" s="1"/>
  <c r="K256" i="16"/>
  <c r="Y256" i="16" s="1"/>
  <c r="AL213" i="16"/>
  <c r="AC223" i="16"/>
  <c r="K127" i="16"/>
  <c r="AY41" i="16"/>
  <c r="AW213" i="16"/>
  <c r="AY213" i="16" s="1"/>
  <c r="AW209" i="16"/>
  <c r="AY209" i="16" s="1"/>
  <c r="AL252" i="16"/>
  <c r="O223" i="16"/>
  <c r="O220" i="16"/>
  <c r="Q220" i="16" s="1"/>
  <c r="AC11" i="16"/>
  <c r="AW172" i="16"/>
  <c r="AY167" i="16"/>
  <c r="AV86" i="16"/>
  <c r="AY80" i="16"/>
  <c r="AW258" i="16"/>
  <c r="AY253" i="16"/>
  <c r="AL80" i="16"/>
  <c r="K252" i="16"/>
  <c r="Y252" i="16" s="1"/>
  <c r="H258" i="16"/>
  <c r="AI215" i="16"/>
  <c r="AV43" i="16"/>
  <c r="I301" i="16"/>
  <c r="J296" i="16"/>
  <c r="K296" i="16" s="1"/>
  <c r="O307" i="16"/>
  <c r="O305" i="16"/>
  <c r="AL299" i="16"/>
  <c r="AC309" i="16"/>
  <c r="Y213" i="16"/>
  <c r="AW129" i="16"/>
  <c r="AY124" i="16"/>
  <c r="I166" i="16"/>
  <c r="I170" i="16"/>
  <c r="H41" i="16"/>
  <c r="K41" i="16" s="1"/>
  <c r="H37" i="16"/>
  <c r="K24" i="16"/>
  <c r="Y24" i="16" s="1"/>
  <c r="V129" i="16"/>
  <c r="V127" i="16"/>
  <c r="X127" i="16" s="1"/>
  <c r="X124" i="16"/>
  <c r="Y124" i="16" s="1"/>
  <c r="V123" i="16"/>
  <c r="Y239" i="16"/>
  <c r="U129" i="16"/>
  <c r="I258" i="16"/>
  <c r="J253" i="16"/>
  <c r="K253" i="16" s="1"/>
  <c r="Y299" i="16"/>
  <c r="V37" i="16"/>
  <c r="X37" i="16" s="1"/>
  <c r="V41" i="16"/>
  <c r="X41" i="16" s="1"/>
  <c r="V43" i="16"/>
  <c r="X43" i="16" s="1"/>
  <c r="O50" i="16" s="1"/>
  <c r="X38" i="16"/>
  <c r="X295" i="16"/>
  <c r="AL295" i="16"/>
  <c r="H215" i="16"/>
  <c r="K209" i="16"/>
  <c r="Y209" i="16" s="1"/>
  <c r="H170" i="16"/>
  <c r="K170" i="16" s="1"/>
  <c r="Y170" i="16" s="1"/>
  <c r="K153" i="16"/>
  <c r="Y153" i="16" s="1"/>
  <c r="H166" i="16"/>
  <c r="AL127" i="16"/>
  <c r="AC137" i="16"/>
  <c r="AI129" i="16"/>
  <c r="C11" i="16"/>
  <c r="AI86" i="16"/>
  <c r="X123" i="16"/>
  <c r="AW41" i="16"/>
  <c r="AW37" i="16"/>
  <c r="AY37" i="16" s="1"/>
  <c r="AQ135" i="15"/>
  <c r="AQ133" i="15"/>
  <c r="O178" i="15"/>
  <c r="O180" i="15"/>
  <c r="O176" i="15"/>
  <c r="O133" i="15"/>
  <c r="O135" i="15"/>
  <c r="O92" i="15"/>
  <c r="O100" i="15" s="1"/>
  <c r="O90" i="15"/>
  <c r="O94" i="15"/>
  <c r="O307" i="15"/>
  <c r="O305" i="15"/>
  <c r="AC180" i="15"/>
  <c r="AL170" i="15"/>
  <c r="AL296" i="15"/>
  <c r="AJ295" i="15"/>
  <c r="AJ299" i="15"/>
  <c r="AC304" i="15"/>
  <c r="AI213" i="15"/>
  <c r="AI209" i="15"/>
  <c r="AL209" i="15" s="1"/>
  <c r="H123" i="15"/>
  <c r="H127" i="15"/>
  <c r="K127" i="15" s="1"/>
  <c r="K110" i="15"/>
  <c r="AI172" i="15"/>
  <c r="J81" i="15"/>
  <c r="K81" i="15" s="1"/>
  <c r="I86" i="15"/>
  <c r="X84" i="15"/>
  <c r="AI80" i="15"/>
  <c r="AL80" i="15" s="1"/>
  <c r="AI84" i="15"/>
  <c r="AI86" i="15"/>
  <c r="AQ221" i="15"/>
  <c r="AQ219" i="15"/>
  <c r="AL41" i="15"/>
  <c r="AC51" i="15"/>
  <c r="O309" i="15"/>
  <c r="O306" i="15"/>
  <c r="Q306" i="15" s="1"/>
  <c r="AW256" i="15"/>
  <c r="AW252" i="15"/>
  <c r="AY239" i="15"/>
  <c r="AL295" i="15"/>
  <c r="AV84" i="15"/>
  <c r="AY84" i="15" s="1"/>
  <c r="AY67" i="15"/>
  <c r="AV80" i="15"/>
  <c r="AC46" i="15"/>
  <c r="K239" i="15"/>
  <c r="H252" i="15"/>
  <c r="H256" i="15"/>
  <c r="K256" i="15" s="1"/>
  <c r="AY252" i="15"/>
  <c r="AV258" i="15"/>
  <c r="X239" i="15"/>
  <c r="U256" i="15"/>
  <c r="U252" i="15"/>
  <c r="X252" i="15" s="1"/>
  <c r="C89" i="15"/>
  <c r="K86" i="15"/>
  <c r="X86" i="15"/>
  <c r="O93" i="15" s="1"/>
  <c r="O89" i="15"/>
  <c r="AY167" i="15"/>
  <c r="AW172" i="15"/>
  <c r="AC266" i="15"/>
  <c r="U43" i="15"/>
  <c r="U41" i="15"/>
  <c r="U37" i="15"/>
  <c r="AL37" i="15"/>
  <c r="AC261" i="15"/>
  <c r="AV172" i="15"/>
  <c r="AY166" i="15"/>
  <c r="O11" i="15"/>
  <c r="V256" i="15"/>
  <c r="V258" i="15" s="1"/>
  <c r="X253" i="15"/>
  <c r="Y253" i="15" s="1"/>
  <c r="V252" i="15"/>
  <c r="AY256" i="15"/>
  <c r="AC267" i="15"/>
  <c r="H301" i="15"/>
  <c r="K295" i="15"/>
  <c r="Y295" i="15" s="1"/>
  <c r="X170" i="15"/>
  <c r="Y170" i="15" s="1"/>
  <c r="AL123" i="15"/>
  <c r="J167" i="15"/>
  <c r="K167" i="15" s="1"/>
  <c r="I172" i="15"/>
  <c r="O304" i="15"/>
  <c r="X301" i="15"/>
  <c r="O308" i="15" s="1"/>
  <c r="AC224" i="15"/>
  <c r="H41" i="15"/>
  <c r="H37" i="15"/>
  <c r="K24" i="15"/>
  <c r="Y24" i="15" s="1"/>
  <c r="O223" i="15"/>
  <c r="O220" i="15"/>
  <c r="AC52" i="15"/>
  <c r="I41" i="15"/>
  <c r="I37" i="15"/>
  <c r="AV215" i="15"/>
  <c r="AY209" i="15"/>
  <c r="O219" i="15"/>
  <c r="O221" i="15"/>
  <c r="I213" i="15"/>
  <c r="K213" i="15" s="1"/>
  <c r="Y213" i="15" s="1"/>
  <c r="I209" i="15"/>
  <c r="K196" i="15"/>
  <c r="H215" i="15"/>
  <c r="K209" i="15"/>
  <c r="Y209" i="15" s="1"/>
  <c r="Q220" i="15"/>
  <c r="AJ258" i="15"/>
  <c r="AC262" i="15" s="1"/>
  <c r="AC264" i="15" s="1"/>
  <c r="AV123" i="15"/>
  <c r="AY110" i="15"/>
  <c r="AV127" i="15"/>
  <c r="AY127" i="15" s="1"/>
  <c r="I129" i="15"/>
  <c r="J124" i="15"/>
  <c r="K124" i="15" s="1"/>
  <c r="AC137" i="15"/>
  <c r="AL127" i="15"/>
  <c r="X299" i="15"/>
  <c r="Y299" i="15" s="1"/>
  <c r="AW37" i="15"/>
  <c r="AW41" i="15"/>
  <c r="AV37" i="15"/>
  <c r="AY24" i="15"/>
  <c r="AV41" i="15"/>
  <c r="AY41" i="15" s="1"/>
  <c r="K166" i="15"/>
  <c r="Y166" i="15" s="1"/>
  <c r="AJ43" i="15"/>
  <c r="AC47" i="15" s="1"/>
  <c r="Y67" i="15"/>
  <c r="C307" i="15"/>
  <c r="C305" i="15"/>
  <c r="O137" i="15"/>
  <c r="O134" i="15"/>
  <c r="Q134" i="15" s="1"/>
  <c r="V37" i="15"/>
  <c r="V41" i="15"/>
  <c r="V43" i="15" s="1"/>
  <c r="X38" i="15"/>
  <c r="AC138" i="15"/>
  <c r="U172" i="15"/>
  <c r="U123" i="15"/>
  <c r="X123" i="15" s="1"/>
  <c r="U127" i="15"/>
  <c r="X127" i="15" s="1"/>
  <c r="X110" i="15"/>
  <c r="U129" i="15"/>
  <c r="AI129" i="15"/>
  <c r="U209" i="15"/>
  <c r="X209" i="15" s="1"/>
  <c r="U215" i="15"/>
  <c r="X196" i="15"/>
  <c r="U213" i="15"/>
  <c r="X213" i="15" s="1"/>
  <c r="AJ129" i="15"/>
  <c r="AC133" i="15" s="1"/>
  <c r="AC135" i="15" s="1"/>
  <c r="H172" i="15"/>
  <c r="AW84" i="15"/>
  <c r="AW80" i="15"/>
  <c r="K84" i="15"/>
  <c r="Y84" i="15" s="1"/>
  <c r="Y22" i="15"/>
  <c r="O92" i="14"/>
  <c r="O90" i="14"/>
  <c r="O94" i="14"/>
  <c r="O262" i="14"/>
  <c r="O264" i="14"/>
  <c r="O266" i="14"/>
  <c r="O219" i="14"/>
  <c r="O221" i="14"/>
  <c r="O223" i="14"/>
  <c r="O307" i="14"/>
  <c r="O305" i="14"/>
  <c r="O261" i="14"/>
  <c r="X258" i="14"/>
  <c r="O265" i="14" s="1"/>
  <c r="H301" i="14"/>
  <c r="K295" i="14"/>
  <c r="O177" i="14"/>
  <c r="AC223" i="14"/>
  <c r="H43" i="14"/>
  <c r="AV256" i="14"/>
  <c r="AY256" i="14" s="1"/>
  <c r="AV252" i="14"/>
  <c r="AY239" i="14"/>
  <c r="AL127" i="14"/>
  <c r="AC137" i="14"/>
  <c r="AC175" i="14"/>
  <c r="U295" i="14"/>
  <c r="X295" i="14" s="1"/>
  <c r="X282" i="14"/>
  <c r="Y282" i="14" s="1"/>
  <c r="U299" i="14"/>
  <c r="X299" i="14" s="1"/>
  <c r="Y299" i="14" s="1"/>
  <c r="I258" i="14"/>
  <c r="J253" i="14"/>
  <c r="K253" i="14" s="1"/>
  <c r="U166" i="14"/>
  <c r="U172" i="14"/>
  <c r="X153" i="14"/>
  <c r="U170" i="14"/>
  <c r="X170" i="14" s="1"/>
  <c r="H172" i="14"/>
  <c r="AI215" i="14"/>
  <c r="H86" i="14"/>
  <c r="K80" i="14"/>
  <c r="AY67" i="14"/>
  <c r="AV80" i="14"/>
  <c r="AV84" i="14"/>
  <c r="K41" i="14"/>
  <c r="Y41" i="14" s="1"/>
  <c r="AY167" i="14"/>
  <c r="AW172" i="14"/>
  <c r="AI129" i="14"/>
  <c r="K256" i="14"/>
  <c r="I301" i="14"/>
  <c r="J296" i="14"/>
  <c r="K296" i="14" s="1"/>
  <c r="AW84" i="14"/>
  <c r="AW80" i="14"/>
  <c r="Y67" i="14"/>
  <c r="AC138" i="14"/>
  <c r="AY38" i="14"/>
  <c r="AW43" i="14"/>
  <c r="K252" i="14"/>
  <c r="H258" i="14"/>
  <c r="I86" i="14"/>
  <c r="J81" i="14"/>
  <c r="K81" i="14" s="1"/>
  <c r="V172" i="14"/>
  <c r="V170" i="14"/>
  <c r="X167" i="14"/>
  <c r="Y167" i="14" s="1"/>
  <c r="V166" i="14"/>
  <c r="O137" i="14"/>
  <c r="O134" i="14"/>
  <c r="Q134" i="14" s="1"/>
  <c r="K110" i="14"/>
  <c r="H123" i="14"/>
  <c r="H127" i="14"/>
  <c r="K127" i="14" s="1"/>
  <c r="Y127" i="14" s="1"/>
  <c r="AC266" i="14"/>
  <c r="AW258" i="14"/>
  <c r="AY253" i="14"/>
  <c r="AJ213" i="14"/>
  <c r="AL210" i="14"/>
  <c r="AJ215" i="14"/>
  <c r="AC219" i="14" s="1"/>
  <c r="AC221" i="14" s="1"/>
  <c r="AJ209" i="14"/>
  <c r="U80" i="14"/>
  <c r="X80" i="14" s="1"/>
  <c r="U84" i="14"/>
  <c r="X84" i="14" s="1"/>
  <c r="Y84" i="14" s="1"/>
  <c r="X67" i="14"/>
  <c r="AW123" i="14"/>
  <c r="AW127" i="14"/>
  <c r="AY127" i="14" s="1"/>
  <c r="AY110" i="14"/>
  <c r="O46" i="14"/>
  <c r="I213" i="14"/>
  <c r="K213" i="14" s="1"/>
  <c r="Y213" i="14" s="1"/>
  <c r="I209" i="14"/>
  <c r="K196" i="14"/>
  <c r="Y196" i="14" s="1"/>
  <c r="Q220" i="14"/>
  <c r="AC89" i="14"/>
  <c r="AL86" i="14"/>
  <c r="AC93" i="14" s="1"/>
  <c r="AI258" i="14"/>
  <c r="AC51" i="14"/>
  <c r="O309" i="14"/>
  <c r="O306" i="14"/>
  <c r="Q306" i="14" s="1"/>
  <c r="X252" i="14"/>
  <c r="AJ166" i="14"/>
  <c r="AL166" i="14" s="1"/>
  <c r="AL167" i="14"/>
  <c r="AJ170" i="14"/>
  <c r="AJ172" i="14"/>
  <c r="AC176" i="14" s="1"/>
  <c r="AC178" i="14" s="1"/>
  <c r="AV129" i="14"/>
  <c r="X213" i="14"/>
  <c r="AV172" i="14"/>
  <c r="AY166" i="14"/>
  <c r="AC46" i="14"/>
  <c r="AJ37" i="14"/>
  <c r="AJ41" i="14"/>
  <c r="AC52" i="14" s="1"/>
  <c r="AL38" i="14"/>
  <c r="AV209" i="14"/>
  <c r="AY196" i="14"/>
  <c r="AV213" i="14"/>
  <c r="AY213" i="14" s="1"/>
  <c r="H215" i="14"/>
  <c r="K209" i="14"/>
  <c r="Y209" i="14" s="1"/>
  <c r="X256" i="14"/>
  <c r="Q177" i="14"/>
  <c r="AW215" i="14"/>
  <c r="AY210" i="14"/>
  <c r="O133" i="14"/>
  <c r="O135" i="14"/>
  <c r="Q48" i="14"/>
  <c r="Y151" i="14"/>
  <c r="V37" i="14"/>
  <c r="X37" i="14" s="1"/>
  <c r="V41" i="14"/>
  <c r="X41" i="14" s="1"/>
  <c r="V43" i="14"/>
  <c r="X43" i="14" s="1"/>
  <c r="O50" i="14" s="1"/>
  <c r="X38" i="14"/>
  <c r="I41" i="14"/>
  <c r="I37" i="14"/>
  <c r="K37" i="14" s="1"/>
  <c r="U127" i="14"/>
  <c r="X127" i="14" s="1"/>
  <c r="U123" i="14"/>
  <c r="X123" i="14" s="1"/>
  <c r="X110" i="14"/>
  <c r="U129" i="14"/>
  <c r="AC94" i="14"/>
  <c r="AL84" i="14"/>
  <c r="AY170" i="14"/>
  <c r="AL37" i="14"/>
  <c r="AC310" i="14"/>
  <c r="AL299" i="14"/>
  <c r="Y153" i="14"/>
  <c r="AL253" i="14"/>
  <c r="AJ252" i="14"/>
  <c r="AL252" i="14" s="1"/>
  <c r="AJ256" i="14"/>
  <c r="AC267" i="14" s="1"/>
  <c r="AL209" i="14"/>
  <c r="I166" i="14"/>
  <c r="I170" i="14"/>
  <c r="K170" i="14" s="1"/>
  <c r="Y170" i="14" s="1"/>
  <c r="I129" i="14"/>
  <c r="J124" i="14"/>
  <c r="K124" i="14" s="1"/>
  <c r="K24" i="14"/>
  <c r="Y24" i="14" s="1"/>
  <c r="U215" i="14"/>
  <c r="AL123" i="14"/>
  <c r="AL170" i="14"/>
  <c r="AC180" i="14"/>
  <c r="AY24" i="14"/>
  <c r="AV37" i="14"/>
  <c r="AV41" i="14"/>
  <c r="AY41" i="14" s="1"/>
  <c r="Q91" i="14"/>
  <c r="O178" i="13"/>
  <c r="O176" i="13"/>
  <c r="O180" i="13"/>
  <c r="AC89" i="13"/>
  <c r="O262" i="13"/>
  <c r="Q262" i="13" s="1"/>
  <c r="O264" i="13"/>
  <c r="O266" i="13"/>
  <c r="AY124" i="13"/>
  <c r="AW129" i="13"/>
  <c r="H209" i="13"/>
  <c r="H213" i="13"/>
  <c r="K213" i="13" s="1"/>
  <c r="K196" i="13"/>
  <c r="Y196" i="13" s="1"/>
  <c r="U84" i="13"/>
  <c r="X84" i="13" s="1"/>
  <c r="U80" i="13"/>
  <c r="X80" i="13" s="1"/>
  <c r="X67" i="13"/>
  <c r="C133" i="13"/>
  <c r="C135" i="13"/>
  <c r="K41" i="13"/>
  <c r="O306" i="13"/>
  <c r="Q306" i="13" s="1"/>
  <c r="O219" i="13"/>
  <c r="O221" i="13"/>
  <c r="AJ213" i="13"/>
  <c r="AC224" i="13" s="1"/>
  <c r="AJ209" i="13"/>
  <c r="AJ215" i="13"/>
  <c r="AC219" i="13" s="1"/>
  <c r="AC221" i="13" s="1"/>
  <c r="AL210" i="13"/>
  <c r="K239" i="13"/>
  <c r="Y239" i="13" s="1"/>
  <c r="H252" i="13"/>
  <c r="H256" i="13"/>
  <c r="K256" i="13" s="1"/>
  <c r="O133" i="13"/>
  <c r="O135" i="13"/>
  <c r="C307" i="13"/>
  <c r="C305" i="13"/>
  <c r="O90" i="13"/>
  <c r="O92" i="13"/>
  <c r="C137" i="13"/>
  <c r="AV215" i="13"/>
  <c r="O137" i="13"/>
  <c r="AL282" i="13"/>
  <c r="AJ84" i="13"/>
  <c r="AC95" i="13" s="1"/>
  <c r="AJ80" i="13"/>
  <c r="AL80" i="13" s="1"/>
  <c r="AL81" i="13"/>
  <c r="AC46" i="13"/>
  <c r="AW258" i="13"/>
  <c r="AY253" i="13"/>
  <c r="C178" i="13"/>
  <c r="C176" i="13"/>
  <c r="Q176" i="13" s="1"/>
  <c r="AL209" i="13"/>
  <c r="AV86" i="13"/>
  <c r="AY80" i="13"/>
  <c r="AY38" i="13"/>
  <c r="AW43" i="13"/>
  <c r="V295" i="13"/>
  <c r="V299" i="13"/>
  <c r="X299" i="13" s="1"/>
  <c r="Y299" i="13" s="1"/>
  <c r="X296" i="13"/>
  <c r="Y296" i="13" s="1"/>
  <c r="AY256" i="13"/>
  <c r="AL213" i="13"/>
  <c r="AC223" i="13"/>
  <c r="K110" i="13"/>
  <c r="H123" i="13"/>
  <c r="H127" i="13"/>
  <c r="K127" i="13" s="1"/>
  <c r="I37" i="13"/>
  <c r="I41" i="13"/>
  <c r="AI252" i="13"/>
  <c r="AL252" i="13" s="1"/>
  <c r="AI256" i="13"/>
  <c r="AI258" i="13" s="1"/>
  <c r="AC178" i="13"/>
  <c r="AY252" i="13"/>
  <c r="AV258" i="13"/>
  <c r="AC180" i="13"/>
  <c r="AL170" i="13"/>
  <c r="AI172" i="13"/>
  <c r="AJ258" i="13"/>
  <c r="AC262" i="13" s="1"/>
  <c r="AC264" i="13" s="1"/>
  <c r="AC94" i="13"/>
  <c r="Q220" i="13"/>
  <c r="AJ37" i="13"/>
  <c r="AL37" i="13" s="1"/>
  <c r="AJ41" i="13"/>
  <c r="AL38" i="13"/>
  <c r="O49" i="13"/>
  <c r="O47" i="13"/>
  <c r="AW209" i="13"/>
  <c r="AY209" i="13" s="1"/>
  <c r="AW213" i="13"/>
  <c r="AY213" i="13" s="1"/>
  <c r="C180" i="13"/>
  <c r="U166" i="13"/>
  <c r="X166" i="13" s="1"/>
  <c r="Y166" i="13" s="1"/>
  <c r="U170" i="13"/>
  <c r="X170" i="13" s="1"/>
  <c r="X153" i="13"/>
  <c r="Y153" i="13" s="1"/>
  <c r="AI215" i="13"/>
  <c r="AV172" i="13"/>
  <c r="U37" i="13"/>
  <c r="X37" i="13" s="1"/>
  <c r="U41" i="13"/>
  <c r="X41" i="13" s="1"/>
  <c r="AV129" i="13"/>
  <c r="AY123" i="13"/>
  <c r="AY41" i="13"/>
  <c r="I86" i="13"/>
  <c r="J81" i="13"/>
  <c r="K81" i="13" s="1"/>
  <c r="U209" i="13"/>
  <c r="X209" i="13" s="1"/>
  <c r="X196" i="13"/>
  <c r="U213" i="13"/>
  <c r="X213" i="13" s="1"/>
  <c r="U215" i="13"/>
  <c r="AL296" i="13"/>
  <c r="AJ295" i="13"/>
  <c r="AJ299" i="13"/>
  <c r="AV43" i="13"/>
  <c r="AY37" i="13"/>
  <c r="H301" i="13"/>
  <c r="K295" i="13"/>
  <c r="Y295" i="13" s="1"/>
  <c r="O223" i="13"/>
  <c r="O220" i="13"/>
  <c r="O11" i="13" s="1"/>
  <c r="K170" i="13"/>
  <c r="X295" i="13"/>
  <c r="X110" i="13"/>
  <c r="U127" i="13"/>
  <c r="X127" i="13" s="1"/>
  <c r="U123" i="13"/>
  <c r="X123" i="13" s="1"/>
  <c r="C219" i="13"/>
  <c r="Q219" i="13" s="1"/>
  <c r="C221" i="13"/>
  <c r="AC138" i="13"/>
  <c r="O304" i="13"/>
  <c r="H43" i="13"/>
  <c r="K37" i="13"/>
  <c r="Y37" i="13" s="1"/>
  <c r="C175" i="13"/>
  <c r="K172" i="13"/>
  <c r="K67" i="13"/>
  <c r="Y67" i="13" s="1"/>
  <c r="H80" i="13"/>
  <c r="H84" i="13"/>
  <c r="K84" i="13" s="1"/>
  <c r="AI295" i="13"/>
  <c r="AI299" i="13"/>
  <c r="AI301" i="13" s="1"/>
  <c r="X239" i="13"/>
  <c r="U256" i="13"/>
  <c r="X256" i="13" s="1"/>
  <c r="U252" i="13"/>
  <c r="X252" i="13" s="1"/>
  <c r="C309" i="13"/>
  <c r="AL129" i="13"/>
  <c r="AC136" i="13" s="1"/>
  <c r="AC132" i="13"/>
  <c r="AW170" i="13"/>
  <c r="AY170" i="13" s="1"/>
  <c r="AW166" i="13"/>
  <c r="AY166" i="13" s="1"/>
  <c r="AY196" i="13"/>
  <c r="AJ129" i="13"/>
  <c r="AC133" i="13" s="1"/>
  <c r="AC135" i="13" s="1"/>
  <c r="O94" i="13"/>
  <c r="AQ92" i="13"/>
  <c r="AQ90" i="13"/>
  <c r="C11" i="13"/>
  <c r="O92" i="12"/>
  <c r="O90" i="12"/>
  <c r="O94" i="12"/>
  <c r="O262" i="12"/>
  <c r="O264" i="12"/>
  <c r="O266" i="12"/>
  <c r="AL258" i="12"/>
  <c r="AC265" i="12" s="1"/>
  <c r="AC261" i="12"/>
  <c r="O47" i="12"/>
  <c r="O49" i="12"/>
  <c r="O51" i="12"/>
  <c r="O219" i="12"/>
  <c r="O221" i="12"/>
  <c r="O178" i="12"/>
  <c r="O176" i="12"/>
  <c r="O180" i="12"/>
  <c r="AV215" i="12"/>
  <c r="AY209" i="12"/>
  <c r="AC175" i="12"/>
  <c r="AL172" i="12"/>
  <c r="AC179" i="12" s="1"/>
  <c r="H43" i="12"/>
  <c r="K37" i="12"/>
  <c r="O223" i="12"/>
  <c r="O220" i="12"/>
  <c r="O11" i="12" s="1"/>
  <c r="AQ49" i="12"/>
  <c r="AQ47" i="12"/>
  <c r="AL123" i="12"/>
  <c r="AJ43" i="12"/>
  <c r="AC47" i="12" s="1"/>
  <c r="I43" i="12"/>
  <c r="K38" i="12"/>
  <c r="Y38" i="12" s="1"/>
  <c r="AY81" i="12"/>
  <c r="AW86" i="12"/>
  <c r="O309" i="12"/>
  <c r="O306" i="12"/>
  <c r="H172" i="12"/>
  <c r="K166" i="12"/>
  <c r="Y166" i="12" s="1"/>
  <c r="X80" i="12"/>
  <c r="C304" i="12"/>
  <c r="K301" i="12"/>
  <c r="U258" i="12"/>
  <c r="AL252" i="12"/>
  <c r="AC137" i="12"/>
  <c r="AL127" i="12"/>
  <c r="AC138" i="12"/>
  <c r="U37" i="12"/>
  <c r="X37" i="12" s="1"/>
  <c r="U41" i="12"/>
  <c r="X41" i="12" s="1"/>
  <c r="Y41" i="12" s="1"/>
  <c r="U43" i="12"/>
  <c r="Q48" i="12"/>
  <c r="C11" i="12"/>
  <c r="AC218" i="12"/>
  <c r="AL215" i="12"/>
  <c r="AC222" i="12" s="1"/>
  <c r="K239" i="12"/>
  <c r="Y239" i="12" s="1"/>
  <c r="H252" i="12"/>
  <c r="H256" i="12"/>
  <c r="K256" i="12" s="1"/>
  <c r="Y256" i="12" s="1"/>
  <c r="C307" i="12"/>
  <c r="C305" i="12"/>
  <c r="AC266" i="12"/>
  <c r="AL256" i="12"/>
  <c r="K123" i="12"/>
  <c r="H129" i="12"/>
  <c r="AC307" i="12"/>
  <c r="AY167" i="12"/>
  <c r="AW172" i="12"/>
  <c r="Q306" i="12"/>
  <c r="AC11" i="12"/>
  <c r="I258" i="12"/>
  <c r="J253" i="12"/>
  <c r="K253" i="12" s="1"/>
  <c r="O304" i="12"/>
  <c r="X301" i="12"/>
  <c r="O308" i="12" s="1"/>
  <c r="Q220" i="12"/>
  <c r="O133" i="12"/>
  <c r="O135" i="12"/>
  <c r="AI129" i="12"/>
  <c r="AY124" i="12"/>
  <c r="AW129" i="12"/>
  <c r="AW215" i="12"/>
  <c r="AY210" i="12"/>
  <c r="I129" i="12"/>
  <c r="J124" i="12"/>
  <c r="K124" i="12" s="1"/>
  <c r="J81" i="12"/>
  <c r="K81" i="12" s="1"/>
  <c r="I86" i="12"/>
  <c r="X172" i="12"/>
  <c r="O179" i="12" s="1"/>
  <c r="O175" i="12"/>
  <c r="H215" i="12"/>
  <c r="K209" i="12"/>
  <c r="AC267" i="12"/>
  <c r="AJ80" i="12"/>
  <c r="AL81" i="12"/>
  <c r="AJ86" i="12"/>
  <c r="AC90" i="12" s="1"/>
  <c r="AC92" i="12" s="1"/>
  <c r="AJ84" i="12"/>
  <c r="AC95" i="12" s="1"/>
  <c r="AC178" i="12"/>
  <c r="X84" i="12"/>
  <c r="O307" i="12"/>
  <c r="O315" i="12" s="1"/>
  <c r="O305" i="12"/>
  <c r="AC89" i="12"/>
  <c r="AL86" i="12"/>
  <c r="AC93" i="12" s="1"/>
  <c r="AL41" i="12"/>
  <c r="AC51" i="12"/>
  <c r="AI295" i="12"/>
  <c r="AL295" i="12" s="1"/>
  <c r="AI299" i="12"/>
  <c r="AI301" i="12" s="1"/>
  <c r="I215" i="12"/>
  <c r="J210" i="12"/>
  <c r="K210" i="12" s="1"/>
  <c r="AC224" i="12"/>
  <c r="AL209" i="12"/>
  <c r="AV256" i="12"/>
  <c r="AY256" i="12" s="1"/>
  <c r="AV252" i="12"/>
  <c r="AY239" i="12"/>
  <c r="AQ132" i="12"/>
  <c r="J167" i="12"/>
  <c r="K167" i="12" s="1"/>
  <c r="I172" i="12"/>
  <c r="H84" i="12"/>
  <c r="K84" i="12" s="1"/>
  <c r="K67" i="12"/>
  <c r="Y67" i="12" s="1"/>
  <c r="H80" i="12"/>
  <c r="AV84" i="12"/>
  <c r="AY84" i="12" s="1"/>
  <c r="AY67" i="12"/>
  <c r="AV80" i="12"/>
  <c r="Q177" i="12"/>
  <c r="AC94" i="12"/>
  <c r="AL84" i="12"/>
  <c r="AI43" i="12"/>
  <c r="AV172" i="12"/>
  <c r="AY166" i="12"/>
  <c r="AW258" i="12"/>
  <c r="AY253" i="12"/>
  <c r="AL213" i="12"/>
  <c r="AC223" i="12"/>
  <c r="O137" i="12"/>
  <c r="U209" i="12"/>
  <c r="X209" i="12" s="1"/>
  <c r="U213" i="12"/>
  <c r="X213" i="12" s="1"/>
  <c r="Y213" i="12" s="1"/>
  <c r="X196" i="12"/>
  <c r="Y196" i="12" s="1"/>
  <c r="AV43" i="12"/>
  <c r="U86" i="12"/>
  <c r="U123" i="12"/>
  <c r="X123" i="12" s="1"/>
  <c r="U127" i="12"/>
  <c r="X127" i="12" s="1"/>
  <c r="Y127" i="12" s="1"/>
  <c r="X110" i="12"/>
  <c r="Y110" i="12" s="1"/>
  <c r="AL80" i="12"/>
  <c r="AL37" i="12"/>
  <c r="BJ70" i="9"/>
  <c r="BJ70" i="8"/>
  <c r="BJ69" i="9"/>
  <c r="BJ69" i="21"/>
  <c r="BJ68" i="6"/>
  <c r="BJ68" i="9"/>
  <c r="BJ67" i="9"/>
  <c r="BJ67" i="8"/>
  <c r="BJ65" i="9"/>
  <c r="BJ65" i="6"/>
  <c r="BJ65" i="3"/>
  <c r="L64" i="9"/>
  <c r="BJ64" i="9"/>
  <c r="BJ63" i="9"/>
  <c r="AQ263" i="4"/>
  <c r="BJ61" i="21"/>
  <c r="AW239" i="4"/>
  <c r="AY239" i="4" s="1"/>
  <c r="AY237" i="4"/>
  <c r="B157" i="4"/>
  <c r="AC152" i="4"/>
  <c r="AC153" i="4" s="1"/>
  <c r="C195" i="4"/>
  <c r="AC109" i="4"/>
  <c r="AC110" i="4" s="1"/>
  <c r="BJ67" i="21"/>
  <c r="AB66" i="21"/>
  <c r="BJ66" i="21"/>
  <c r="BJ64" i="21"/>
  <c r="AY238" i="4"/>
  <c r="BJ70" i="3"/>
  <c r="BJ70" i="6"/>
  <c r="BJ70" i="7"/>
  <c r="BJ69" i="6"/>
  <c r="BJ69" i="7"/>
  <c r="BJ69" i="3"/>
  <c r="AB69" i="9"/>
  <c r="AB69" i="3"/>
  <c r="AB69" i="22"/>
  <c r="BJ68" i="3"/>
  <c r="BJ68" i="7"/>
  <c r="BJ67" i="3"/>
  <c r="BJ67" i="6"/>
  <c r="BJ67" i="7"/>
  <c r="BJ66" i="7"/>
  <c r="BJ66" i="6"/>
  <c r="BJ66" i="3"/>
  <c r="BJ66" i="8"/>
  <c r="BJ64" i="6"/>
  <c r="BJ64" i="7"/>
  <c r="BJ64" i="3"/>
  <c r="BJ64" i="8"/>
  <c r="BJ63" i="6"/>
  <c r="BJ63" i="3"/>
  <c r="BJ63" i="7"/>
  <c r="BJ63" i="8"/>
  <c r="AB63" i="9"/>
  <c r="BJ62" i="6"/>
  <c r="BJ62" i="7"/>
  <c r="BJ62" i="8"/>
  <c r="BJ62" i="3"/>
  <c r="AS68" i="21"/>
  <c r="AV252" i="4"/>
  <c r="AV256" i="4"/>
  <c r="AV209" i="4"/>
  <c r="AV213" i="4"/>
  <c r="AY213" i="4" s="1"/>
  <c r="AY196" i="4"/>
  <c r="AW215" i="4"/>
  <c r="BI61" i="9" s="1"/>
  <c r="AV166" i="4"/>
  <c r="AV170" i="4"/>
  <c r="AY170" i="4" s="1"/>
  <c r="AY153" i="4"/>
  <c r="AW172" i="4"/>
  <c r="BI61" i="8" s="1"/>
  <c r="AV123" i="4"/>
  <c r="AV127" i="4"/>
  <c r="AY127" i="4" s="1"/>
  <c r="AY110" i="4"/>
  <c r="AY108" i="4"/>
  <c r="AW123" i="4"/>
  <c r="AV80" i="4"/>
  <c r="AV84" i="4"/>
  <c r="AY84" i="4" s="1"/>
  <c r="AY67" i="4"/>
  <c r="AY65" i="4"/>
  <c r="AW80" i="4"/>
  <c r="AQ48" i="4"/>
  <c r="AV37" i="4"/>
  <c r="AV41" i="4"/>
  <c r="AY41" i="4" s="1"/>
  <c r="AY24" i="4"/>
  <c r="AW37" i="4"/>
  <c r="BI28" i="3"/>
  <c r="BI30" i="3" s="1"/>
  <c r="BK15" i="3"/>
  <c r="BK13" i="3"/>
  <c r="BK19" i="3" s="1"/>
  <c r="BK23" i="3"/>
  <c r="BK28" i="3" s="1"/>
  <c r="BF30" i="6"/>
  <c r="BK13" i="6"/>
  <c r="BK19" i="6" s="1"/>
  <c r="BK25" i="6"/>
  <c r="BK28" i="6" s="1"/>
  <c r="BK30" i="6" s="1"/>
  <c r="BK12" i="7"/>
  <c r="BK19" i="7" s="1"/>
  <c r="BK23" i="7"/>
  <c r="BK28" i="7" s="1"/>
  <c r="BK30" i="7" s="1"/>
  <c r="BI30" i="8"/>
  <c r="BK12" i="8"/>
  <c r="BK19" i="8" s="1"/>
  <c r="BK23" i="8"/>
  <c r="BK28" i="8" s="1"/>
  <c r="BK30" i="8" s="1"/>
  <c r="AD53" i="3"/>
  <c r="AD50" i="3"/>
  <c r="AD55" i="3"/>
  <c r="AD54" i="3"/>
  <c r="AD50" i="6"/>
  <c r="M13" i="7"/>
  <c r="AT15" i="7"/>
  <c r="Q20" i="2"/>
  <c r="AD54" i="7"/>
  <c r="AC18" i="7"/>
  <c r="AC25" i="7"/>
  <c r="AT13" i="7"/>
  <c r="M15" i="7"/>
  <c r="Q13" i="2"/>
  <c r="AT25" i="7"/>
  <c r="M27" i="7"/>
  <c r="AD53" i="7"/>
  <c r="AC27" i="7"/>
  <c r="M14" i="8"/>
  <c r="AT16" i="8"/>
  <c r="M18" i="8"/>
  <c r="C28" i="8"/>
  <c r="AD52" i="8"/>
  <c r="AC24" i="8"/>
  <c r="AT25" i="8"/>
  <c r="M27" i="8"/>
  <c r="S15" i="2"/>
  <c r="AD36" i="8"/>
  <c r="M37" i="8"/>
  <c r="AC43" i="8"/>
  <c r="R28" i="8"/>
  <c r="B46" i="21"/>
  <c r="B46" i="22" s="1"/>
  <c r="AN30" i="8"/>
  <c r="M23" i="9"/>
  <c r="AD35" i="9"/>
  <c r="BF19" i="9"/>
  <c r="BI28" i="9"/>
  <c r="BI30" i="9" s="1"/>
  <c r="AT43" i="9"/>
  <c r="W20" i="2"/>
  <c r="BI19" i="9"/>
  <c r="C28" i="21"/>
  <c r="AC26" i="9"/>
  <c r="AT27" i="9"/>
  <c r="AD51" i="9"/>
  <c r="BK13" i="9"/>
  <c r="BK19" i="9" s="1"/>
  <c r="BE30" i="9"/>
  <c r="AD52" i="9"/>
  <c r="AC14" i="9"/>
  <c r="AT15" i="9"/>
  <c r="M17" i="9"/>
  <c r="AD17" i="9" s="1"/>
  <c r="Y20" i="2"/>
  <c r="AD50" i="9"/>
  <c r="AD58" i="9" s="1"/>
  <c r="BK17" i="9"/>
  <c r="BG30" i="9"/>
  <c r="BK58" i="9"/>
  <c r="Y15" i="2"/>
  <c r="BF28" i="9"/>
  <c r="BF30" i="9" s="1"/>
  <c r="BK15" i="9"/>
  <c r="BK27" i="9"/>
  <c r="BK23" i="9"/>
  <c r="AC23" i="21"/>
  <c r="AT24" i="21"/>
  <c r="L30" i="21"/>
  <c r="AN30" i="21"/>
  <c r="AD35" i="21"/>
  <c r="AA21" i="2"/>
  <c r="AC14" i="21"/>
  <c r="AT15" i="21"/>
  <c r="M17" i="21"/>
  <c r="AT27" i="21"/>
  <c r="W13" i="23"/>
  <c r="AD51" i="21"/>
  <c r="BI19" i="21"/>
  <c r="BG30" i="21"/>
  <c r="AD50" i="21"/>
  <c r="BK17" i="21"/>
  <c r="AC17" i="21"/>
  <c r="AD17" i="21" s="1"/>
  <c r="AT37" i="21"/>
  <c r="AD42" i="21"/>
  <c r="BJ30" i="21"/>
  <c r="BK43" i="21"/>
  <c r="BD30" i="21"/>
  <c r="BK14" i="21"/>
  <c r="BF28" i="21"/>
  <c r="BF30" i="21" s="1"/>
  <c r="BI28" i="21"/>
  <c r="BI30" i="21" s="1"/>
  <c r="X19" i="21"/>
  <c r="AT17" i="21"/>
  <c r="J30" i="21"/>
  <c r="AM30" i="21"/>
  <c r="AA19" i="2"/>
  <c r="BK26" i="21"/>
  <c r="BK37" i="21"/>
  <c r="BK12" i="21"/>
  <c r="BK23" i="21"/>
  <c r="BK58" i="21"/>
  <c r="AC37" i="21"/>
  <c r="A24" i="22"/>
  <c r="R28" i="22"/>
  <c r="V30" i="21"/>
  <c r="M37" i="21"/>
  <c r="AD40" i="21"/>
  <c r="AO19" i="21"/>
  <c r="M12" i="21"/>
  <c r="AC13" i="21"/>
  <c r="AC18" i="21"/>
  <c r="AD18" i="21" s="1"/>
  <c r="AC26" i="21"/>
  <c r="AT18" i="21"/>
  <c r="AC19" i="2"/>
  <c r="AD41" i="21"/>
  <c r="AD43" i="21" s="1"/>
  <c r="AD49" i="21"/>
  <c r="AT13" i="21"/>
  <c r="K28" i="21"/>
  <c r="X28" i="21"/>
  <c r="X30" i="21" s="1"/>
  <c r="AT26" i="21"/>
  <c r="I30" i="21"/>
  <c r="AC21" i="2"/>
  <c r="AD52" i="21"/>
  <c r="L70" i="9"/>
  <c r="AB69" i="6"/>
  <c r="AB68" i="8"/>
  <c r="AB67" i="6"/>
  <c r="E15" i="9"/>
  <c r="E16" i="9"/>
  <c r="R28" i="21"/>
  <c r="R28" i="9"/>
  <c r="R28" i="7"/>
  <c r="C28" i="9"/>
  <c r="C28" i="7"/>
  <c r="B56" i="8"/>
  <c r="B56" i="9" s="1"/>
  <c r="B56" i="21" s="1"/>
  <c r="B55" i="8"/>
  <c r="B54" i="7"/>
  <c r="B54" i="8" s="1"/>
  <c r="B53" i="9"/>
  <c r="B52" i="9"/>
  <c r="B57" i="9"/>
  <c r="Q46" i="7"/>
  <c r="Q46" i="8" s="1"/>
  <c r="Q46" i="9" s="1"/>
  <c r="Q46" i="21" s="1"/>
  <c r="Q46" i="22" s="1"/>
  <c r="B49" i="8"/>
  <c r="B49" i="9" s="1"/>
  <c r="AE21" i="2"/>
  <c r="Q21" i="2"/>
  <c r="AT28" i="22"/>
  <c r="AO19" i="22"/>
  <c r="AR28" i="22"/>
  <c r="F30" i="22"/>
  <c r="AT37" i="22"/>
  <c r="AF16" i="2"/>
  <c r="AF17" i="2" s="1"/>
  <c r="X16" i="23"/>
  <c r="AC13" i="22"/>
  <c r="AT15" i="22"/>
  <c r="AC37" i="22"/>
  <c r="AA19" i="22"/>
  <c r="M16" i="22"/>
  <c r="I30" i="22"/>
  <c r="M14" i="22"/>
  <c r="AD14" i="22" s="1"/>
  <c r="AD15" i="22"/>
  <c r="X19" i="22"/>
  <c r="AO28" i="22"/>
  <c r="AC27" i="22"/>
  <c r="J30" i="22"/>
  <c r="AE16" i="2"/>
  <c r="AE17" i="2" s="1"/>
  <c r="Y30" i="22"/>
  <c r="AT43" i="22"/>
  <c r="AD13" i="22"/>
  <c r="M25" i="22"/>
  <c r="AA28" i="22"/>
  <c r="AD16" i="2"/>
  <c r="AD17" i="2" s="1"/>
  <c r="M17" i="22"/>
  <c r="M23" i="22"/>
  <c r="M24" i="22"/>
  <c r="AD24" i="22" s="1"/>
  <c r="X28" i="22"/>
  <c r="V30" i="22"/>
  <c r="AC58" i="22"/>
  <c r="AD57" i="22"/>
  <c r="AD19" i="2"/>
  <c r="Y16" i="23"/>
  <c r="AT13" i="22"/>
  <c r="AT19" i="22" s="1"/>
  <c r="AT28" i="21"/>
  <c r="AC27" i="21"/>
  <c r="AD27" i="21" s="1"/>
  <c r="M13" i="21"/>
  <c r="AD13" i="21" s="1"/>
  <c r="M25" i="21"/>
  <c r="U15" i="23"/>
  <c r="U17" i="23" s="1"/>
  <c r="M23" i="21"/>
  <c r="AA28" i="21"/>
  <c r="W30" i="21"/>
  <c r="AQ30" i="21"/>
  <c r="M58" i="21"/>
  <c r="K19" i="21"/>
  <c r="F30" i="21"/>
  <c r="Y30" i="21"/>
  <c r="AC43" i="21"/>
  <c r="AC58" i="21"/>
  <c r="AC15" i="2"/>
  <c r="G30" i="21"/>
  <c r="Z30" i="21"/>
  <c r="AB15" i="2"/>
  <c r="AC16" i="2"/>
  <c r="AA19" i="21"/>
  <c r="M16" i="21"/>
  <c r="M26" i="21"/>
  <c r="AD26" i="21" s="1"/>
  <c r="AT43" i="21"/>
  <c r="M43" i="21"/>
  <c r="AD48" i="21"/>
  <c r="AB16" i="2"/>
  <c r="AB17" i="2" s="1"/>
  <c r="AP30" i="21"/>
  <c r="AO28" i="21"/>
  <c r="AR28" i="21"/>
  <c r="AA16" i="2"/>
  <c r="AD46" i="21"/>
  <c r="AD57" i="21"/>
  <c r="Z15" i="2"/>
  <c r="Z17" i="2" s="1"/>
  <c r="AT12" i="21"/>
  <c r="AT19" i="21" s="1"/>
  <c r="AT30" i="21" s="1"/>
  <c r="AD16" i="9"/>
  <c r="AC16" i="9"/>
  <c r="Y13" i="2"/>
  <c r="Y17" i="2" s="1"/>
  <c r="M13" i="9"/>
  <c r="AD13" i="9" s="1"/>
  <c r="M14" i="9"/>
  <c r="AT16" i="9"/>
  <c r="AC24" i="9"/>
  <c r="AT25" i="9"/>
  <c r="AS30" i="9"/>
  <c r="I30" i="9"/>
  <c r="X28" i="9"/>
  <c r="AT24" i="9"/>
  <c r="M26" i="9"/>
  <c r="AB30" i="9"/>
  <c r="AD34" i="9"/>
  <c r="AD42" i="9"/>
  <c r="AT14" i="9"/>
  <c r="AO28" i="9"/>
  <c r="AA19" i="9"/>
  <c r="M15" i="9"/>
  <c r="AD15" i="9" s="1"/>
  <c r="M25" i="9"/>
  <c r="AN30" i="9"/>
  <c r="AT17" i="9"/>
  <c r="M24" i="9"/>
  <c r="AT26" i="9"/>
  <c r="AD48" i="9"/>
  <c r="AD57" i="9"/>
  <c r="AD41" i="9"/>
  <c r="AD43" i="9" s="1"/>
  <c r="M43" i="9"/>
  <c r="AC13" i="8"/>
  <c r="AT14" i="8"/>
  <c r="M16" i="8"/>
  <c r="AC17" i="8"/>
  <c r="AT18" i="8"/>
  <c r="AO28" i="8"/>
  <c r="L30" i="8"/>
  <c r="S19" i="2"/>
  <c r="AD40" i="8"/>
  <c r="AD48" i="8"/>
  <c r="AD57" i="8"/>
  <c r="M15" i="8"/>
  <c r="U13" i="2"/>
  <c r="M24" i="8"/>
  <c r="AT26" i="8"/>
  <c r="U19" i="2"/>
  <c r="AD41" i="8"/>
  <c r="AO19" i="8"/>
  <c r="M23" i="8"/>
  <c r="AC15" i="8"/>
  <c r="S13" i="2"/>
  <c r="S17" i="2" s="1"/>
  <c r="AP30" i="8"/>
  <c r="U20" i="2"/>
  <c r="M13" i="8"/>
  <c r="AD13" i="8" s="1"/>
  <c r="AC14" i="8"/>
  <c r="AD14" i="8" s="1"/>
  <c r="AT15" i="8"/>
  <c r="X28" i="8"/>
  <c r="AB30" i="8"/>
  <c r="AD34" i="8"/>
  <c r="AD37" i="8" s="1"/>
  <c r="AD42" i="8"/>
  <c r="M14" i="7"/>
  <c r="M23" i="7"/>
  <c r="AC24" i="7"/>
  <c r="AD24" i="7" s="1"/>
  <c r="O15" i="2"/>
  <c r="AD42" i="7"/>
  <c r="AD47" i="7"/>
  <c r="O19" i="2"/>
  <c r="AR19" i="7"/>
  <c r="L30" i="7"/>
  <c r="AT18" i="7"/>
  <c r="AO28" i="7"/>
  <c r="M25" i="7"/>
  <c r="AC26" i="7"/>
  <c r="AT27" i="7"/>
  <c r="AC37" i="7"/>
  <c r="M43" i="7"/>
  <c r="AD57" i="7"/>
  <c r="M17" i="23"/>
  <c r="AT37" i="7"/>
  <c r="AT17" i="7"/>
  <c r="M24" i="7"/>
  <c r="AT26" i="7"/>
  <c r="AD36" i="7"/>
  <c r="AA28" i="6"/>
  <c r="Y120" i="4"/>
  <c r="F153" i="4"/>
  <c r="H166" i="4" s="1"/>
  <c r="I239" i="4"/>
  <c r="I252" i="4" s="1"/>
  <c r="L70" i="6"/>
  <c r="L69" i="6"/>
  <c r="L69" i="8"/>
  <c r="L67" i="7"/>
  <c r="L66" i="6"/>
  <c r="L64" i="6"/>
  <c r="L63" i="6"/>
  <c r="AS69" i="6"/>
  <c r="L69" i="7"/>
  <c r="L68" i="21"/>
  <c r="Y157" i="4"/>
  <c r="AJ24" i="4"/>
  <c r="AL38" i="4" s="1"/>
  <c r="X238" i="4"/>
  <c r="AL238" i="4"/>
  <c r="K281" i="4"/>
  <c r="Y281" i="4" s="1"/>
  <c r="Y114" i="4"/>
  <c r="X237" i="4"/>
  <c r="W129" i="4"/>
  <c r="AB61" i="7" s="1"/>
  <c r="AL152" i="4"/>
  <c r="AJ110" i="4"/>
  <c r="AJ123" i="4" s="1"/>
  <c r="X152" i="4"/>
  <c r="K237" i="4"/>
  <c r="Y237" i="4" s="1"/>
  <c r="F24" i="4"/>
  <c r="S110" i="4"/>
  <c r="U123" i="4" s="1"/>
  <c r="V153" i="4"/>
  <c r="V166" i="4" s="1"/>
  <c r="AG196" i="4"/>
  <c r="AI209" i="4" s="1"/>
  <c r="I282" i="4"/>
  <c r="I295" i="4" s="1"/>
  <c r="V196" i="4"/>
  <c r="V209" i="4" s="1"/>
  <c r="V110" i="4"/>
  <c r="V123" i="4" s="1"/>
  <c r="AL109" i="4"/>
  <c r="AG153" i="4"/>
  <c r="AI166" i="4" s="1"/>
  <c r="AJ196" i="4"/>
  <c r="AL210" i="4" s="1"/>
  <c r="Y246" i="4"/>
  <c r="X280" i="4"/>
  <c r="K23" i="4"/>
  <c r="AG239" i="4"/>
  <c r="AI252" i="4" s="1"/>
  <c r="I110" i="4"/>
  <c r="I123" i="4" s="1"/>
  <c r="AJ239" i="4"/>
  <c r="AL253" i="4" s="1"/>
  <c r="Y286" i="4"/>
  <c r="K151" i="4"/>
  <c r="AL151" i="4"/>
  <c r="S239" i="4"/>
  <c r="AL194" i="4"/>
  <c r="AL196" i="4" s="1"/>
  <c r="K65" i="4"/>
  <c r="AL108" i="4"/>
  <c r="AG110" i="4"/>
  <c r="AI123" i="4" s="1"/>
  <c r="I153" i="4"/>
  <c r="K152" i="4"/>
  <c r="Y160" i="4"/>
  <c r="X194" i="4"/>
  <c r="Y194" i="4" s="1"/>
  <c r="V239" i="4"/>
  <c r="V252" i="4" s="1"/>
  <c r="Y243" i="4"/>
  <c r="AG282" i="4"/>
  <c r="AI295" i="4" s="1"/>
  <c r="Y117" i="4"/>
  <c r="Y200" i="4"/>
  <c r="F239" i="4"/>
  <c r="AJ282" i="4"/>
  <c r="AJ295" i="4" s="1"/>
  <c r="K108" i="4"/>
  <c r="F110" i="4"/>
  <c r="X151" i="4"/>
  <c r="F196" i="4"/>
  <c r="K280" i="4"/>
  <c r="AL280" i="4"/>
  <c r="AL281" i="4"/>
  <c r="Y289" i="4"/>
  <c r="AL237" i="4"/>
  <c r="Y74" i="4"/>
  <c r="AK129" i="4"/>
  <c r="AC134" i="4" s="1"/>
  <c r="AJ153" i="4"/>
  <c r="AL167" i="4" s="1"/>
  <c r="I196" i="4"/>
  <c r="I209" i="4" s="1"/>
  <c r="K195" i="4"/>
  <c r="Y203" i="4"/>
  <c r="K238" i="4"/>
  <c r="V282" i="4"/>
  <c r="V295" i="4" s="1"/>
  <c r="F282" i="4"/>
  <c r="C306" i="4"/>
  <c r="S282" i="4"/>
  <c r="AK301" i="4"/>
  <c r="AC306" i="4" s="1"/>
  <c r="Y292" i="4"/>
  <c r="W301" i="4"/>
  <c r="AB61" i="22" s="1"/>
  <c r="C263" i="4"/>
  <c r="AK258" i="4"/>
  <c r="AC263" i="4" s="1"/>
  <c r="Y249" i="4"/>
  <c r="W258" i="4"/>
  <c r="Y195" i="4"/>
  <c r="C220" i="4"/>
  <c r="S196" i="4"/>
  <c r="AK215" i="4"/>
  <c r="AC220" i="4" s="1"/>
  <c r="Y206" i="4"/>
  <c r="W215" i="4"/>
  <c r="C177" i="4"/>
  <c r="L61" i="8"/>
  <c r="K153" i="4"/>
  <c r="S153" i="4"/>
  <c r="AK172" i="4"/>
  <c r="AC177" i="4" s="1"/>
  <c r="Y163" i="4"/>
  <c r="W172" i="4"/>
  <c r="AB61" i="8" s="1"/>
  <c r="AL124" i="4"/>
  <c r="C134" i="4"/>
  <c r="K109" i="4"/>
  <c r="X108" i="4"/>
  <c r="I24" i="4"/>
  <c r="I37" i="4" s="1"/>
  <c r="AS69" i="22"/>
  <c r="L69" i="9"/>
  <c r="AB69" i="8"/>
  <c r="L68" i="9"/>
  <c r="AB67" i="3"/>
  <c r="L67" i="21"/>
  <c r="AS66" i="21"/>
  <c r="L66" i="9"/>
  <c r="L66" i="7"/>
  <c r="L65" i="8"/>
  <c r="L65" i="7"/>
  <c r="L65" i="21"/>
  <c r="L64" i="21"/>
  <c r="AS63" i="21"/>
  <c r="S67" i="4"/>
  <c r="U80" i="4" s="1"/>
  <c r="AG24" i="4"/>
  <c r="AI37" i="4" s="1"/>
  <c r="AL66" i="4"/>
  <c r="O14" i="4"/>
  <c r="X23" i="4"/>
  <c r="AL65" i="4"/>
  <c r="Y31" i="4"/>
  <c r="X66" i="4"/>
  <c r="X22" i="4"/>
  <c r="Y71" i="4"/>
  <c r="AL23" i="4"/>
  <c r="AK37" i="4"/>
  <c r="L61" i="22"/>
  <c r="AL22" i="4"/>
  <c r="X65" i="4"/>
  <c r="S24" i="4"/>
  <c r="Y34" i="4"/>
  <c r="W43" i="4"/>
  <c r="O48" i="4" s="1"/>
  <c r="AG67" i="4"/>
  <c r="AI80" i="4" s="1"/>
  <c r="Y77" i="4"/>
  <c r="V67" i="4"/>
  <c r="V80" i="4" s="1"/>
  <c r="Y28" i="4"/>
  <c r="I67" i="4"/>
  <c r="I80" i="4" s="1"/>
  <c r="F67" i="4"/>
  <c r="H80" i="4" s="1"/>
  <c r="AC14" i="4"/>
  <c r="V24" i="4"/>
  <c r="X38" i="4" s="1"/>
  <c r="W80" i="4"/>
  <c r="L70" i="21"/>
  <c r="L69" i="3"/>
  <c r="L68" i="22"/>
  <c r="AB68" i="3"/>
  <c r="AS68" i="6"/>
  <c r="AB68" i="9"/>
  <c r="L67" i="22"/>
  <c r="L67" i="9"/>
  <c r="AB67" i="22"/>
  <c r="L66" i="22"/>
  <c r="L65" i="9"/>
  <c r="L65" i="22"/>
  <c r="L65" i="6"/>
  <c r="AB65" i="22"/>
  <c r="AB64" i="3"/>
  <c r="AS64" i="3"/>
  <c r="L64" i="7"/>
  <c r="L63" i="22"/>
  <c r="L63" i="9"/>
  <c r="AB63" i="3"/>
  <c r="L62" i="22"/>
  <c r="L62" i="7"/>
  <c r="AB62" i="21"/>
  <c r="AB62" i="22"/>
  <c r="C91" i="4"/>
  <c r="L61" i="6"/>
  <c r="L61" i="21"/>
  <c r="C48" i="4"/>
  <c r="O91" i="4"/>
  <c r="AB61" i="6"/>
  <c r="AJ67" i="4"/>
  <c r="K22" i="4"/>
  <c r="L61" i="7"/>
  <c r="AK80" i="4"/>
  <c r="L61" i="9"/>
  <c r="K66" i="4"/>
  <c r="L62" i="21"/>
  <c r="L62" i="6"/>
  <c r="L62" i="8"/>
  <c r="L62" i="9"/>
  <c r="L62" i="3"/>
  <c r="AS62" i="7"/>
  <c r="L63" i="3"/>
  <c r="L63" i="8"/>
  <c r="L63" i="21"/>
  <c r="L63" i="7"/>
  <c r="L64" i="3"/>
  <c r="L64" i="8"/>
  <c r="L64" i="22"/>
  <c r="L65" i="3"/>
  <c r="L66" i="3"/>
  <c r="L66" i="21"/>
  <c r="L66" i="8"/>
  <c r="L67" i="6"/>
  <c r="L67" i="8"/>
  <c r="AS67" i="7"/>
  <c r="L67" i="3"/>
  <c r="L68" i="3"/>
  <c r="L68" i="8"/>
  <c r="L68" i="7"/>
  <c r="L68" i="6"/>
  <c r="L70" i="3"/>
  <c r="L70" i="8"/>
  <c r="L70" i="7"/>
  <c r="AB70" i="3"/>
  <c r="AR19" i="21"/>
  <c r="V13" i="23"/>
  <c r="V17" i="23" s="1"/>
  <c r="Y13" i="23"/>
  <c r="AB70" i="8"/>
  <c r="AB64" i="9"/>
  <c r="AB64" i="22"/>
  <c r="AB62" i="6"/>
  <c r="AS61" i="8"/>
  <c r="AB63" i="7"/>
  <c r="X17" i="23"/>
  <c r="AS61" i="3"/>
  <c r="M15" i="21"/>
  <c r="AD15" i="21" s="1"/>
  <c r="M14" i="21"/>
  <c r="M58" i="22"/>
  <c r="AT58" i="22"/>
  <c r="Z21" i="2"/>
  <c r="AT58" i="21"/>
  <c r="J30" i="9"/>
  <c r="Y30" i="9"/>
  <c r="AT37" i="9"/>
  <c r="L30" i="9"/>
  <c r="Z30" i="9"/>
  <c r="V19" i="2"/>
  <c r="AT23" i="9"/>
  <c r="K19" i="9"/>
  <c r="AR19" i="9"/>
  <c r="H19" i="9"/>
  <c r="H30" i="9" s="1"/>
  <c r="AA28" i="9"/>
  <c r="AC43" i="9"/>
  <c r="AT58" i="9"/>
  <c r="T15" i="23"/>
  <c r="T17" i="23" s="1"/>
  <c r="X19" i="9"/>
  <c r="AC25" i="9"/>
  <c r="V30" i="9"/>
  <c r="AP30" i="9"/>
  <c r="AM30" i="9"/>
  <c r="AD47" i="9"/>
  <c r="F30" i="9"/>
  <c r="W30" i="9"/>
  <c r="AQ30" i="9"/>
  <c r="S15" i="23"/>
  <c r="AC12" i="9"/>
  <c r="AD12" i="9" s="1"/>
  <c r="AO19" i="9"/>
  <c r="AO30" i="9" s="1"/>
  <c r="AC18" i="9"/>
  <c r="AR28" i="9"/>
  <c r="M27" i="9"/>
  <c r="AD27" i="9" s="1"/>
  <c r="G30" i="9"/>
  <c r="AC37" i="9"/>
  <c r="AC58" i="9"/>
  <c r="X15" i="2"/>
  <c r="X17" i="2" s="1"/>
  <c r="S16" i="23"/>
  <c r="AT13" i="9"/>
  <c r="K19" i="8"/>
  <c r="K30" i="8" s="1"/>
  <c r="K28" i="8"/>
  <c r="Y30" i="8"/>
  <c r="AD50" i="8"/>
  <c r="O16" i="23"/>
  <c r="AR19" i="8"/>
  <c r="AR30" i="8" s="1"/>
  <c r="V30" i="8"/>
  <c r="AT43" i="8"/>
  <c r="AD56" i="8"/>
  <c r="AA19" i="8"/>
  <c r="M17" i="8"/>
  <c r="AD17" i="8" s="1"/>
  <c r="AC18" i="8"/>
  <c r="AD18" i="8" s="1"/>
  <c r="AC25" i="8"/>
  <c r="AD25" i="8" s="1"/>
  <c r="W30" i="8"/>
  <c r="AQ30" i="8"/>
  <c r="M43" i="8"/>
  <c r="R20" i="2"/>
  <c r="G30" i="8"/>
  <c r="Z30" i="8"/>
  <c r="F30" i="8"/>
  <c r="AT37" i="8"/>
  <c r="AD49" i="8"/>
  <c r="AT12" i="8"/>
  <c r="AT19" i="8" s="1"/>
  <c r="AT23" i="8"/>
  <c r="AA28" i="8"/>
  <c r="AA30" i="8" s="1"/>
  <c r="AR28" i="8"/>
  <c r="I30" i="8"/>
  <c r="AC37" i="8"/>
  <c r="AT58" i="8"/>
  <c r="T15" i="2"/>
  <c r="U16" i="2"/>
  <c r="U17" i="2" s="1"/>
  <c r="M26" i="8"/>
  <c r="AD26" i="8" s="1"/>
  <c r="AC27" i="8"/>
  <c r="AD27" i="8" s="1"/>
  <c r="J30" i="8"/>
  <c r="T16" i="2"/>
  <c r="M12" i="8"/>
  <c r="AD12" i="8" s="1"/>
  <c r="AS30" i="8"/>
  <c r="AM30" i="8"/>
  <c r="O15" i="23"/>
  <c r="P16" i="23"/>
  <c r="N17" i="23"/>
  <c r="AA19" i="7"/>
  <c r="AA28" i="7"/>
  <c r="AA30" i="7" s="1"/>
  <c r="G30" i="7"/>
  <c r="Z30" i="7"/>
  <c r="I30" i="7"/>
  <c r="AD35" i="7"/>
  <c r="AC43" i="7"/>
  <c r="AT43" i="7"/>
  <c r="AD25" i="7"/>
  <c r="W30" i="7"/>
  <c r="AD18" i="7"/>
  <c r="AO19" i="7"/>
  <c r="M26" i="7"/>
  <c r="AD26" i="7" s="1"/>
  <c r="AB30" i="7"/>
  <c r="J30" i="7"/>
  <c r="AD48" i="7"/>
  <c r="AC14" i="7"/>
  <c r="H28" i="7"/>
  <c r="AN30" i="7"/>
  <c r="AM30" i="7"/>
  <c r="AT58" i="7"/>
  <c r="L16" i="23"/>
  <c r="L17" i="23" s="1"/>
  <c r="AD46" i="7"/>
  <c r="K19" i="7"/>
  <c r="AC13" i="7"/>
  <c r="AD13" i="7" s="1"/>
  <c r="M17" i="7"/>
  <c r="V30" i="7"/>
  <c r="AP30" i="7"/>
  <c r="AD34" i="7"/>
  <c r="AC15" i="7"/>
  <c r="AD15" i="7" s="1"/>
  <c r="Y30" i="7"/>
  <c r="AD41" i="7"/>
  <c r="AD16" i="7"/>
  <c r="AQ30" i="7"/>
  <c r="N16" i="2"/>
  <c r="AT12" i="7"/>
  <c r="AT23" i="7"/>
  <c r="K28" i="7"/>
  <c r="X19" i="7"/>
  <c r="AC17" i="7"/>
  <c r="X28" i="7"/>
  <c r="AD27" i="7"/>
  <c r="F30" i="7"/>
  <c r="AS30" i="7"/>
  <c r="M37" i="7"/>
  <c r="O20" i="2"/>
  <c r="AC58" i="7"/>
  <c r="AD49" i="7"/>
  <c r="Z17" i="23"/>
  <c r="Y17" i="23"/>
  <c r="W17" i="23"/>
  <c r="R17" i="23"/>
  <c r="Q17" i="23"/>
  <c r="AA17" i="2"/>
  <c r="W17" i="2"/>
  <c r="V17" i="2"/>
  <c r="R17" i="2"/>
  <c r="Q17" i="2"/>
  <c r="P17" i="2"/>
  <c r="O17" i="2"/>
  <c r="N17" i="2"/>
  <c r="AD26" i="22"/>
  <c r="AD27" i="22"/>
  <c r="AD17" i="22"/>
  <c r="X30" i="22"/>
  <c r="AD37" i="22"/>
  <c r="AD18" i="22"/>
  <c r="AO30" i="22"/>
  <c r="AA30" i="22"/>
  <c r="AD43" i="22"/>
  <c r="AD23" i="22"/>
  <c r="AD58" i="22"/>
  <c r="K30" i="22"/>
  <c r="AC12" i="22"/>
  <c r="H19" i="22"/>
  <c r="AR19" i="22"/>
  <c r="AR30" i="22" s="1"/>
  <c r="H28" i="22"/>
  <c r="AC16" i="22"/>
  <c r="AD16" i="22" s="1"/>
  <c r="AC25" i="22"/>
  <c r="AD25" i="22" s="1"/>
  <c r="M43" i="22"/>
  <c r="AD23" i="21"/>
  <c r="AO30" i="21"/>
  <c r="AA30" i="21"/>
  <c r="AC12" i="21"/>
  <c r="H19" i="21"/>
  <c r="H28" i="21"/>
  <c r="M24" i="21"/>
  <c r="AD24" i="21" s="1"/>
  <c r="AD34" i="21"/>
  <c r="AC16" i="21"/>
  <c r="AD16" i="21" s="1"/>
  <c r="AC25" i="21"/>
  <c r="AD14" i="9"/>
  <c r="AD36" i="9"/>
  <c r="AD37" i="9" s="1"/>
  <c r="M18" i="9"/>
  <c r="AC23" i="9"/>
  <c r="M58" i="9"/>
  <c r="K28" i="9"/>
  <c r="AD16" i="8"/>
  <c r="AO30" i="8"/>
  <c r="H19" i="8"/>
  <c r="H28" i="8"/>
  <c r="X19" i="8"/>
  <c r="X30" i="8" s="1"/>
  <c r="AC23" i="8"/>
  <c r="M58" i="8"/>
  <c r="AD47" i="8"/>
  <c r="AC12" i="7"/>
  <c r="H19" i="7"/>
  <c r="AR28" i="7"/>
  <c r="AR30" i="7" s="1"/>
  <c r="AD40" i="7"/>
  <c r="AD43" i="7" s="1"/>
  <c r="AC23" i="7"/>
  <c r="M58" i="7"/>
  <c r="M48" i="6"/>
  <c r="M46" i="6"/>
  <c r="M41" i="6"/>
  <c r="M35" i="6"/>
  <c r="J28" i="6"/>
  <c r="K16" i="2" s="1"/>
  <c r="I28" i="6"/>
  <c r="K27" i="6"/>
  <c r="K24" i="6"/>
  <c r="K23" i="6"/>
  <c r="K13" i="6"/>
  <c r="K14" i="6"/>
  <c r="K15" i="6"/>
  <c r="K17" i="6"/>
  <c r="K18" i="6"/>
  <c r="K12" i="6"/>
  <c r="H25" i="6"/>
  <c r="M25" i="6" s="1"/>
  <c r="H14" i="6"/>
  <c r="M14" i="6" s="1"/>
  <c r="H12" i="6"/>
  <c r="M12" i="6" s="1"/>
  <c r="AT41" i="3"/>
  <c r="AT35" i="3"/>
  <c r="AO26" i="3"/>
  <c r="AR25" i="3"/>
  <c r="AO14" i="3"/>
  <c r="AC47" i="3"/>
  <c r="AC46" i="3"/>
  <c r="AC42" i="3"/>
  <c r="AC41" i="3"/>
  <c r="AC40" i="3"/>
  <c r="AC36" i="3"/>
  <c r="AC35" i="3"/>
  <c r="AA26" i="3"/>
  <c r="AA25" i="3"/>
  <c r="AA24" i="3"/>
  <c r="AA23" i="3"/>
  <c r="AA16" i="3"/>
  <c r="AA15" i="3"/>
  <c r="AA14" i="3"/>
  <c r="AA12" i="3"/>
  <c r="X26" i="3"/>
  <c r="AC26" i="3" s="1"/>
  <c r="X24" i="3"/>
  <c r="X18" i="3"/>
  <c r="X17" i="3"/>
  <c r="AC17" i="3" s="1"/>
  <c r="X16" i="3"/>
  <c r="AC16" i="3" s="1"/>
  <c r="X15" i="3"/>
  <c r="AC15" i="3" s="1"/>
  <c r="X14" i="3"/>
  <c r="X13" i="3"/>
  <c r="X12" i="3"/>
  <c r="AC12" i="3" s="1"/>
  <c r="M41" i="3"/>
  <c r="M36" i="3"/>
  <c r="K13" i="3"/>
  <c r="AT34" i="3"/>
  <c r="AR24" i="3"/>
  <c r="AR26" i="3"/>
  <c r="AR27" i="3"/>
  <c r="AR23" i="3"/>
  <c r="AR13" i="3"/>
  <c r="AR14" i="3"/>
  <c r="AR15" i="3"/>
  <c r="AR17" i="3"/>
  <c r="AR18" i="3"/>
  <c r="AR12" i="3"/>
  <c r="AC34" i="3"/>
  <c r="AA27" i="3"/>
  <c r="AA13" i="3"/>
  <c r="AA18" i="3"/>
  <c r="M40" i="3"/>
  <c r="M35" i="3"/>
  <c r="M34" i="3"/>
  <c r="K24" i="3"/>
  <c r="K25" i="3"/>
  <c r="K26" i="3"/>
  <c r="K27" i="3"/>
  <c r="K23" i="3"/>
  <c r="J19" i="3"/>
  <c r="G14" i="2" s="1"/>
  <c r="K14" i="3"/>
  <c r="K16" i="3"/>
  <c r="K17" i="3"/>
  <c r="K18" i="3"/>
  <c r="K12" i="3"/>
  <c r="H15" i="3"/>
  <c r="M15" i="3" s="1"/>
  <c r="I19" i="3"/>
  <c r="I28" i="3"/>
  <c r="AL239" i="4" l="1"/>
  <c r="AW252" i="4"/>
  <c r="AW258" i="4" s="1"/>
  <c r="BI61" i="21" s="1"/>
  <c r="AW256" i="4"/>
  <c r="AY256" i="4" s="1"/>
  <c r="AL295" i="13"/>
  <c r="AC310" i="13"/>
  <c r="V301" i="13"/>
  <c r="X301" i="13" s="1"/>
  <c r="O308" i="13" s="1"/>
  <c r="AJ301" i="13"/>
  <c r="AC305" i="13" s="1"/>
  <c r="AC307" i="13" s="1"/>
  <c r="AJ258" i="14"/>
  <c r="AC262" i="14" s="1"/>
  <c r="AC264" i="14" s="1"/>
  <c r="Y295" i="14"/>
  <c r="Q305" i="15"/>
  <c r="Y239" i="15"/>
  <c r="O11" i="16"/>
  <c r="AL256" i="16"/>
  <c r="O11" i="17"/>
  <c r="AL295" i="17"/>
  <c r="Y256" i="17"/>
  <c r="I258" i="17"/>
  <c r="J253" i="17"/>
  <c r="K253" i="17" s="1"/>
  <c r="Y299" i="17"/>
  <c r="Y239" i="17"/>
  <c r="H301" i="17"/>
  <c r="AC310" i="17"/>
  <c r="Q305" i="18"/>
  <c r="AL258" i="19"/>
  <c r="AC265" i="19" s="1"/>
  <c r="C305" i="19"/>
  <c r="C307" i="19"/>
  <c r="Q307" i="19" s="1"/>
  <c r="Y295" i="19"/>
  <c r="AL295" i="20"/>
  <c r="Y299" i="20"/>
  <c r="I301" i="20"/>
  <c r="J296" i="20"/>
  <c r="K296" i="20" s="1"/>
  <c r="AC304" i="20"/>
  <c r="AY215" i="20"/>
  <c r="AQ222" i="20" s="1"/>
  <c r="AQ218" i="20"/>
  <c r="AY124" i="20"/>
  <c r="AW129" i="20"/>
  <c r="AY123" i="20"/>
  <c r="AW215" i="20"/>
  <c r="AY210" i="20"/>
  <c r="O10" i="20"/>
  <c r="O12" i="20" s="1"/>
  <c r="AY258" i="20"/>
  <c r="AQ265" i="20" s="1"/>
  <c r="AQ261" i="20"/>
  <c r="AQ176" i="20"/>
  <c r="AQ178" i="20"/>
  <c r="C261" i="20"/>
  <c r="K258" i="20"/>
  <c r="AJ258" i="20"/>
  <c r="AC262" i="20" s="1"/>
  <c r="AC264" i="20" s="1"/>
  <c r="C46" i="20"/>
  <c r="Q264" i="20"/>
  <c r="AC218" i="20"/>
  <c r="AL215" i="20"/>
  <c r="AC222" i="20" s="1"/>
  <c r="C178" i="20"/>
  <c r="C176" i="20"/>
  <c r="Q176" i="20" s="1"/>
  <c r="C180" i="20"/>
  <c r="AV43" i="20"/>
  <c r="AY37" i="20"/>
  <c r="AQ90" i="20"/>
  <c r="AQ92" i="20"/>
  <c r="AY86" i="20"/>
  <c r="AQ93" i="20" s="1"/>
  <c r="Y196" i="20"/>
  <c r="U258" i="20"/>
  <c r="AC51" i="20"/>
  <c r="AL41" i="20"/>
  <c r="Y252" i="20"/>
  <c r="Q133" i="20"/>
  <c r="AL256" i="20"/>
  <c r="AL299" i="20"/>
  <c r="AC309" i="20"/>
  <c r="H215" i="20"/>
  <c r="K209" i="20"/>
  <c r="Y209" i="20" s="1"/>
  <c r="Q135" i="20"/>
  <c r="AC49" i="20"/>
  <c r="AJ301" i="20"/>
  <c r="AC305" i="20" s="1"/>
  <c r="AC307" i="20" s="1"/>
  <c r="O304" i="20"/>
  <c r="X301" i="20"/>
  <c r="O308" i="20" s="1"/>
  <c r="K123" i="20"/>
  <c r="Y123" i="20" s="1"/>
  <c r="H129" i="20"/>
  <c r="AV172" i="20"/>
  <c r="AY166" i="20"/>
  <c r="AC175" i="20"/>
  <c r="AL172" i="20"/>
  <c r="AC179" i="20" s="1"/>
  <c r="O315" i="20"/>
  <c r="AB77" i="20"/>
  <c r="AC66" i="20"/>
  <c r="AB74" i="20"/>
  <c r="AB71" i="20"/>
  <c r="AC65" i="20"/>
  <c r="O98" i="20"/>
  <c r="O95" i="20" s="1"/>
  <c r="C89" i="20"/>
  <c r="K86" i="20"/>
  <c r="Y127" i="20"/>
  <c r="H172" i="20"/>
  <c r="K166" i="20"/>
  <c r="Y166" i="20" s="1"/>
  <c r="Y295" i="20"/>
  <c r="AQ49" i="20"/>
  <c r="AQ47" i="20"/>
  <c r="K213" i="20"/>
  <c r="Y213" i="20" s="1"/>
  <c r="O186" i="20"/>
  <c r="AQ264" i="20"/>
  <c r="AQ262" i="20"/>
  <c r="C304" i="20"/>
  <c r="K301" i="20"/>
  <c r="Q90" i="20"/>
  <c r="AL258" i="20"/>
  <c r="AC265" i="20" s="1"/>
  <c r="AC261" i="20"/>
  <c r="O132" i="20"/>
  <c r="X129" i="20"/>
  <c r="O136" i="20" s="1"/>
  <c r="AC46" i="20"/>
  <c r="AL43" i="20"/>
  <c r="AC50" i="20" s="1"/>
  <c r="I43" i="20"/>
  <c r="K38" i="20"/>
  <c r="Y38" i="20" s="1"/>
  <c r="O143" i="20"/>
  <c r="I215" i="20"/>
  <c r="J210" i="20"/>
  <c r="K210" i="20" s="1"/>
  <c r="U215" i="20"/>
  <c r="K37" i="20"/>
  <c r="Y37" i="20" s="1"/>
  <c r="AL213" i="20"/>
  <c r="AC223" i="20"/>
  <c r="X172" i="20"/>
  <c r="O179" i="20" s="1"/>
  <c r="O175" i="20"/>
  <c r="X43" i="20"/>
  <c r="O50" i="20" s="1"/>
  <c r="O46" i="20"/>
  <c r="Q92" i="20"/>
  <c r="C100" i="20"/>
  <c r="AC89" i="19"/>
  <c r="AC9" i="19" s="1"/>
  <c r="AL86" i="19"/>
  <c r="AC93" i="19" s="1"/>
  <c r="O90" i="19"/>
  <c r="O92" i="19"/>
  <c r="O94" i="19"/>
  <c r="AB157" i="19"/>
  <c r="AB163" i="19"/>
  <c r="AC152" i="19"/>
  <c r="AB160" i="19"/>
  <c r="AC151" i="19"/>
  <c r="AC153" i="19" s="1"/>
  <c r="O184" i="19"/>
  <c r="Y84" i="19"/>
  <c r="O262" i="19"/>
  <c r="O264" i="19"/>
  <c r="O272" i="19" s="1"/>
  <c r="O266" i="19"/>
  <c r="AE48" i="19"/>
  <c r="O55" i="19"/>
  <c r="O52" i="19" s="1"/>
  <c r="AB31" i="19"/>
  <c r="AE46" i="19"/>
  <c r="AB34" i="19"/>
  <c r="AB28" i="19"/>
  <c r="AE47" i="19"/>
  <c r="AC22" i="19"/>
  <c r="AC23" i="19"/>
  <c r="X80" i="19"/>
  <c r="AQ49" i="19"/>
  <c r="AQ47" i="19"/>
  <c r="U301" i="19"/>
  <c r="AJ215" i="19"/>
  <c r="H86" i="19"/>
  <c r="K80" i="19"/>
  <c r="Y80" i="19" s="1"/>
  <c r="AQ176" i="19"/>
  <c r="AQ178" i="19"/>
  <c r="C47" i="19"/>
  <c r="C49" i="19"/>
  <c r="C51" i="19"/>
  <c r="C304" i="19"/>
  <c r="K301" i="19"/>
  <c r="AM37" i="19"/>
  <c r="AM22" i="19"/>
  <c r="AM23" i="19"/>
  <c r="AM43" i="19"/>
  <c r="AM38" i="19"/>
  <c r="AM41" i="19"/>
  <c r="AM24" i="19"/>
  <c r="AM28" i="19"/>
  <c r="AM31" i="19"/>
  <c r="AM34" i="19"/>
  <c r="AY86" i="19"/>
  <c r="AQ93" i="19" s="1"/>
  <c r="AQ89" i="19"/>
  <c r="C175" i="19"/>
  <c r="I258" i="19"/>
  <c r="K258" i="19" s="1"/>
  <c r="J253" i="19"/>
  <c r="K253" i="19" s="1"/>
  <c r="Q91" i="19"/>
  <c r="AV215" i="19"/>
  <c r="AY209" i="19"/>
  <c r="AW258" i="19"/>
  <c r="AY253" i="19"/>
  <c r="AJ301" i="19"/>
  <c r="Y127" i="19"/>
  <c r="AL213" i="19"/>
  <c r="O57" i="19"/>
  <c r="AL129" i="19"/>
  <c r="AC136" i="19" s="1"/>
  <c r="X127" i="19"/>
  <c r="AY256" i="19"/>
  <c r="O186" i="19"/>
  <c r="AY172" i="19"/>
  <c r="AQ179" i="19" s="1"/>
  <c r="AQ175" i="19"/>
  <c r="AY129" i="19"/>
  <c r="AQ136" i="19" s="1"/>
  <c r="AQ132" i="19"/>
  <c r="K123" i="19"/>
  <c r="H129" i="19"/>
  <c r="O10" i="19"/>
  <c r="O12" i="19" s="1"/>
  <c r="C219" i="19"/>
  <c r="Q219" i="19" s="1"/>
  <c r="C221" i="19"/>
  <c r="C223" i="19"/>
  <c r="AL299" i="19"/>
  <c r="AY252" i="19"/>
  <c r="AV258" i="19"/>
  <c r="C261" i="19"/>
  <c r="X258" i="19"/>
  <c r="O265" i="19" s="1"/>
  <c r="O133" i="19"/>
  <c r="Q133" i="19" s="1"/>
  <c r="O135" i="19"/>
  <c r="Q305" i="19"/>
  <c r="Y209" i="19"/>
  <c r="O137" i="19"/>
  <c r="U129" i="19"/>
  <c r="AL84" i="19"/>
  <c r="AC94" i="19"/>
  <c r="AQ46" i="19"/>
  <c r="AY43" i="19"/>
  <c r="AQ50" i="19" s="1"/>
  <c r="X123" i="19"/>
  <c r="U86" i="19"/>
  <c r="K252" i="19"/>
  <c r="Y252" i="19" s="1"/>
  <c r="AB249" i="19"/>
  <c r="AC238" i="19"/>
  <c r="AB246" i="19"/>
  <c r="AC237" i="19"/>
  <c r="AC239" i="19" s="1"/>
  <c r="AB243" i="19"/>
  <c r="O270" i="19"/>
  <c r="K43" i="19"/>
  <c r="C46" i="19"/>
  <c r="J167" i="19"/>
  <c r="K167" i="19" s="1"/>
  <c r="I172" i="19"/>
  <c r="Y67" i="19"/>
  <c r="C315" i="19"/>
  <c r="K215" i="19"/>
  <c r="C218" i="19"/>
  <c r="X215" i="19"/>
  <c r="O222" i="19" s="1"/>
  <c r="O218" i="19"/>
  <c r="O229" i="19" s="1"/>
  <c r="K166" i="19"/>
  <c r="Y166" i="19" s="1"/>
  <c r="Y256" i="19"/>
  <c r="Q90" i="19"/>
  <c r="Q92" i="18"/>
  <c r="AC89" i="18"/>
  <c r="AL86" i="18"/>
  <c r="AC93" i="18" s="1"/>
  <c r="O89" i="18"/>
  <c r="X86" i="18"/>
  <c r="O93" i="18" s="1"/>
  <c r="O141" i="18"/>
  <c r="O138" i="18" s="1"/>
  <c r="AC108" i="18"/>
  <c r="AC110" i="18" s="1"/>
  <c r="AB114" i="18"/>
  <c r="AB120" i="18"/>
  <c r="AB117" i="18"/>
  <c r="AC109" i="18"/>
  <c r="O11" i="18"/>
  <c r="V172" i="18"/>
  <c r="AC46" i="18"/>
  <c r="AL43" i="18"/>
  <c r="AC50" i="18" s="1"/>
  <c r="AC52" i="18"/>
  <c r="AC94" i="18"/>
  <c r="AL84" i="18"/>
  <c r="Y213" i="18"/>
  <c r="O315" i="18"/>
  <c r="AC10" i="18"/>
  <c r="AC12" i="18" s="1"/>
  <c r="AC49" i="18"/>
  <c r="AC281" i="18"/>
  <c r="AC280" i="18"/>
  <c r="AC282" i="18" s="1"/>
  <c r="O313" i="18"/>
  <c r="AB292" i="18"/>
  <c r="AB289" i="18"/>
  <c r="AB286" i="18"/>
  <c r="C135" i="18"/>
  <c r="C133" i="18"/>
  <c r="Q133" i="18" s="1"/>
  <c r="C137" i="18"/>
  <c r="Y170" i="18"/>
  <c r="AW129" i="18"/>
  <c r="AY124" i="18"/>
  <c r="AY123" i="18"/>
  <c r="Y166" i="18"/>
  <c r="Y37" i="18"/>
  <c r="U215" i="18"/>
  <c r="J167" i="18"/>
  <c r="K167" i="18" s="1"/>
  <c r="I172" i="18"/>
  <c r="C175" i="18"/>
  <c r="K172" i="18"/>
  <c r="AQ176" i="18"/>
  <c r="AQ178" i="18"/>
  <c r="C218" i="18"/>
  <c r="C315" i="18"/>
  <c r="Q307" i="18"/>
  <c r="AV172" i="18"/>
  <c r="AY166" i="18"/>
  <c r="AC138" i="18"/>
  <c r="K80" i="18"/>
  <c r="Y80" i="18" s="1"/>
  <c r="H86" i="18"/>
  <c r="C264" i="18"/>
  <c r="C262" i="18"/>
  <c r="Q262" i="18" s="1"/>
  <c r="C266" i="18"/>
  <c r="C46" i="18"/>
  <c r="K43" i="18"/>
  <c r="AB157" i="18"/>
  <c r="AB163" i="18"/>
  <c r="AC152" i="18"/>
  <c r="AB160" i="18"/>
  <c r="O184" i="18"/>
  <c r="AC151" i="18"/>
  <c r="AC153" i="18" s="1"/>
  <c r="Y301" i="18"/>
  <c r="C308" i="18"/>
  <c r="Q308" i="18" s="1"/>
  <c r="AY129" i="18"/>
  <c r="AQ136" i="18" s="1"/>
  <c r="AQ132" i="18"/>
  <c r="AQ264" i="18"/>
  <c r="AQ262" i="18"/>
  <c r="Y196" i="18"/>
  <c r="AY252" i="18"/>
  <c r="AV258" i="18"/>
  <c r="Y67" i="18"/>
  <c r="Q304" i="18"/>
  <c r="C313" i="18"/>
  <c r="I215" i="18"/>
  <c r="J210" i="18"/>
  <c r="K210" i="18" s="1"/>
  <c r="AY43" i="18"/>
  <c r="AQ50" i="18" s="1"/>
  <c r="AQ46" i="18"/>
  <c r="C261" i="18"/>
  <c r="K258" i="18"/>
  <c r="O143" i="18"/>
  <c r="Q49" i="18"/>
  <c r="Q90" i="18"/>
  <c r="AY215" i="18"/>
  <c r="AQ222" i="18" s="1"/>
  <c r="AQ218" i="18"/>
  <c r="U258" i="18"/>
  <c r="H129" i="18"/>
  <c r="K123" i="18"/>
  <c r="Y123" i="18" s="1"/>
  <c r="U43" i="18"/>
  <c r="AY81" i="18"/>
  <c r="AW86" i="18"/>
  <c r="AY80" i="18"/>
  <c r="AC218" i="18"/>
  <c r="AL215" i="18"/>
  <c r="AC222" i="18" s="1"/>
  <c r="Y252" i="18"/>
  <c r="Q47" i="18"/>
  <c r="O261" i="17"/>
  <c r="X258" i="17"/>
  <c r="O265" i="17" s="1"/>
  <c r="C304" i="17"/>
  <c r="K301" i="17"/>
  <c r="O55" i="17"/>
  <c r="O52" i="17" s="1"/>
  <c r="AB31" i="17"/>
  <c r="AB34" i="17"/>
  <c r="AE48" i="17"/>
  <c r="AB28" i="17"/>
  <c r="AC22" i="17"/>
  <c r="AC23" i="17"/>
  <c r="AC49" i="17"/>
  <c r="AC175" i="17"/>
  <c r="O186" i="17"/>
  <c r="X86" i="17"/>
  <c r="O93" i="17" s="1"/>
  <c r="O89" i="17"/>
  <c r="AM37" i="17"/>
  <c r="AM41" i="17"/>
  <c r="AM22" i="17"/>
  <c r="AM31" i="17"/>
  <c r="AM23" i="17"/>
  <c r="AM38" i="17"/>
  <c r="AM34" i="17"/>
  <c r="AM24" i="17"/>
  <c r="AM28" i="17"/>
  <c r="AQ264" i="17"/>
  <c r="AQ262" i="17"/>
  <c r="K123" i="17"/>
  <c r="Y123" i="17" s="1"/>
  <c r="H129" i="17"/>
  <c r="C178" i="17"/>
  <c r="C176" i="17"/>
  <c r="Q176" i="17" s="1"/>
  <c r="C180" i="17"/>
  <c r="AQ47" i="17"/>
  <c r="AQ49" i="17"/>
  <c r="Y80" i="17"/>
  <c r="O10" i="17"/>
  <c r="O12" i="17" s="1"/>
  <c r="Q220" i="17"/>
  <c r="C49" i="17"/>
  <c r="AE49" i="17" s="1"/>
  <c r="C47" i="17"/>
  <c r="C51" i="17"/>
  <c r="AC267" i="17"/>
  <c r="AL256" i="17"/>
  <c r="Q133" i="17"/>
  <c r="Q92" i="17"/>
  <c r="C89" i="17"/>
  <c r="C100" i="17" s="1"/>
  <c r="K86" i="17"/>
  <c r="O57" i="17"/>
  <c r="AJ172" i="17"/>
  <c r="AC176" i="17" s="1"/>
  <c r="AC178" i="17" s="1"/>
  <c r="AV215" i="17"/>
  <c r="AY209" i="17"/>
  <c r="C261" i="17"/>
  <c r="K258" i="17"/>
  <c r="AJ258" i="17"/>
  <c r="Q135" i="17"/>
  <c r="I215" i="17"/>
  <c r="J210" i="17"/>
  <c r="K210" i="17" s="1"/>
  <c r="AY86" i="17"/>
  <c r="AQ93" i="17" s="1"/>
  <c r="AQ89" i="17"/>
  <c r="AY129" i="17"/>
  <c r="AQ136" i="17" s="1"/>
  <c r="AQ132" i="17"/>
  <c r="O132" i="17"/>
  <c r="O143" i="17" s="1"/>
  <c r="X129" i="17"/>
  <c r="O136" i="17" s="1"/>
  <c r="AL301" i="17"/>
  <c r="AC308" i="17" s="1"/>
  <c r="AC304" i="17"/>
  <c r="K209" i="17"/>
  <c r="Y209" i="17" s="1"/>
  <c r="H172" i="17"/>
  <c r="K166" i="17"/>
  <c r="Y166" i="17" s="1"/>
  <c r="Y252" i="17"/>
  <c r="AL86" i="17"/>
  <c r="AC93" i="17" s="1"/>
  <c r="K37" i="17"/>
  <c r="Y37" i="17" s="1"/>
  <c r="H43" i="17"/>
  <c r="AQ175" i="17"/>
  <c r="AY172" i="17"/>
  <c r="AQ179" i="17" s="1"/>
  <c r="AY167" i="17"/>
  <c r="AW172" i="17"/>
  <c r="AL299" i="17"/>
  <c r="AC309" i="17"/>
  <c r="C218" i="17"/>
  <c r="AQ46" i="17"/>
  <c r="AY43" i="17"/>
  <c r="AQ50" i="17" s="1"/>
  <c r="AY258" i="17"/>
  <c r="AQ265" i="17" s="1"/>
  <c r="AQ261" i="17"/>
  <c r="C315" i="17"/>
  <c r="Q307" i="17"/>
  <c r="AC46" i="17"/>
  <c r="AC9" i="17" s="1"/>
  <c r="AL43" i="17"/>
  <c r="AC50" i="17" s="1"/>
  <c r="O272" i="17"/>
  <c r="O304" i="17"/>
  <c r="X301" i="17"/>
  <c r="O308" i="17" s="1"/>
  <c r="X172" i="17"/>
  <c r="O179" i="17" s="1"/>
  <c r="O175" i="17"/>
  <c r="AQ135" i="17"/>
  <c r="AQ133" i="17"/>
  <c r="AC46" i="16"/>
  <c r="AL43" i="16"/>
  <c r="AC50" i="16" s="1"/>
  <c r="AM38" i="16"/>
  <c r="AM34" i="16"/>
  <c r="AM37" i="16"/>
  <c r="AM22" i="16"/>
  <c r="AM23" i="16"/>
  <c r="AM28" i="16"/>
  <c r="AM24" i="16"/>
  <c r="AM31" i="16"/>
  <c r="AQ178" i="16"/>
  <c r="AQ176" i="16"/>
  <c r="AB28" i="16"/>
  <c r="O55" i="16"/>
  <c r="AB31" i="16"/>
  <c r="AB34" i="16"/>
  <c r="AC22" i="16"/>
  <c r="AC24" i="16" s="1"/>
  <c r="AE48" i="16"/>
  <c r="AC23" i="16"/>
  <c r="Y127" i="16"/>
  <c r="X84" i="16"/>
  <c r="C47" i="16"/>
  <c r="C49" i="16"/>
  <c r="C51" i="16"/>
  <c r="AL301" i="16"/>
  <c r="AC308" i="16" s="1"/>
  <c r="AQ132" i="16"/>
  <c r="AY129" i="16"/>
  <c r="AQ136" i="16" s="1"/>
  <c r="C304" i="16"/>
  <c r="K301" i="16"/>
  <c r="H172" i="16"/>
  <c r="K166" i="16"/>
  <c r="Y166" i="16" s="1"/>
  <c r="O49" i="16"/>
  <c r="O57" i="16" s="1"/>
  <c r="O47" i="16"/>
  <c r="I172" i="16"/>
  <c r="J167" i="16"/>
  <c r="K167" i="16" s="1"/>
  <c r="AC49" i="16"/>
  <c r="Y38" i="16"/>
  <c r="J124" i="16"/>
  <c r="K124" i="16" s="1"/>
  <c r="I129" i="16"/>
  <c r="C219" i="16"/>
  <c r="Q219" i="16" s="1"/>
  <c r="C221" i="16"/>
  <c r="C223" i="16"/>
  <c r="C261" i="16"/>
  <c r="K258" i="16"/>
  <c r="AC261" i="16"/>
  <c r="AC89" i="16"/>
  <c r="AL86" i="16"/>
  <c r="AC93" i="16" s="1"/>
  <c r="C307" i="16"/>
  <c r="C305" i="16"/>
  <c r="Q305" i="16" s="1"/>
  <c r="C309" i="16"/>
  <c r="U86" i="16"/>
  <c r="AB249" i="16"/>
  <c r="AC238" i="16"/>
  <c r="AB246" i="16"/>
  <c r="O270" i="16"/>
  <c r="AC237" i="16"/>
  <c r="AB243" i="16"/>
  <c r="AQ135" i="16"/>
  <c r="AQ133" i="16"/>
  <c r="AQ264" i="16"/>
  <c r="AQ262" i="16"/>
  <c r="Q90" i="16"/>
  <c r="O90" i="16"/>
  <c r="O92" i="16"/>
  <c r="AV172" i="16"/>
  <c r="AY166" i="16"/>
  <c r="AC180" i="16"/>
  <c r="AL170" i="16"/>
  <c r="Y41" i="16"/>
  <c r="C132" i="16"/>
  <c r="K129" i="16"/>
  <c r="Q48" i="16"/>
  <c r="O135" i="16"/>
  <c r="O133" i="16"/>
  <c r="AW215" i="16"/>
  <c r="AY210" i="16"/>
  <c r="Y84" i="16"/>
  <c r="AQ218" i="16"/>
  <c r="AL172" i="16"/>
  <c r="AC179" i="16" s="1"/>
  <c r="AC175" i="16"/>
  <c r="X215" i="16"/>
  <c r="O222" i="16" s="1"/>
  <c r="O218" i="16"/>
  <c r="AY252" i="16"/>
  <c r="AV258" i="16"/>
  <c r="O132" i="16"/>
  <c r="X129" i="16"/>
  <c r="O136" i="16" s="1"/>
  <c r="AL41" i="16"/>
  <c r="AM41" i="16" s="1"/>
  <c r="AC51" i="16"/>
  <c r="AC132" i="16"/>
  <c r="AL129" i="16"/>
  <c r="AC136" i="16" s="1"/>
  <c r="K215" i="16"/>
  <c r="C218" i="16"/>
  <c r="AQ46" i="16"/>
  <c r="AY86" i="16"/>
  <c r="AQ93" i="16" s="1"/>
  <c r="AQ89" i="16"/>
  <c r="H86" i="16"/>
  <c r="K80" i="16"/>
  <c r="Y80" i="16" s="1"/>
  <c r="O304" i="16"/>
  <c r="X301" i="16"/>
  <c r="O308" i="16" s="1"/>
  <c r="AC138" i="16"/>
  <c r="O94" i="16"/>
  <c r="O137" i="16"/>
  <c r="AJ258" i="16"/>
  <c r="AC262" i="16" s="1"/>
  <c r="AC264" i="16" s="1"/>
  <c r="O272" i="16"/>
  <c r="AW43" i="16"/>
  <c r="AY38" i="16"/>
  <c r="C264" i="16"/>
  <c r="C262" i="16"/>
  <c r="Q262" i="16" s="1"/>
  <c r="C266" i="16"/>
  <c r="H43" i="16"/>
  <c r="K37" i="16"/>
  <c r="Y37" i="16" s="1"/>
  <c r="AC218" i="16"/>
  <c r="AL215" i="16"/>
  <c r="AC222" i="16" s="1"/>
  <c r="Y67" i="16"/>
  <c r="X172" i="16"/>
  <c r="O179" i="16" s="1"/>
  <c r="O175" i="16"/>
  <c r="O186" i="16" s="1"/>
  <c r="K123" i="16"/>
  <c r="Y123" i="16" s="1"/>
  <c r="O51" i="16"/>
  <c r="Y295" i="16"/>
  <c r="O262" i="15"/>
  <c r="Q262" i="15" s="1"/>
  <c r="O264" i="15"/>
  <c r="O266" i="15"/>
  <c r="O47" i="15"/>
  <c r="O10" i="15" s="1"/>
  <c r="O12" i="15" s="1"/>
  <c r="O49" i="15"/>
  <c r="O51" i="15"/>
  <c r="C175" i="15"/>
  <c r="K172" i="15"/>
  <c r="O132" i="15"/>
  <c r="X129" i="15"/>
  <c r="O136" i="15" s="1"/>
  <c r="H43" i="15"/>
  <c r="K37" i="15"/>
  <c r="Y37" i="15" s="1"/>
  <c r="AQ261" i="15"/>
  <c r="AY215" i="15"/>
  <c r="AQ222" i="15" s="1"/>
  <c r="AQ218" i="15"/>
  <c r="K41" i="15"/>
  <c r="X37" i="15"/>
  <c r="C93" i="15"/>
  <c r="Q93" i="15" s="1"/>
  <c r="Y86" i="15"/>
  <c r="AL213" i="15"/>
  <c r="AC223" i="15"/>
  <c r="O143" i="15"/>
  <c r="C133" i="15"/>
  <c r="Q133" i="15" s="1"/>
  <c r="C135" i="15"/>
  <c r="C137" i="15"/>
  <c r="C218" i="15"/>
  <c r="I43" i="15"/>
  <c r="K38" i="15"/>
  <c r="Y38" i="15" s="1"/>
  <c r="X41" i="15"/>
  <c r="C98" i="15"/>
  <c r="Q89" i="15"/>
  <c r="C92" i="15"/>
  <c r="C90" i="15"/>
  <c r="Q90" i="15" s="1"/>
  <c r="C94" i="15"/>
  <c r="AI215" i="15"/>
  <c r="AY37" i="15"/>
  <c r="AV43" i="15"/>
  <c r="X215" i="15"/>
  <c r="O222" i="15" s="1"/>
  <c r="O218" i="15"/>
  <c r="X172" i="15"/>
  <c r="O179" i="15" s="1"/>
  <c r="O175" i="15"/>
  <c r="I215" i="15"/>
  <c r="J210" i="15"/>
  <c r="K210" i="15" s="1"/>
  <c r="AY253" i="15"/>
  <c r="AW258" i="15"/>
  <c r="AY258" i="15" s="1"/>
  <c r="AQ265" i="15" s="1"/>
  <c r="AC175" i="15"/>
  <c r="AL172" i="15"/>
  <c r="AC179" i="15" s="1"/>
  <c r="O46" i="15"/>
  <c r="X43" i="15"/>
  <c r="O50" i="15" s="1"/>
  <c r="Q307" i="15"/>
  <c r="AY38" i="15"/>
  <c r="AW43" i="15"/>
  <c r="AV129" i="15"/>
  <c r="AY123" i="15"/>
  <c r="AC281" i="15"/>
  <c r="AC280" i="15"/>
  <c r="AC282" i="15" s="1"/>
  <c r="O313" i="15"/>
  <c r="AB292" i="15"/>
  <c r="AB286" i="15"/>
  <c r="AB289" i="15"/>
  <c r="AQ175" i="15"/>
  <c r="AY172" i="15"/>
  <c r="AQ179" i="15" s="1"/>
  <c r="AQ176" i="15"/>
  <c r="AQ178" i="15"/>
  <c r="X256" i="15"/>
  <c r="Y256" i="15" s="1"/>
  <c r="Y110" i="15"/>
  <c r="AC310" i="15"/>
  <c r="AL299" i="15"/>
  <c r="O315" i="15"/>
  <c r="Y196" i="15"/>
  <c r="C304" i="15"/>
  <c r="K301" i="15"/>
  <c r="AY81" i="15"/>
  <c r="AW86" i="15"/>
  <c r="AC132" i="15"/>
  <c r="AL129" i="15"/>
  <c r="AC136" i="15" s="1"/>
  <c r="O229" i="15"/>
  <c r="C178" i="15"/>
  <c r="C176" i="15"/>
  <c r="Q176" i="15" s="1"/>
  <c r="C180" i="15"/>
  <c r="AL43" i="15"/>
  <c r="AC50" i="15" s="1"/>
  <c r="AC89" i="15"/>
  <c r="AL86" i="15"/>
  <c r="AC93" i="15" s="1"/>
  <c r="Y127" i="15"/>
  <c r="AJ301" i="15"/>
  <c r="K252" i="15"/>
  <c r="Y252" i="15" s="1"/>
  <c r="H258" i="15"/>
  <c r="AC49" i="15"/>
  <c r="AL258" i="15"/>
  <c r="AC265" i="15" s="1"/>
  <c r="AB71" i="15"/>
  <c r="AB77" i="15"/>
  <c r="AC66" i="15"/>
  <c r="O98" i="15"/>
  <c r="O95" i="15" s="1"/>
  <c r="AC65" i="15"/>
  <c r="AC67" i="15" s="1"/>
  <c r="AB74" i="15"/>
  <c r="U258" i="15"/>
  <c r="AV86" i="15"/>
  <c r="AY80" i="15"/>
  <c r="AC94" i="15"/>
  <c r="AL84" i="15"/>
  <c r="H129" i="15"/>
  <c r="K123" i="15"/>
  <c r="Y123" i="15" s="1"/>
  <c r="AM41" i="14"/>
  <c r="AM24" i="14"/>
  <c r="AM28" i="14"/>
  <c r="AM31" i="14"/>
  <c r="AM37" i="14"/>
  <c r="AM22" i="14"/>
  <c r="AM23" i="14"/>
  <c r="AM34" i="14"/>
  <c r="Y37" i="14"/>
  <c r="AC181" i="14"/>
  <c r="AL41" i="14"/>
  <c r="AL256" i="14"/>
  <c r="Y252" i="14"/>
  <c r="AY84" i="14"/>
  <c r="C304" i="14"/>
  <c r="K301" i="14"/>
  <c r="C218" i="14"/>
  <c r="X215" i="14"/>
  <c r="O222" i="14" s="1"/>
  <c r="O218" i="14"/>
  <c r="AL258" i="14"/>
  <c r="AC265" i="14" s="1"/>
  <c r="AC261" i="14"/>
  <c r="AC22" i="14"/>
  <c r="AE48" i="14"/>
  <c r="AC23" i="14"/>
  <c r="O55" i="14"/>
  <c r="O52" i="14" s="1"/>
  <c r="AB31" i="14"/>
  <c r="AE46" i="14"/>
  <c r="AB34" i="14"/>
  <c r="AB28" i="14"/>
  <c r="AQ49" i="14"/>
  <c r="AQ47" i="14"/>
  <c r="C307" i="14"/>
  <c r="C305" i="14"/>
  <c r="Q305" i="14" s="1"/>
  <c r="C309" i="14"/>
  <c r="AV86" i="14"/>
  <c r="AY80" i="14"/>
  <c r="AY252" i="14"/>
  <c r="AV258" i="14"/>
  <c r="O47" i="14"/>
  <c r="O49" i="14"/>
  <c r="O57" i="14" s="1"/>
  <c r="O51" i="14"/>
  <c r="AV215" i="14"/>
  <c r="AY209" i="14"/>
  <c r="AY172" i="14"/>
  <c r="AQ179" i="14" s="1"/>
  <c r="AQ175" i="14"/>
  <c r="X172" i="14"/>
  <c r="O179" i="14" s="1"/>
  <c r="O175" i="14"/>
  <c r="AL172" i="14"/>
  <c r="AC179" i="14" s="1"/>
  <c r="C46" i="14"/>
  <c r="AB249" i="14"/>
  <c r="AC238" i="14"/>
  <c r="AB246" i="14"/>
  <c r="O270" i="14"/>
  <c r="AC237" i="14"/>
  <c r="AB243" i="14"/>
  <c r="O272" i="14"/>
  <c r="AQ264" i="14"/>
  <c r="AQ262" i="14"/>
  <c r="C261" i="14"/>
  <c r="K258" i="14"/>
  <c r="O132" i="14"/>
  <c r="X129" i="14"/>
  <c r="O136" i="14" s="1"/>
  <c r="AQ221" i="14"/>
  <c r="AQ219" i="14"/>
  <c r="K123" i="14"/>
  <c r="Y123" i="14" s="1"/>
  <c r="H129" i="14"/>
  <c r="Y256" i="14"/>
  <c r="Y80" i="14"/>
  <c r="X166" i="14"/>
  <c r="AY37" i="14"/>
  <c r="AV43" i="14"/>
  <c r="C135" i="14"/>
  <c r="C133" i="14"/>
  <c r="Q133" i="14" s="1"/>
  <c r="C137" i="14"/>
  <c r="AW129" i="14"/>
  <c r="AY124" i="14"/>
  <c r="AC224" i="14"/>
  <c r="Y110" i="14"/>
  <c r="O178" i="14"/>
  <c r="O186" i="14" s="1"/>
  <c r="O176" i="14"/>
  <c r="AC132" i="14"/>
  <c r="AL129" i="14"/>
  <c r="AC136" i="14" s="1"/>
  <c r="C89" i="14"/>
  <c r="K86" i="14"/>
  <c r="AL213" i="14"/>
  <c r="K38" i="14"/>
  <c r="Y38" i="14" s="1"/>
  <c r="I43" i="14"/>
  <c r="K172" i="14"/>
  <c r="C175" i="14"/>
  <c r="AJ43" i="14"/>
  <c r="AY129" i="14"/>
  <c r="AQ136" i="14" s="1"/>
  <c r="AQ132" i="14"/>
  <c r="AQ176" i="14"/>
  <c r="AQ178" i="14"/>
  <c r="AL215" i="14"/>
  <c r="AC222" i="14" s="1"/>
  <c r="AC218" i="14"/>
  <c r="C264" i="14"/>
  <c r="C262" i="14"/>
  <c r="Q262" i="14" s="1"/>
  <c r="C266" i="14"/>
  <c r="J167" i="14"/>
  <c r="K167" i="14" s="1"/>
  <c r="I172" i="14"/>
  <c r="O11" i="14"/>
  <c r="AY123" i="14"/>
  <c r="I215" i="14"/>
  <c r="K215" i="14" s="1"/>
  <c r="J210" i="14"/>
  <c r="K210" i="14" s="1"/>
  <c r="U86" i="14"/>
  <c r="C92" i="14"/>
  <c r="C90" i="14"/>
  <c r="Q90" i="14" s="1"/>
  <c r="C94" i="14"/>
  <c r="AW86" i="14"/>
  <c r="AY81" i="14"/>
  <c r="K166" i="14"/>
  <c r="Y166" i="14" s="1"/>
  <c r="U301" i="14"/>
  <c r="O180" i="14"/>
  <c r="AL301" i="13"/>
  <c r="AC308" i="13" s="1"/>
  <c r="AC304" i="13"/>
  <c r="AY129" i="13"/>
  <c r="AQ136" i="13" s="1"/>
  <c r="AQ132" i="13"/>
  <c r="C304" i="13"/>
  <c r="K301" i="13"/>
  <c r="K123" i="13"/>
  <c r="Y123" i="13" s="1"/>
  <c r="H129" i="13"/>
  <c r="AC218" i="13"/>
  <c r="AL215" i="13"/>
  <c r="AC222" i="13" s="1"/>
  <c r="K38" i="13"/>
  <c r="Y38" i="13" s="1"/>
  <c r="I43" i="13"/>
  <c r="K252" i="13"/>
  <c r="Y252" i="13" s="1"/>
  <c r="H258" i="13"/>
  <c r="AL299" i="13"/>
  <c r="AC309" i="13"/>
  <c r="X215" i="13"/>
  <c r="O222" i="13" s="1"/>
  <c r="O218" i="13"/>
  <c r="O229" i="13" s="1"/>
  <c r="Y127" i="13"/>
  <c r="O309" i="13"/>
  <c r="Q178" i="13"/>
  <c r="C186" i="13"/>
  <c r="Y84" i="13"/>
  <c r="U129" i="13"/>
  <c r="U43" i="13"/>
  <c r="U172" i="13"/>
  <c r="Y110" i="13"/>
  <c r="Q135" i="13"/>
  <c r="Y213" i="13"/>
  <c r="AL84" i="13"/>
  <c r="O307" i="13"/>
  <c r="O315" i="13" s="1"/>
  <c r="O305" i="13"/>
  <c r="O10" i="13" s="1"/>
  <c r="O12" i="13" s="1"/>
  <c r="C46" i="13"/>
  <c r="K80" i="13"/>
  <c r="Y80" i="13" s="1"/>
  <c r="H86" i="13"/>
  <c r="AC281" i="13"/>
  <c r="AC280" i="13"/>
  <c r="AC282" i="13" s="1"/>
  <c r="O313" i="13"/>
  <c r="AB292" i="13"/>
  <c r="AB286" i="13"/>
  <c r="AB289" i="13"/>
  <c r="AQ46" i="13"/>
  <c r="AY43" i="13"/>
  <c r="AQ50" i="13" s="1"/>
  <c r="Q264" i="13"/>
  <c r="AC266" i="13"/>
  <c r="AL256" i="13"/>
  <c r="AQ47" i="13"/>
  <c r="AQ49" i="13"/>
  <c r="AQ264" i="13"/>
  <c r="AQ262" i="13"/>
  <c r="Q133" i="13"/>
  <c r="H215" i="13"/>
  <c r="K209" i="13"/>
  <c r="Y209" i="13" s="1"/>
  <c r="Y41" i="13"/>
  <c r="AC52" i="13"/>
  <c r="AL41" i="13"/>
  <c r="AL258" i="13"/>
  <c r="AC265" i="13" s="1"/>
  <c r="AC261" i="13"/>
  <c r="AQ135" i="13"/>
  <c r="AQ133" i="13"/>
  <c r="AJ86" i="13"/>
  <c r="C179" i="13"/>
  <c r="Q221" i="13"/>
  <c r="Y170" i="13"/>
  <c r="C90" i="13"/>
  <c r="Q90" i="13" s="1"/>
  <c r="C92" i="13"/>
  <c r="C94" i="13"/>
  <c r="AQ175" i="13"/>
  <c r="AY172" i="13"/>
  <c r="AQ179" i="13" s="1"/>
  <c r="AJ43" i="13"/>
  <c r="AC175" i="13"/>
  <c r="AC9" i="13" s="1"/>
  <c r="AL172" i="13"/>
  <c r="AC179" i="13" s="1"/>
  <c r="AQ218" i="13"/>
  <c r="AW215" i="13"/>
  <c r="AY210" i="13"/>
  <c r="AY258" i="13"/>
  <c r="AQ265" i="13" s="1"/>
  <c r="AQ261" i="13"/>
  <c r="Q305" i="13"/>
  <c r="AY167" i="13"/>
  <c r="AW172" i="13"/>
  <c r="U258" i="13"/>
  <c r="C184" i="13"/>
  <c r="C181" i="13" s="1"/>
  <c r="AY86" i="13"/>
  <c r="AQ93" i="13" s="1"/>
  <c r="AQ89" i="13"/>
  <c r="Y256" i="13"/>
  <c r="U86" i="13"/>
  <c r="U129" i="12"/>
  <c r="Y84" i="12"/>
  <c r="K215" i="12"/>
  <c r="C218" i="12"/>
  <c r="AQ221" i="12"/>
  <c r="AQ219" i="12"/>
  <c r="AC281" i="12"/>
  <c r="AC280" i="12"/>
  <c r="O313" i="12"/>
  <c r="O310" i="12" s="1"/>
  <c r="AB292" i="12"/>
  <c r="AB289" i="12"/>
  <c r="AB286" i="12"/>
  <c r="C132" i="12"/>
  <c r="K129" i="12"/>
  <c r="K252" i="12"/>
  <c r="Y252" i="12" s="1"/>
  <c r="H258" i="12"/>
  <c r="Y37" i="12"/>
  <c r="O186" i="12"/>
  <c r="AY172" i="12"/>
  <c r="AQ179" i="12" s="1"/>
  <c r="AQ175" i="12"/>
  <c r="AL301" i="12"/>
  <c r="AC308" i="12" s="1"/>
  <c r="AC304" i="12"/>
  <c r="C315" i="12"/>
  <c r="Q307" i="12"/>
  <c r="C178" i="12"/>
  <c r="C176" i="12"/>
  <c r="Q176" i="12" s="1"/>
  <c r="C180" i="12"/>
  <c r="AB157" i="12"/>
  <c r="AB163" i="12"/>
  <c r="AC152" i="12"/>
  <c r="AB160" i="12"/>
  <c r="O184" i="12"/>
  <c r="O181" i="12" s="1"/>
  <c r="AC151" i="12"/>
  <c r="AC153" i="12" s="1"/>
  <c r="AQ135" i="12"/>
  <c r="AQ133" i="12"/>
  <c r="Y123" i="12"/>
  <c r="C47" i="12"/>
  <c r="C49" i="12"/>
  <c r="C51" i="12"/>
  <c r="K43" i="12"/>
  <c r="C46" i="12"/>
  <c r="O272" i="12"/>
  <c r="AY252" i="12"/>
  <c r="AV258" i="12"/>
  <c r="AQ90" i="12"/>
  <c r="AQ92" i="12"/>
  <c r="AC46" i="12"/>
  <c r="AC9" i="12" s="1"/>
  <c r="AL43" i="12"/>
  <c r="AC50" i="12" s="1"/>
  <c r="Q304" i="12"/>
  <c r="C313" i="12"/>
  <c r="C310" i="12" s="1"/>
  <c r="X86" i="12"/>
  <c r="O93" i="12" s="1"/>
  <c r="O89" i="12"/>
  <c r="C264" i="12"/>
  <c r="C262" i="12"/>
  <c r="Q262" i="12" s="1"/>
  <c r="C266" i="12"/>
  <c r="C175" i="12"/>
  <c r="K172" i="12"/>
  <c r="AC10" i="12"/>
  <c r="AC12" i="12" s="1"/>
  <c r="AC49" i="12"/>
  <c r="Y209" i="12"/>
  <c r="AY43" i="12"/>
  <c r="AQ50" i="12" s="1"/>
  <c r="AQ46" i="12"/>
  <c r="AV86" i="12"/>
  <c r="AY80" i="12"/>
  <c r="C219" i="12"/>
  <c r="Q219" i="12" s="1"/>
  <c r="C221" i="12"/>
  <c r="C223" i="12"/>
  <c r="C92" i="12"/>
  <c r="C90" i="12"/>
  <c r="Q90" i="12" s="1"/>
  <c r="C94" i="12"/>
  <c r="AL129" i="12"/>
  <c r="AC136" i="12" s="1"/>
  <c r="AC132" i="12"/>
  <c r="O46" i="12"/>
  <c r="X43" i="12"/>
  <c r="O50" i="12" s="1"/>
  <c r="U215" i="12"/>
  <c r="AQ264" i="12"/>
  <c r="AQ262" i="12"/>
  <c r="AY129" i="12"/>
  <c r="AQ136" i="12" s="1"/>
  <c r="O57" i="12"/>
  <c r="H86" i="12"/>
  <c r="K80" i="12"/>
  <c r="Y80" i="12" s="1"/>
  <c r="C133" i="12"/>
  <c r="Q133" i="12" s="1"/>
  <c r="C135" i="12"/>
  <c r="C137" i="12"/>
  <c r="Y301" i="12"/>
  <c r="C308" i="12"/>
  <c r="Q308" i="12" s="1"/>
  <c r="AL299" i="12"/>
  <c r="AC309" i="12"/>
  <c r="AQ176" i="12"/>
  <c r="AQ178" i="12"/>
  <c r="Q305" i="12"/>
  <c r="O261" i="12"/>
  <c r="X258" i="12"/>
  <c r="O265" i="12" s="1"/>
  <c r="AY215" i="12"/>
  <c r="AQ222" i="12" s="1"/>
  <c r="AQ218" i="12"/>
  <c r="O10" i="12"/>
  <c r="O12" i="12" s="1"/>
  <c r="O100" i="12"/>
  <c r="AS70" i="8"/>
  <c r="AB65" i="21"/>
  <c r="AQ64" i="22"/>
  <c r="AS63" i="6"/>
  <c r="AY253" i="4"/>
  <c r="B200" i="4"/>
  <c r="AB157" i="4"/>
  <c r="AC195" i="4"/>
  <c r="AC196" i="4" s="1"/>
  <c r="C238" i="4"/>
  <c r="C281" i="4" s="1"/>
  <c r="AS62" i="22"/>
  <c r="BI70" i="8"/>
  <c r="AA70" i="8"/>
  <c r="AQ70" i="21"/>
  <c r="BI69" i="3"/>
  <c r="BI69" i="6"/>
  <c r="AQ69" i="22"/>
  <c r="BI68" i="6"/>
  <c r="BJ68" i="21"/>
  <c r="AS68" i="3"/>
  <c r="BI67" i="7"/>
  <c r="BI67" i="3"/>
  <c r="BI66" i="7"/>
  <c r="BI66" i="3"/>
  <c r="K66" i="6"/>
  <c r="BH65" i="9"/>
  <c r="AS65" i="3"/>
  <c r="BI63" i="6"/>
  <c r="AQ63" i="22"/>
  <c r="AQ63" i="21"/>
  <c r="BJ62" i="21"/>
  <c r="AB62" i="9"/>
  <c r="BI62" i="7"/>
  <c r="BH62" i="3"/>
  <c r="AB70" i="22"/>
  <c r="AS69" i="21"/>
  <c r="AB67" i="7"/>
  <c r="AB65" i="9"/>
  <c r="BJ71" i="8"/>
  <c r="AS62" i="21"/>
  <c r="AQ264" i="4"/>
  <c r="AQ262" i="4"/>
  <c r="AV258" i="4"/>
  <c r="BH61" i="21" s="1"/>
  <c r="BK61" i="21" s="1"/>
  <c r="AY252" i="4"/>
  <c r="AQ221" i="4"/>
  <c r="AQ219" i="4"/>
  <c r="AV215" i="4"/>
  <c r="BH61" i="9" s="1"/>
  <c r="BK61" i="9" s="1"/>
  <c r="AY209" i="4"/>
  <c r="AQ178" i="4"/>
  <c r="AQ176" i="4"/>
  <c r="AV172" i="4"/>
  <c r="BH61" i="8" s="1"/>
  <c r="BK61" i="8" s="1"/>
  <c r="AY166" i="4"/>
  <c r="AV129" i="4"/>
  <c r="BH61" i="7" s="1"/>
  <c r="AY123" i="4"/>
  <c r="AY124" i="4"/>
  <c r="AW129" i="4"/>
  <c r="BI61" i="7" s="1"/>
  <c r="AY81" i="4"/>
  <c r="AW86" i="4"/>
  <c r="BI61" i="6" s="1"/>
  <c r="AV86" i="4"/>
  <c r="BH61" i="6" s="1"/>
  <c r="BK61" i="6" s="1"/>
  <c r="AY80" i="4"/>
  <c r="AY38" i="4"/>
  <c r="AW43" i="4"/>
  <c r="BI61" i="3" s="1"/>
  <c r="AQ11" i="4"/>
  <c r="AV43" i="4"/>
  <c r="BH61" i="3" s="1"/>
  <c r="AY37" i="4"/>
  <c r="BK30" i="3"/>
  <c r="AT14" i="3"/>
  <c r="AT19" i="7"/>
  <c r="AD37" i="7"/>
  <c r="M19" i="7"/>
  <c r="AD14" i="7"/>
  <c r="AD24" i="8"/>
  <c r="M19" i="8"/>
  <c r="X30" i="9"/>
  <c r="AD24" i="9"/>
  <c r="AT28" i="9"/>
  <c r="AT30" i="9" s="1"/>
  <c r="AT19" i="9"/>
  <c r="AA30" i="9"/>
  <c r="M28" i="9"/>
  <c r="AD26" i="9"/>
  <c r="BK28" i="9"/>
  <c r="BK30" i="9" s="1"/>
  <c r="K30" i="21"/>
  <c r="AD14" i="21"/>
  <c r="AD37" i="21"/>
  <c r="BK19" i="21"/>
  <c r="BK28" i="21"/>
  <c r="AC17" i="2"/>
  <c r="C28" i="22"/>
  <c r="AC28" i="21"/>
  <c r="M19" i="21"/>
  <c r="AD25" i="21"/>
  <c r="AA69" i="7"/>
  <c r="AB69" i="7"/>
  <c r="K68" i="21"/>
  <c r="AR68" i="3"/>
  <c r="AS65" i="22"/>
  <c r="E15" i="21"/>
  <c r="E16" i="21"/>
  <c r="B47" i="8"/>
  <c r="B47" i="9" s="1"/>
  <c r="B56" i="22"/>
  <c r="B53" i="21"/>
  <c r="B52" i="21"/>
  <c r="B57" i="21"/>
  <c r="B51" i="9"/>
  <c r="B50" i="9"/>
  <c r="M28" i="22"/>
  <c r="AC19" i="22"/>
  <c r="M19" i="22"/>
  <c r="AD58" i="21"/>
  <c r="AR30" i="21"/>
  <c r="AD25" i="9"/>
  <c r="AR30" i="9"/>
  <c r="AD18" i="9"/>
  <c r="AD19" i="9" s="1"/>
  <c r="T17" i="2"/>
  <c r="AD15" i="8"/>
  <c r="O17" i="23"/>
  <c r="AT28" i="8"/>
  <c r="AD43" i="8"/>
  <c r="X30" i="7"/>
  <c r="H30" i="7"/>
  <c r="AT28" i="7"/>
  <c r="AC28" i="7"/>
  <c r="AO30" i="7"/>
  <c r="AC14" i="3"/>
  <c r="AC24" i="3"/>
  <c r="AJ37" i="4"/>
  <c r="Y238" i="4"/>
  <c r="K239" i="4"/>
  <c r="Y152" i="4"/>
  <c r="Y65" i="4"/>
  <c r="X124" i="4"/>
  <c r="Y124" i="4" s="1"/>
  <c r="Z70" i="22"/>
  <c r="AQ69" i="21"/>
  <c r="AA67" i="22"/>
  <c r="AS65" i="21"/>
  <c r="AB65" i="8"/>
  <c r="Z65" i="3"/>
  <c r="AS64" i="21"/>
  <c r="AQ68" i="7"/>
  <c r="AS67" i="3"/>
  <c r="AS67" i="21"/>
  <c r="X167" i="4"/>
  <c r="Y167" i="4" s="1"/>
  <c r="AL296" i="4"/>
  <c r="X296" i="4"/>
  <c r="Y296" i="4" s="1"/>
  <c r="O134" i="4"/>
  <c r="Q134" i="4" s="1"/>
  <c r="K24" i="4"/>
  <c r="Y280" i="4"/>
  <c r="AJ209" i="4"/>
  <c r="AL209" i="4" s="1"/>
  <c r="H37" i="4"/>
  <c r="K37" i="4" s="1"/>
  <c r="Y151" i="4"/>
  <c r="K110" i="4"/>
  <c r="X24" i="4"/>
  <c r="X210" i="4"/>
  <c r="Y210" i="4" s="1"/>
  <c r="X239" i="4"/>
  <c r="AL295" i="4"/>
  <c r="AL153" i="4"/>
  <c r="AL123" i="4"/>
  <c r="AL110" i="4"/>
  <c r="AJ252" i="4"/>
  <c r="AL252" i="4" s="1"/>
  <c r="Y23" i="4"/>
  <c r="X253" i="4"/>
  <c r="Y253" i="4" s="1"/>
  <c r="H123" i="4"/>
  <c r="K123" i="4" s="1"/>
  <c r="U252" i="4"/>
  <c r="X252" i="4" s="1"/>
  <c r="X110" i="4"/>
  <c r="Y108" i="4"/>
  <c r="AL282" i="4"/>
  <c r="H295" i="4"/>
  <c r="H209" i="4"/>
  <c r="I166" i="4"/>
  <c r="K166" i="4" s="1"/>
  <c r="AJ166" i="4"/>
  <c r="AL166" i="4" s="1"/>
  <c r="H252" i="4"/>
  <c r="K252" i="4" s="1"/>
  <c r="K196" i="4"/>
  <c r="K282" i="4"/>
  <c r="X282" i="4"/>
  <c r="U295" i="4"/>
  <c r="X295" i="4" s="1"/>
  <c r="O306" i="4"/>
  <c r="Q306" i="4" s="1"/>
  <c r="J296" i="4"/>
  <c r="K296" i="4" s="1"/>
  <c r="O263" i="4"/>
  <c r="Q263" i="4" s="1"/>
  <c r="J253" i="4"/>
  <c r="K253" i="4" s="1"/>
  <c r="AB61" i="21"/>
  <c r="X196" i="4"/>
  <c r="Y196" i="4" s="1"/>
  <c r="U209" i="4"/>
  <c r="X209" i="4" s="1"/>
  <c r="J210" i="4"/>
  <c r="K210" i="4" s="1"/>
  <c r="O220" i="4"/>
  <c r="Q220" i="4" s="1"/>
  <c r="AB61" i="9"/>
  <c r="O177" i="4"/>
  <c r="Q177" i="4" s="1"/>
  <c r="X153" i="4"/>
  <c r="Y153" i="4" s="1"/>
  <c r="U166" i="4"/>
  <c r="X166" i="4" s="1"/>
  <c r="Y109" i="4"/>
  <c r="J124" i="4"/>
  <c r="K124" i="4" s="1"/>
  <c r="X123" i="4"/>
  <c r="AA70" i="3"/>
  <c r="AS70" i="22"/>
  <c r="Z70" i="3"/>
  <c r="AS67" i="8"/>
  <c r="AB66" i="7"/>
  <c r="AS66" i="3"/>
  <c r="AA66" i="21"/>
  <c r="AS66" i="22"/>
  <c r="Z64" i="8"/>
  <c r="AB64" i="6"/>
  <c r="AB64" i="8"/>
  <c r="AB63" i="6"/>
  <c r="AS63" i="22"/>
  <c r="AS62" i="8"/>
  <c r="AL67" i="4"/>
  <c r="Y66" i="4"/>
  <c r="X80" i="4"/>
  <c r="X67" i="4"/>
  <c r="X81" i="4"/>
  <c r="Y81" i="4" s="1"/>
  <c r="AB61" i="3"/>
  <c r="Q48" i="4"/>
  <c r="Y22" i="4"/>
  <c r="AS61" i="7"/>
  <c r="AL24" i="4"/>
  <c r="J81" i="4"/>
  <c r="K81" i="4" s="1"/>
  <c r="K67" i="4"/>
  <c r="AS61" i="9"/>
  <c r="U37" i="4"/>
  <c r="V37" i="4"/>
  <c r="AS70" i="9"/>
  <c r="AS70" i="21"/>
  <c r="AS70" i="3"/>
  <c r="AA69" i="6"/>
  <c r="AR69" i="8"/>
  <c r="AS69" i="3"/>
  <c r="AQ69" i="6"/>
  <c r="AS69" i="9"/>
  <c r="AQ69" i="7"/>
  <c r="AS69" i="7"/>
  <c r="AS69" i="8"/>
  <c r="AB69" i="21"/>
  <c r="AQ69" i="9"/>
  <c r="AA68" i="3"/>
  <c r="AS68" i="7"/>
  <c r="AS68" i="9"/>
  <c r="AS68" i="8"/>
  <c r="AB68" i="21"/>
  <c r="AS67" i="9"/>
  <c r="AB66" i="3"/>
  <c r="AS66" i="9"/>
  <c r="AS65" i="9"/>
  <c r="AB65" i="7"/>
  <c r="AB65" i="3"/>
  <c r="AS64" i="7"/>
  <c r="AS64" i="8"/>
  <c r="AB64" i="7"/>
  <c r="AS64" i="9"/>
  <c r="AS63" i="9"/>
  <c r="AB62" i="3"/>
  <c r="AS62" i="9"/>
  <c r="AQ62" i="3"/>
  <c r="AL81" i="4"/>
  <c r="AJ80" i="4"/>
  <c r="AL80" i="4" s="1"/>
  <c r="K80" i="4"/>
  <c r="K38" i="4"/>
  <c r="Q91" i="4"/>
  <c r="AL37" i="4"/>
  <c r="AQ62" i="21"/>
  <c r="AS62" i="6"/>
  <c r="AS62" i="3"/>
  <c r="AB62" i="8"/>
  <c r="AA63" i="8"/>
  <c r="AA63" i="6"/>
  <c r="AS63" i="7"/>
  <c r="AQ63" i="9"/>
  <c r="AB63" i="21"/>
  <c r="AB63" i="22"/>
  <c r="AS63" i="3"/>
  <c r="AB63" i="8"/>
  <c r="AS63" i="8"/>
  <c r="AQ64" i="9"/>
  <c r="AS64" i="22"/>
  <c r="AB64" i="21"/>
  <c r="AS64" i="6"/>
  <c r="AS65" i="8"/>
  <c r="AS65" i="7"/>
  <c r="AB65" i="6"/>
  <c r="AS65" i="6"/>
  <c r="AS66" i="8"/>
  <c r="AS66" i="7"/>
  <c r="AB66" i="8"/>
  <c r="AB66" i="9"/>
  <c r="AS66" i="6"/>
  <c r="AB66" i="22"/>
  <c r="AS67" i="6"/>
  <c r="AB67" i="9"/>
  <c r="AS67" i="22"/>
  <c r="AB67" i="8"/>
  <c r="AB67" i="21"/>
  <c r="AB68" i="7"/>
  <c r="AB68" i="22"/>
  <c r="AS68" i="22"/>
  <c r="AB68" i="6"/>
  <c r="AA70" i="21"/>
  <c r="AR70" i="3"/>
  <c r="AB70" i="7"/>
  <c r="AS70" i="6"/>
  <c r="AB70" i="6"/>
  <c r="K70" i="8"/>
  <c r="AB70" i="9"/>
  <c r="AS70" i="7"/>
  <c r="AQ70" i="9"/>
  <c r="AC13" i="3"/>
  <c r="AB70" i="21"/>
  <c r="AB66" i="6"/>
  <c r="AA65" i="6"/>
  <c r="AB62" i="7"/>
  <c r="AS61" i="6"/>
  <c r="AS61" i="21"/>
  <c r="AS61" i="22"/>
  <c r="H30" i="22"/>
  <c r="H30" i="21"/>
  <c r="AT26" i="3"/>
  <c r="K19" i="3"/>
  <c r="AC18" i="3"/>
  <c r="AC28" i="9"/>
  <c r="AD23" i="9"/>
  <c r="AD28" i="9" s="1"/>
  <c r="S17" i="23"/>
  <c r="AC19" i="9"/>
  <c r="K30" i="9"/>
  <c r="AD58" i="8"/>
  <c r="M28" i="8"/>
  <c r="M30" i="8" s="1"/>
  <c r="AC19" i="8"/>
  <c r="AD19" i="8"/>
  <c r="AC28" i="8"/>
  <c r="P17" i="23"/>
  <c r="AC19" i="7"/>
  <c r="M28" i="7"/>
  <c r="M30" i="7" s="1"/>
  <c r="AC30" i="7"/>
  <c r="K30" i="7"/>
  <c r="AD58" i="7"/>
  <c r="AD17" i="7"/>
  <c r="AT30" i="22"/>
  <c r="AT30" i="8"/>
  <c r="K28" i="3"/>
  <c r="I30" i="3"/>
  <c r="AD28" i="22"/>
  <c r="M30" i="22"/>
  <c r="AC28" i="22"/>
  <c r="AC30" i="22" s="1"/>
  <c r="AD12" i="22"/>
  <c r="AD19" i="22" s="1"/>
  <c r="AD28" i="21"/>
  <c r="AC19" i="21"/>
  <c r="AC30" i="21" s="1"/>
  <c r="M28" i="21"/>
  <c r="M30" i="21" s="1"/>
  <c r="AD12" i="21"/>
  <c r="M19" i="9"/>
  <c r="M30" i="9" s="1"/>
  <c r="AD23" i="8"/>
  <c r="AD28" i="8" s="1"/>
  <c r="H30" i="8"/>
  <c r="AD23" i="7"/>
  <c r="AD28" i="7" s="1"/>
  <c r="AT30" i="7"/>
  <c r="AD12" i="7"/>
  <c r="AD15" i="3"/>
  <c r="AA28" i="3"/>
  <c r="AC13" i="12" l="1"/>
  <c r="AQ10" i="12"/>
  <c r="AQ12" i="12" s="1"/>
  <c r="AQ9" i="13"/>
  <c r="AC9" i="14"/>
  <c r="AC10" i="16"/>
  <c r="AC12" i="16" s="1"/>
  <c r="C266" i="17"/>
  <c r="C264" i="17"/>
  <c r="Q264" i="17" s="1"/>
  <c r="C262" i="17"/>
  <c r="Q262" i="17" s="1"/>
  <c r="O9" i="17"/>
  <c r="O13" i="17" s="1"/>
  <c r="C310" i="18"/>
  <c r="O267" i="19"/>
  <c r="AC10" i="20"/>
  <c r="AC12" i="20" s="1"/>
  <c r="C305" i="20"/>
  <c r="Q305" i="20" s="1"/>
  <c r="C309" i="20"/>
  <c r="C307" i="20"/>
  <c r="Q307" i="20" s="1"/>
  <c r="AQ135" i="20"/>
  <c r="AQ133" i="20"/>
  <c r="AY129" i="20"/>
  <c r="AQ136" i="20" s="1"/>
  <c r="C175" i="20"/>
  <c r="K172" i="20"/>
  <c r="C270" i="20"/>
  <c r="C267" i="20" s="1"/>
  <c r="C132" i="20"/>
  <c r="K129" i="20"/>
  <c r="Y301" i="20"/>
  <c r="C308" i="20"/>
  <c r="Q308" i="20" s="1"/>
  <c r="Q89" i="20"/>
  <c r="C98" i="20"/>
  <c r="C95" i="20" s="1"/>
  <c r="C272" i="20"/>
  <c r="C49" i="20"/>
  <c r="C47" i="20"/>
  <c r="C51" i="20"/>
  <c r="C93" i="20"/>
  <c r="Q93" i="20" s="1"/>
  <c r="Y86" i="20"/>
  <c r="X215" i="20"/>
  <c r="O222" i="20" s="1"/>
  <c r="O218" i="20"/>
  <c r="Q304" i="20"/>
  <c r="C313" i="20"/>
  <c r="AY43" i="20"/>
  <c r="AQ50" i="20" s="1"/>
  <c r="AQ46" i="20"/>
  <c r="AQ9" i="20" s="1"/>
  <c r="K43" i="20"/>
  <c r="AE48" i="20"/>
  <c r="AE91" i="20" s="1"/>
  <c r="AE92" i="20" s="1"/>
  <c r="O55" i="20"/>
  <c r="O52" i="20" s="1"/>
  <c r="AB31" i="20"/>
  <c r="AE46" i="20"/>
  <c r="AB34" i="20"/>
  <c r="AE49" i="20"/>
  <c r="AC22" i="20"/>
  <c r="AC23" i="20"/>
  <c r="O9" i="20"/>
  <c r="O13" i="20" s="1"/>
  <c r="AB28" i="20"/>
  <c r="AE47" i="20"/>
  <c r="AE90" i="20" s="1"/>
  <c r="AC9" i="20"/>
  <c r="AC13" i="20" s="1"/>
  <c r="AC67" i="20"/>
  <c r="K215" i="20"/>
  <c r="C218" i="20"/>
  <c r="C55" i="20"/>
  <c r="Q46" i="20"/>
  <c r="O57" i="20"/>
  <c r="AQ175" i="20"/>
  <c r="AY172" i="20"/>
  <c r="AQ179" i="20" s="1"/>
  <c r="AM28" i="20"/>
  <c r="AM31" i="20"/>
  <c r="AM37" i="20"/>
  <c r="AM34" i="20"/>
  <c r="AM38" i="20"/>
  <c r="AM41" i="20"/>
  <c r="AM22" i="20"/>
  <c r="AM43" i="20"/>
  <c r="AM24" i="20"/>
  <c r="AM67" i="20" s="1"/>
  <c r="AM110" i="20" s="1"/>
  <c r="AM153" i="20" s="1"/>
  <c r="AM23" i="20"/>
  <c r="C219" i="20"/>
  <c r="Q219" i="20" s="1"/>
  <c r="C221" i="20"/>
  <c r="C223" i="20"/>
  <c r="AC281" i="20"/>
  <c r="AC280" i="20"/>
  <c r="O313" i="20"/>
  <c r="O310" i="20" s="1"/>
  <c r="AB292" i="20"/>
  <c r="AB286" i="20"/>
  <c r="AB289" i="20"/>
  <c r="O261" i="20"/>
  <c r="X258" i="20"/>
  <c r="O265" i="20" s="1"/>
  <c r="AB157" i="20"/>
  <c r="AB163" i="20"/>
  <c r="AC152" i="20"/>
  <c r="AB160" i="20"/>
  <c r="O184" i="20"/>
  <c r="O181" i="20" s="1"/>
  <c r="AC151" i="20"/>
  <c r="O141" i="20"/>
  <c r="O138" i="20" s="1"/>
  <c r="AE133" i="20"/>
  <c r="AE176" i="20" s="1"/>
  <c r="AC108" i="20"/>
  <c r="AC110" i="20" s="1"/>
  <c r="AE132" i="20"/>
  <c r="AB120" i="20"/>
  <c r="AB117" i="20"/>
  <c r="AB114" i="20"/>
  <c r="AC109" i="20"/>
  <c r="AE89" i="20"/>
  <c r="Q178" i="20"/>
  <c r="C265" i="20"/>
  <c r="AQ221" i="20"/>
  <c r="AQ219" i="20"/>
  <c r="AQ10" i="20" s="1"/>
  <c r="AQ12" i="20" s="1"/>
  <c r="AL301" i="20"/>
  <c r="AC308" i="20" s="1"/>
  <c r="C265" i="19"/>
  <c r="Q265" i="19" s="1"/>
  <c r="Y258" i="19"/>
  <c r="Q261" i="19"/>
  <c r="C270" i="19"/>
  <c r="AY258" i="19"/>
  <c r="AQ265" i="19" s="1"/>
  <c r="AQ261" i="19"/>
  <c r="AQ9" i="19" s="1"/>
  <c r="C229" i="19"/>
  <c r="Q221" i="19"/>
  <c r="T74" i="19"/>
  <c r="AH74" i="19"/>
  <c r="T80" i="19"/>
  <c r="AH80" i="19"/>
  <c r="C178" i="19"/>
  <c r="C176" i="19"/>
  <c r="C10" i="19" s="1"/>
  <c r="C12" i="19" s="1"/>
  <c r="C180" i="19"/>
  <c r="C132" i="19"/>
  <c r="K129" i="19"/>
  <c r="AC305" i="19"/>
  <c r="AC307" i="19" s="1"/>
  <c r="AL301" i="19"/>
  <c r="AC308" i="19" s="1"/>
  <c r="C184" i="19"/>
  <c r="Q175" i="19"/>
  <c r="T84" i="19"/>
  <c r="AH84" i="19"/>
  <c r="AC24" i="19"/>
  <c r="AB203" i="19"/>
  <c r="O227" i="19"/>
  <c r="O224" i="19" s="1"/>
  <c r="AC194" i="19"/>
  <c r="AC196" i="19" s="1"/>
  <c r="AB200" i="19"/>
  <c r="AB206" i="19"/>
  <c r="AC195" i="19"/>
  <c r="Y123" i="19"/>
  <c r="K172" i="19"/>
  <c r="AH81" i="19"/>
  <c r="T81" i="19"/>
  <c r="O100" i="19"/>
  <c r="K86" i="19"/>
  <c r="C89" i="19"/>
  <c r="C55" i="19"/>
  <c r="Q46" i="19"/>
  <c r="C9" i="19"/>
  <c r="Q135" i="19"/>
  <c r="AQ264" i="19"/>
  <c r="AQ262" i="19"/>
  <c r="AQ10" i="19" s="1"/>
  <c r="AQ12" i="19" s="1"/>
  <c r="AH86" i="19"/>
  <c r="T86" i="19"/>
  <c r="Q49" i="19"/>
  <c r="C57" i="19"/>
  <c r="AC219" i="19"/>
  <c r="AL215" i="19"/>
  <c r="AC222" i="19" s="1"/>
  <c r="AE49" i="19"/>
  <c r="X86" i="19"/>
  <c r="O93" i="19" s="1"/>
  <c r="O89" i="19"/>
  <c r="C308" i="19"/>
  <c r="C264" i="19"/>
  <c r="C262" i="19"/>
  <c r="C266" i="19"/>
  <c r="C313" i="19"/>
  <c r="C310" i="19" s="1"/>
  <c r="O181" i="19"/>
  <c r="C227" i="19"/>
  <c r="C224" i="19" s="1"/>
  <c r="Q218" i="19"/>
  <c r="C50" i="19"/>
  <c r="Y43" i="19"/>
  <c r="P66" i="19"/>
  <c r="AD66" i="19"/>
  <c r="Q47" i="19"/>
  <c r="O304" i="19"/>
  <c r="X301" i="19"/>
  <c r="O308" i="19" s="1"/>
  <c r="O132" i="19"/>
  <c r="O143" i="19" s="1"/>
  <c r="X129" i="19"/>
  <c r="O136" i="19" s="1"/>
  <c r="T71" i="19"/>
  <c r="AH71" i="19"/>
  <c r="Y215" i="19"/>
  <c r="C222" i="19"/>
  <c r="Q222" i="19" s="1"/>
  <c r="Q92" i="19"/>
  <c r="AY215" i="19"/>
  <c r="AQ222" i="19" s="1"/>
  <c r="AQ218" i="19"/>
  <c r="T77" i="19"/>
  <c r="AH77" i="19"/>
  <c r="AD65" i="19"/>
  <c r="AD67" i="19" s="1"/>
  <c r="P65" i="19"/>
  <c r="P67" i="19" s="1"/>
  <c r="X43" i="18"/>
  <c r="O50" i="18" s="1"/>
  <c r="O46" i="18"/>
  <c r="C50" i="18"/>
  <c r="Q50" i="18" s="1"/>
  <c r="Y43" i="18"/>
  <c r="Q135" i="18"/>
  <c r="Q46" i="18"/>
  <c r="C55" i="18"/>
  <c r="AY172" i="18"/>
  <c r="AQ179" i="18" s="1"/>
  <c r="AQ175" i="18"/>
  <c r="C179" i="18"/>
  <c r="Y172" i="18"/>
  <c r="C132" i="18"/>
  <c r="C143" i="18" s="1"/>
  <c r="K129" i="18"/>
  <c r="C219" i="18"/>
  <c r="Q219" i="18" s="1"/>
  <c r="C221" i="18"/>
  <c r="C223" i="18"/>
  <c r="AB77" i="18"/>
  <c r="AC66" i="18"/>
  <c r="O98" i="18"/>
  <c r="O95" i="18" s="1"/>
  <c r="AB74" i="18"/>
  <c r="AB71" i="18"/>
  <c r="AC65" i="18"/>
  <c r="AC67" i="18" s="1"/>
  <c r="O100" i="18"/>
  <c r="C57" i="18"/>
  <c r="C178" i="18"/>
  <c r="C180" i="18"/>
  <c r="C176" i="18"/>
  <c r="O261" i="18"/>
  <c r="X258" i="18"/>
  <c r="O265" i="18" s="1"/>
  <c r="C272" i="18"/>
  <c r="Q264" i="18"/>
  <c r="C227" i="18"/>
  <c r="AQ135" i="18"/>
  <c r="AQ133" i="18"/>
  <c r="AC9" i="18"/>
  <c r="AC13" i="18" s="1"/>
  <c r="C184" i="18"/>
  <c r="Q175" i="18"/>
  <c r="C265" i="18"/>
  <c r="Y258" i="18"/>
  <c r="C89" i="18"/>
  <c r="K86" i="18"/>
  <c r="K215" i="18"/>
  <c r="X215" i="18"/>
  <c r="O222" i="18" s="1"/>
  <c r="O218" i="18"/>
  <c r="O178" i="18"/>
  <c r="O186" i="18" s="1"/>
  <c r="O181" i="18" s="1"/>
  <c r="O176" i="18"/>
  <c r="O10" i="18" s="1"/>
  <c r="O12" i="18" s="1"/>
  <c r="O180" i="18"/>
  <c r="X172" i="18"/>
  <c r="O179" i="18" s="1"/>
  <c r="AQ90" i="18"/>
  <c r="AQ10" i="18" s="1"/>
  <c r="AQ12" i="18" s="1"/>
  <c r="AQ92" i="18"/>
  <c r="AY86" i="18"/>
  <c r="AQ93" i="18" s="1"/>
  <c r="Q261" i="18"/>
  <c r="C270" i="18"/>
  <c r="AY258" i="18"/>
  <c r="AQ265" i="18" s="1"/>
  <c r="AQ261" i="18"/>
  <c r="AQ9" i="18" s="1"/>
  <c r="AQ13" i="18" s="1"/>
  <c r="O310" i="18"/>
  <c r="AQ176" i="17"/>
  <c r="AQ178" i="17"/>
  <c r="C265" i="17"/>
  <c r="Q265" i="17" s="1"/>
  <c r="Y258" i="17"/>
  <c r="Q178" i="17"/>
  <c r="C186" i="17"/>
  <c r="AH81" i="17"/>
  <c r="T81" i="17"/>
  <c r="AM84" i="17"/>
  <c r="AM71" i="17"/>
  <c r="AM80" i="17"/>
  <c r="AM77" i="17"/>
  <c r="AM67" i="17"/>
  <c r="AM110" i="17" s="1"/>
  <c r="AM153" i="17" s="1"/>
  <c r="AM196" i="17" s="1"/>
  <c r="AM239" i="17" s="1"/>
  <c r="AM282" i="17" s="1"/>
  <c r="AM66" i="17"/>
  <c r="AM81" i="17"/>
  <c r="AM65" i="17"/>
  <c r="AM74" i="17"/>
  <c r="C93" i="17"/>
  <c r="Q93" i="17" s="1"/>
  <c r="Y86" i="17"/>
  <c r="AC24" i="17"/>
  <c r="AC281" i="17"/>
  <c r="AC280" i="17"/>
  <c r="O313" i="17"/>
  <c r="AB292" i="17"/>
  <c r="AB286" i="17"/>
  <c r="AB289" i="17"/>
  <c r="C175" i="17"/>
  <c r="K172" i="17"/>
  <c r="Q261" i="17"/>
  <c r="C270" i="17"/>
  <c r="C272" i="17"/>
  <c r="C132" i="17"/>
  <c r="K129" i="17"/>
  <c r="P66" i="17"/>
  <c r="AD66" i="17"/>
  <c r="AH74" i="17"/>
  <c r="T74" i="17"/>
  <c r="AL172" i="17"/>
  <c r="AC179" i="17" s="1"/>
  <c r="Y301" i="17"/>
  <c r="C308" i="17"/>
  <c r="Q308" i="17" s="1"/>
  <c r="T80" i="17"/>
  <c r="AH80" i="17"/>
  <c r="T77" i="17"/>
  <c r="AH77" i="17"/>
  <c r="AY215" i="17"/>
  <c r="AQ222" i="17" s="1"/>
  <c r="AQ218" i="17"/>
  <c r="AQ9" i="17" s="1"/>
  <c r="P65" i="17"/>
  <c r="AD65" i="17"/>
  <c r="AD67" i="17" s="1"/>
  <c r="Q304" i="17"/>
  <c r="C313" i="17"/>
  <c r="C310" i="17" s="1"/>
  <c r="Q47" i="17"/>
  <c r="Q49" i="17"/>
  <c r="C57" i="17"/>
  <c r="AB157" i="17"/>
  <c r="AB163" i="17"/>
  <c r="O184" i="17"/>
  <c r="O181" i="17" s="1"/>
  <c r="AC151" i="17"/>
  <c r="AC152" i="17"/>
  <c r="AB160" i="17"/>
  <c r="C227" i="17"/>
  <c r="Q218" i="17"/>
  <c r="K43" i="17"/>
  <c r="C46" i="17"/>
  <c r="C219" i="17"/>
  <c r="C221" i="17"/>
  <c r="C223" i="17"/>
  <c r="T84" i="17"/>
  <c r="AH84" i="17"/>
  <c r="AE47" i="17"/>
  <c r="AB120" i="17"/>
  <c r="O141" i="17"/>
  <c r="O138" i="17" s="1"/>
  <c r="AC109" i="17"/>
  <c r="AB117" i="17"/>
  <c r="AC108" i="17"/>
  <c r="AC110" i="17" s="1"/>
  <c r="AB114" i="17"/>
  <c r="AC262" i="17"/>
  <c r="AC264" i="17" s="1"/>
  <c r="AL258" i="17"/>
  <c r="AC265" i="17" s="1"/>
  <c r="C98" i="17"/>
  <c r="C95" i="17" s="1"/>
  <c r="Q89" i="17"/>
  <c r="AE91" i="17"/>
  <c r="AE134" i="17" s="1"/>
  <c r="AC66" i="17"/>
  <c r="AB74" i="17"/>
  <c r="O98" i="17"/>
  <c r="O95" i="17" s="1"/>
  <c r="AC65" i="17"/>
  <c r="AC67" i="17" s="1"/>
  <c r="AB71" i="17"/>
  <c r="AE90" i="17"/>
  <c r="AE133" i="17" s="1"/>
  <c r="AE176" i="17" s="1"/>
  <c r="AB77" i="17"/>
  <c r="O100" i="17"/>
  <c r="AM167" i="17"/>
  <c r="AM160" i="17"/>
  <c r="AM151" i="17"/>
  <c r="AM170" i="17"/>
  <c r="O315" i="17"/>
  <c r="K215" i="17"/>
  <c r="AM124" i="17"/>
  <c r="AM117" i="17"/>
  <c r="AM108" i="17"/>
  <c r="AM127" i="17"/>
  <c r="AM114" i="17"/>
  <c r="AM123" i="17"/>
  <c r="AM166" i="17" s="1"/>
  <c r="AM120" i="17"/>
  <c r="AM163" i="17" s="1"/>
  <c r="AQ10" i="17"/>
  <c r="AQ12" i="17" s="1"/>
  <c r="AH71" i="17"/>
  <c r="T71" i="17"/>
  <c r="AB249" i="17"/>
  <c r="AC238" i="17"/>
  <c r="AB246" i="17"/>
  <c r="O270" i="17"/>
  <c r="O267" i="17" s="1"/>
  <c r="AB243" i="17"/>
  <c r="AC237" i="17"/>
  <c r="AC239" i="17" s="1"/>
  <c r="T84" i="16"/>
  <c r="AH84" i="16"/>
  <c r="C227" i="16"/>
  <c r="C224" i="16" s="1"/>
  <c r="Q218" i="16"/>
  <c r="C265" i="16"/>
  <c r="Q265" i="16" s="1"/>
  <c r="Y258" i="16"/>
  <c r="AC281" i="16"/>
  <c r="AC280" i="16"/>
  <c r="O313" i="16"/>
  <c r="O310" i="16" s="1"/>
  <c r="AB292" i="16"/>
  <c r="AB289" i="16"/>
  <c r="AB286" i="16"/>
  <c r="Y215" i="16"/>
  <c r="C222" i="16"/>
  <c r="Q222" i="16" s="1"/>
  <c r="Q261" i="16"/>
  <c r="C270" i="16"/>
  <c r="C267" i="16" s="1"/>
  <c r="C57" i="16"/>
  <c r="Q49" i="16"/>
  <c r="AE49" i="16"/>
  <c r="AD66" i="16"/>
  <c r="P66" i="16"/>
  <c r="C272" i="16"/>
  <c r="Q264" i="16"/>
  <c r="AY258" i="16"/>
  <c r="AQ265" i="16" s="1"/>
  <c r="AQ261" i="16"/>
  <c r="AQ9" i="16" s="1"/>
  <c r="O267" i="16"/>
  <c r="AQ47" i="16"/>
  <c r="AQ49" i="16"/>
  <c r="AB203" i="16"/>
  <c r="O227" i="16"/>
  <c r="AC194" i="16"/>
  <c r="AC196" i="16" s="1"/>
  <c r="AB200" i="16"/>
  <c r="AB206" i="16"/>
  <c r="AC195" i="16"/>
  <c r="AQ221" i="16"/>
  <c r="AQ219" i="16"/>
  <c r="C175" i="16"/>
  <c r="K172" i="16"/>
  <c r="Q47" i="16"/>
  <c r="P65" i="16"/>
  <c r="P67" i="16" s="1"/>
  <c r="AD65" i="16"/>
  <c r="O143" i="16"/>
  <c r="AQ175" i="16"/>
  <c r="AY172" i="16"/>
  <c r="AQ179" i="16" s="1"/>
  <c r="O229" i="16"/>
  <c r="Q304" i="16"/>
  <c r="C313" i="16"/>
  <c r="T77" i="16"/>
  <c r="AH77" i="16"/>
  <c r="K43" i="16"/>
  <c r="C46" i="16"/>
  <c r="O315" i="16"/>
  <c r="AH74" i="16"/>
  <c r="T74" i="16"/>
  <c r="AH81" i="16"/>
  <c r="T81" i="16"/>
  <c r="C229" i="16"/>
  <c r="Q221" i="16"/>
  <c r="AH80" i="16"/>
  <c r="T80" i="16"/>
  <c r="AY43" i="16"/>
  <c r="AQ50" i="16" s="1"/>
  <c r="C136" i="16"/>
  <c r="Q136" i="16" s="1"/>
  <c r="Y129" i="16"/>
  <c r="O89" i="16"/>
  <c r="X86" i="16"/>
  <c r="O93" i="16" s="1"/>
  <c r="C178" i="16"/>
  <c r="C176" i="16"/>
  <c r="Q176" i="16" s="1"/>
  <c r="C180" i="16"/>
  <c r="AE47" i="16"/>
  <c r="C89" i="16"/>
  <c r="K86" i="16"/>
  <c r="C315" i="16"/>
  <c r="Q307" i="16"/>
  <c r="Y301" i="16"/>
  <c r="C308" i="16"/>
  <c r="Q308" i="16" s="1"/>
  <c r="AB157" i="16"/>
  <c r="AB163" i="16"/>
  <c r="AC152" i="16"/>
  <c r="O184" i="16"/>
  <c r="O181" i="16" s="1"/>
  <c r="AC151" i="16"/>
  <c r="AC153" i="16" s="1"/>
  <c r="AB160" i="16"/>
  <c r="O141" i="16"/>
  <c r="AB114" i="16"/>
  <c r="AB120" i="16"/>
  <c r="AB117" i="16"/>
  <c r="AC109" i="16"/>
  <c r="AC108" i="16"/>
  <c r="AY215" i="16"/>
  <c r="AQ222" i="16" s="1"/>
  <c r="C141" i="16"/>
  <c r="Q132" i="16"/>
  <c r="AC239" i="16"/>
  <c r="Q92" i="16"/>
  <c r="AL258" i="16"/>
  <c r="AC265" i="16" s="1"/>
  <c r="C133" i="16"/>
  <c r="Q133" i="16" s="1"/>
  <c r="C135" i="16"/>
  <c r="C137" i="16"/>
  <c r="O10" i="16"/>
  <c r="O12" i="16" s="1"/>
  <c r="O52" i="16"/>
  <c r="T71" i="16"/>
  <c r="AH71" i="16"/>
  <c r="AC9" i="16"/>
  <c r="AC13" i="16" s="1"/>
  <c r="AC218" i="15"/>
  <c r="AC9" i="15" s="1"/>
  <c r="AL215" i="15"/>
  <c r="AC222" i="15" s="1"/>
  <c r="AQ90" i="15"/>
  <c r="AQ92" i="15"/>
  <c r="AC22" i="15"/>
  <c r="AE48" i="15"/>
  <c r="AE91" i="15" s="1"/>
  <c r="AC23" i="15"/>
  <c r="AB28" i="15"/>
  <c r="O55" i="15"/>
  <c r="AB31" i="15"/>
  <c r="AB34" i="15"/>
  <c r="C219" i="15"/>
  <c r="Q219" i="15" s="1"/>
  <c r="C221" i="15"/>
  <c r="C223" i="15"/>
  <c r="C47" i="15"/>
  <c r="C49" i="15"/>
  <c r="C51" i="15"/>
  <c r="C184" i="15"/>
  <c r="Q175" i="15"/>
  <c r="K129" i="15"/>
  <c r="C132" i="15"/>
  <c r="AB157" i="15"/>
  <c r="AB163" i="15"/>
  <c r="AC152" i="15"/>
  <c r="AC151" i="15"/>
  <c r="AC153" i="15" s="1"/>
  <c r="AB160" i="15"/>
  <c r="O184" i="15"/>
  <c r="C227" i="15"/>
  <c r="Q218" i="15"/>
  <c r="C179" i="15"/>
  <c r="Q179" i="15" s="1"/>
  <c r="Y172" i="15"/>
  <c r="Y301" i="15"/>
  <c r="C308" i="15"/>
  <c r="Q308" i="15" s="1"/>
  <c r="AY129" i="15"/>
  <c r="AQ136" i="15" s="1"/>
  <c r="AQ132" i="15"/>
  <c r="AM153" i="15"/>
  <c r="AM196" i="15" s="1"/>
  <c r="Q92" i="15"/>
  <c r="C100" i="15"/>
  <c r="K215" i="15"/>
  <c r="O57" i="15"/>
  <c r="AM28" i="15"/>
  <c r="AM31" i="15"/>
  <c r="AM38" i="15"/>
  <c r="AM34" i="15"/>
  <c r="AM37" i="15"/>
  <c r="AM41" i="15"/>
  <c r="AM24" i="15"/>
  <c r="AM67" i="15" s="1"/>
  <c r="AM23" i="15"/>
  <c r="AM22" i="15"/>
  <c r="C261" i="15"/>
  <c r="K258" i="15"/>
  <c r="Q304" i="15"/>
  <c r="C313" i="15"/>
  <c r="AQ49" i="15"/>
  <c r="AQ47" i="15"/>
  <c r="AQ10" i="15" s="1"/>
  <c r="AQ12" i="15" s="1"/>
  <c r="AQ264" i="15"/>
  <c r="AQ262" i="15"/>
  <c r="AB203" i="15"/>
  <c r="O227" i="15"/>
  <c r="O224" i="15" s="1"/>
  <c r="AC194" i="15"/>
  <c r="AC196" i="15" s="1"/>
  <c r="AB200" i="15"/>
  <c r="AC195" i="15"/>
  <c r="AB206" i="15"/>
  <c r="Q178" i="15"/>
  <c r="C186" i="15"/>
  <c r="C143" i="15"/>
  <c r="Q135" i="15"/>
  <c r="K43" i="15"/>
  <c r="C46" i="15"/>
  <c r="BI65" i="6"/>
  <c r="AQ89" i="15"/>
  <c r="AY86" i="15"/>
  <c r="AQ93" i="15" s="1"/>
  <c r="AC305" i="15"/>
  <c r="AL301" i="15"/>
  <c r="AC308" i="15" s="1"/>
  <c r="O186" i="15"/>
  <c r="O310" i="15"/>
  <c r="AY43" i="15"/>
  <c r="AQ50" i="15" s="1"/>
  <c r="AQ46" i="15"/>
  <c r="AQ9" i="15" s="1"/>
  <c r="AQ13" i="15" s="1"/>
  <c r="C95" i="15"/>
  <c r="AM110" i="15"/>
  <c r="Q264" i="15"/>
  <c r="O261" i="15"/>
  <c r="O272" i="15" s="1"/>
  <c r="X258" i="15"/>
  <c r="O265" i="15" s="1"/>
  <c r="C315" i="15"/>
  <c r="Y41" i="15"/>
  <c r="O141" i="15"/>
  <c r="O138" i="15" s="1"/>
  <c r="AB117" i="15"/>
  <c r="AC108" i="15"/>
  <c r="AB114" i="15"/>
  <c r="AC109" i="15"/>
  <c r="AB120" i="15"/>
  <c r="Y215" i="14"/>
  <c r="C222" i="14"/>
  <c r="Q222" i="14" s="1"/>
  <c r="C49" i="14"/>
  <c r="C51" i="14"/>
  <c r="C47" i="14"/>
  <c r="Q135" i="14"/>
  <c r="AB203" i="14"/>
  <c r="O227" i="14"/>
  <c r="AC194" i="14"/>
  <c r="AB200" i="14"/>
  <c r="AB206" i="14"/>
  <c r="AC195" i="14"/>
  <c r="AH77" i="14"/>
  <c r="T77" i="14"/>
  <c r="C178" i="14"/>
  <c r="C176" i="14"/>
  <c r="Q176" i="14" s="1"/>
  <c r="C180" i="14"/>
  <c r="O229" i="14"/>
  <c r="P65" i="14"/>
  <c r="AD65" i="14"/>
  <c r="AD67" i="14" s="1"/>
  <c r="P66" i="14"/>
  <c r="AD66" i="14"/>
  <c r="Q46" i="14"/>
  <c r="C55" i="14"/>
  <c r="AY215" i="14"/>
  <c r="AQ222" i="14" s="1"/>
  <c r="AQ218" i="14"/>
  <c r="C227" i="14"/>
  <c r="Q218" i="14"/>
  <c r="T80" i="14"/>
  <c r="AH80" i="14"/>
  <c r="Q92" i="14"/>
  <c r="C100" i="14"/>
  <c r="C93" i="14"/>
  <c r="O141" i="14"/>
  <c r="AC109" i="14"/>
  <c r="AB117" i="14"/>
  <c r="AC108" i="14"/>
  <c r="AC110" i="14" s="1"/>
  <c r="AB120" i="14"/>
  <c r="AB114" i="14"/>
  <c r="AC239" i="14"/>
  <c r="K43" i="14"/>
  <c r="AQ89" i="14"/>
  <c r="AY86" i="14"/>
  <c r="AQ93" i="14" s="1"/>
  <c r="AC24" i="14"/>
  <c r="O143" i="14"/>
  <c r="T74" i="14"/>
  <c r="AH74" i="14"/>
  <c r="X86" i="14"/>
  <c r="O93" i="14" s="1"/>
  <c r="O89" i="14"/>
  <c r="AC47" i="14"/>
  <c r="AL43" i="14"/>
  <c r="AC50" i="14" s="1"/>
  <c r="C98" i="14"/>
  <c r="C95" i="14" s="1"/>
  <c r="Q89" i="14"/>
  <c r="AQ135" i="14"/>
  <c r="AQ133" i="14"/>
  <c r="C265" i="14"/>
  <c r="Q265" i="14" s="1"/>
  <c r="Y258" i="14"/>
  <c r="O267" i="14"/>
  <c r="Y301" i="14"/>
  <c r="C308" i="14"/>
  <c r="AH71" i="14"/>
  <c r="T71" i="14"/>
  <c r="AQ90" i="14"/>
  <c r="AQ10" i="14" s="1"/>
  <c r="AQ12" i="14" s="1"/>
  <c r="AQ92" i="14"/>
  <c r="O304" i="14"/>
  <c r="X301" i="14"/>
  <c r="O308" i="14" s="1"/>
  <c r="Q264" i="14"/>
  <c r="C272" i="14"/>
  <c r="C184" i="14"/>
  <c r="Q175" i="14"/>
  <c r="Q261" i="14"/>
  <c r="C270" i="14"/>
  <c r="C267" i="14" s="1"/>
  <c r="AB157" i="14"/>
  <c r="AB163" i="14"/>
  <c r="AB160" i="14"/>
  <c r="AC151" i="14"/>
  <c r="O184" i="14"/>
  <c r="O181" i="14" s="1"/>
  <c r="AC152" i="14"/>
  <c r="O10" i="14"/>
  <c r="O12" i="14" s="1"/>
  <c r="Q304" i="14"/>
  <c r="C313" i="14"/>
  <c r="AM38" i="14"/>
  <c r="AY43" i="14"/>
  <c r="AQ50" i="14" s="1"/>
  <c r="AQ46" i="14"/>
  <c r="C219" i="14"/>
  <c r="Q219" i="14" s="1"/>
  <c r="C221" i="14"/>
  <c r="C223" i="14"/>
  <c r="C179" i="14"/>
  <c r="Q179" i="14" s="1"/>
  <c r="Y172" i="14"/>
  <c r="C132" i="14"/>
  <c r="K129" i="14"/>
  <c r="AY258" i="14"/>
  <c r="AQ265" i="14" s="1"/>
  <c r="AQ261" i="14"/>
  <c r="C315" i="14"/>
  <c r="Q307" i="14"/>
  <c r="AH84" i="14"/>
  <c r="T84" i="14"/>
  <c r="C49" i="13"/>
  <c r="C51" i="13"/>
  <c r="C47" i="13"/>
  <c r="Y301" i="13"/>
  <c r="C308" i="13"/>
  <c r="Q308" i="13" s="1"/>
  <c r="Q304" i="13"/>
  <c r="C313" i="13"/>
  <c r="AQ221" i="13"/>
  <c r="AQ219" i="13"/>
  <c r="O261" i="13"/>
  <c r="X258" i="13"/>
  <c r="O265" i="13" s="1"/>
  <c r="C89" i="13"/>
  <c r="K86" i="13"/>
  <c r="O46" i="13"/>
  <c r="X43" i="13"/>
  <c r="O50" i="13" s="1"/>
  <c r="AC47" i="13"/>
  <c r="AL43" i="13"/>
  <c r="AC50" i="13" s="1"/>
  <c r="AQ176" i="13"/>
  <c r="AQ10" i="13" s="1"/>
  <c r="AQ178" i="13"/>
  <c r="AC90" i="13"/>
  <c r="AC92" i="13" s="1"/>
  <c r="AL86" i="13"/>
  <c r="AC93" i="13" s="1"/>
  <c r="O132" i="13"/>
  <c r="X129" i="13"/>
  <c r="O136" i="13" s="1"/>
  <c r="X172" i="13"/>
  <c r="O175" i="13"/>
  <c r="X86" i="13"/>
  <c r="O93" i="13" s="1"/>
  <c r="O89" i="13"/>
  <c r="Q92" i="13"/>
  <c r="AB203" i="13"/>
  <c r="O227" i="13"/>
  <c r="O224" i="13" s="1"/>
  <c r="AC194" i="13"/>
  <c r="AB200" i="13"/>
  <c r="AB206" i="13"/>
  <c r="AC195" i="13"/>
  <c r="AY215" i="13"/>
  <c r="AQ222" i="13" s="1"/>
  <c r="K215" i="13"/>
  <c r="C218" i="13"/>
  <c r="K43" i="13"/>
  <c r="Q307" i="13"/>
  <c r="C132" i="13"/>
  <c r="K129" i="13"/>
  <c r="Z63" i="8"/>
  <c r="O310" i="13"/>
  <c r="C55" i="13"/>
  <c r="Q46" i="13"/>
  <c r="C315" i="13"/>
  <c r="C261" i="13"/>
  <c r="K258" i="13"/>
  <c r="X215" i="12"/>
  <c r="O222" i="12" s="1"/>
  <c r="O218" i="12"/>
  <c r="C57" i="12"/>
  <c r="Q49" i="12"/>
  <c r="Q178" i="12"/>
  <c r="C186" i="12"/>
  <c r="C227" i="12"/>
  <c r="C224" i="12" s="1"/>
  <c r="C50" i="12"/>
  <c r="Q50" i="12" s="1"/>
  <c r="Y43" i="12"/>
  <c r="Q92" i="12"/>
  <c r="C89" i="12"/>
  <c r="C100" i="12" s="1"/>
  <c r="K86" i="12"/>
  <c r="AM86" i="12" s="1"/>
  <c r="AM28" i="12"/>
  <c r="AM71" i="12" s="1"/>
  <c r="AM31" i="12"/>
  <c r="AM38" i="12"/>
  <c r="AM34" i="12"/>
  <c r="AM37" i="12"/>
  <c r="AM22" i="12"/>
  <c r="AM41" i="12"/>
  <c r="AM43" i="12"/>
  <c r="AM23" i="12"/>
  <c r="AM24" i="12"/>
  <c r="C229" i="12"/>
  <c r="Q221" i="12"/>
  <c r="AB71" i="12"/>
  <c r="AE90" i="12"/>
  <c r="AB77" i="12"/>
  <c r="AE91" i="12"/>
  <c r="AE92" i="12" s="1"/>
  <c r="AC66" i="12"/>
  <c r="O98" i="12"/>
  <c r="O95" i="12" s="1"/>
  <c r="AC65" i="12"/>
  <c r="AC67" i="12" s="1"/>
  <c r="AB74" i="12"/>
  <c r="AY258" i="12"/>
  <c r="AQ265" i="12" s="1"/>
  <c r="AQ261" i="12"/>
  <c r="Q47" i="12"/>
  <c r="C10" i="12"/>
  <c r="C12" i="12" s="1"/>
  <c r="C261" i="12"/>
  <c r="K258" i="12"/>
  <c r="Y215" i="12"/>
  <c r="C222" i="12"/>
  <c r="Q222" i="12" s="1"/>
  <c r="AC22" i="12"/>
  <c r="AE48" i="12"/>
  <c r="AC23" i="12"/>
  <c r="AE49" i="12"/>
  <c r="AB28" i="12"/>
  <c r="O55" i="12"/>
  <c r="O52" i="12" s="1"/>
  <c r="AB31" i="12"/>
  <c r="AB34" i="12"/>
  <c r="AE50" i="12"/>
  <c r="AE47" i="12"/>
  <c r="O9" i="12"/>
  <c r="O13" i="12" s="1"/>
  <c r="AE46" i="12"/>
  <c r="C179" i="12"/>
  <c r="Q179" i="12" s="1"/>
  <c r="Y172" i="12"/>
  <c r="AM81" i="12"/>
  <c r="AM74" i="12"/>
  <c r="AM65" i="12"/>
  <c r="AM84" i="12"/>
  <c r="AM66" i="12"/>
  <c r="AM67" i="12"/>
  <c r="AM77" i="12"/>
  <c r="O132" i="12"/>
  <c r="X129" i="12"/>
  <c r="O136" i="12" s="1"/>
  <c r="C184" i="12"/>
  <c r="C181" i="12" s="1"/>
  <c r="Q175" i="12"/>
  <c r="C136" i="12"/>
  <c r="AQ89" i="12"/>
  <c r="AY86" i="12"/>
  <c r="AQ93" i="12" s="1"/>
  <c r="C141" i="12"/>
  <c r="C138" i="12" s="1"/>
  <c r="Q132" i="12"/>
  <c r="AC282" i="12"/>
  <c r="C143" i="12"/>
  <c r="Q135" i="12"/>
  <c r="C272" i="12"/>
  <c r="Q264" i="12"/>
  <c r="AB249" i="12"/>
  <c r="AC238" i="12"/>
  <c r="AB246" i="12"/>
  <c r="O270" i="12"/>
  <c r="O267" i="12" s="1"/>
  <c r="AC237" i="12"/>
  <c r="AC239" i="12" s="1"/>
  <c r="AB243" i="12"/>
  <c r="AQ9" i="12"/>
  <c r="AQ13" i="12" s="1"/>
  <c r="Q46" i="12"/>
  <c r="C55" i="12"/>
  <c r="C52" i="12" s="1"/>
  <c r="AQ63" i="3"/>
  <c r="AB200" i="4"/>
  <c r="B243" i="4"/>
  <c r="B286" i="4" s="1"/>
  <c r="BK61" i="7"/>
  <c r="BK61" i="3"/>
  <c r="BI70" i="9"/>
  <c r="BK70" i="9" s="1"/>
  <c r="BI70" i="21"/>
  <c r="BH70" i="9"/>
  <c r="BH70" i="7"/>
  <c r="BH70" i="6"/>
  <c r="BH70" i="8"/>
  <c r="BK70" i="8" s="1"/>
  <c r="BI70" i="3"/>
  <c r="BI70" i="7"/>
  <c r="BK70" i="7" s="1"/>
  <c r="BI70" i="6"/>
  <c r="BK70" i="6" s="1"/>
  <c r="BH70" i="21"/>
  <c r="BI69" i="9"/>
  <c r="BH69" i="9"/>
  <c r="BH69" i="6"/>
  <c r="BK69" i="6" s="1"/>
  <c r="BI69" i="8"/>
  <c r="BI69" i="7"/>
  <c r="AR69" i="7"/>
  <c r="AT69" i="7" s="1"/>
  <c r="BH69" i="8"/>
  <c r="BI69" i="21"/>
  <c r="BI68" i="3"/>
  <c r="BH68" i="8"/>
  <c r="K68" i="6"/>
  <c r="BI68" i="21"/>
  <c r="BH68" i="21"/>
  <c r="BI68" i="7"/>
  <c r="BH68" i="6"/>
  <c r="BH68" i="9"/>
  <c r="J67" i="21"/>
  <c r="BH67" i="21"/>
  <c r="BI67" i="8"/>
  <c r="BI67" i="21"/>
  <c r="BH67" i="6"/>
  <c r="BH67" i="9"/>
  <c r="BH66" i="9"/>
  <c r="BI66" i="8"/>
  <c r="BH66" i="8"/>
  <c r="BI66" i="6"/>
  <c r="BH66" i="7"/>
  <c r="BI66" i="21"/>
  <c r="AR66" i="21"/>
  <c r="J66" i="9"/>
  <c r="BI65" i="8"/>
  <c r="BH65" i="7"/>
  <c r="K65" i="8"/>
  <c r="BI65" i="7"/>
  <c r="BI65" i="9"/>
  <c r="BK65" i="9" s="1"/>
  <c r="K65" i="22"/>
  <c r="BI65" i="21"/>
  <c r="K65" i="7"/>
  <c r="BH65" i="6"/>
  <c r="BK65" i="6" s="1"/>
  <c r="BH65" i="3"/>
  <c r="AA64" i="9"/>
  <c r="BI64" i="8"/>
  <c r="BH64" i="21"/>
  <c r="BI64" i="9"/>
  <c r="BH64" i="6"/>
  <c r="BH64" i="3"/>
  <c r="BI64" i="7"/>
  <c r="BI64" i="6"/>
  <c r="BK64" i="6" s="1"/>
  <c r="BH63" i="8"/>
  <c r="BI63" i="9"/>
  <c r="AR63" i="3"/>
  <c r="BI63" i="3"/>
  <c r="BH63" i="7"/>
  <c r="BH63" i="3"/>
  <c r="BH63" i="9"/>
  <c r="BI63" i="7"/>
  <c r="BH63" i="21"/>
  <c r="BH63" i="6"/>
  <c r="BK63" i="6" s="1"/>
  <c r="BI63" i="8"/>
  <c r="BH62" i="7"/>
  <c r="BK62" i="7" s="1"/>
  <c r="BI62" i="6"/>
  <c r="BH62" i="21"/>
  <c r="BI62" i="3"/>
  <c r="BH62" i="9"/>
  <c r="BI62" i="9"/>
  <c r="BK62" i="9" s="1"/>
  <c r="BI62" i="21"/>
  <c r="K70" i="7"/>
  <c r="BK69" i="8"/>
  <c r="AQ67" i="3"/>
  <c r="AQ67" i="6"/>
  <c r="AQ67" i="7"/>
  <c r="BJ71" i="7"/>
  <c r="BJ73" i="7" s="1"/>
  <c r="BJ71" i="9"/>
  <c r="BJ79" i="9" s="1"/>
  <c r="BA84" i="9" s="1"/>
  <c r="Z67" i="21"/>
  <c r="AR66" i="3"/>
  <c r="BJ71" i="3"/>
  <c r="BK65" i="7"/>
  <c r="BJ71" i="6"/>
  <c r="BJ79" i="6" s="1"/>
  <c r="BA84" i="6" s="1"/>
  <c r="BJ71" i="21"/>
  <c r="BJ79" i="8"/>
  <c r="BA84" i="8" s="1"/>
  <c r="BJ73" i="8"/>
  <c r="AA64" i="6"/>
  <c r="Z64" i="21"/>
  <c r="BK62" i="3"/>
  <c r="AQ261" i="4"/>
  <c r="AY258" i="4"/>
  <c r="AQ265" i="4" s="1"/>
  <c r="AQ218" i="4"/>
  <c r="AY215" i="4"/>
  <c r="AQ222" i="4" s="1"/>
  <c r="AQ175" i="4"/>
  <c r="AY172" i="4"/>
  <c r="AQ179" i="4" s="1"/>
  <c r="AQ135" i="4"/>
  <c r="AQ133" i="4"/>
  <c r="AQ132" i="4"/>
  <c r="AY129" i="4"/>
  <c r="AQ136" i="4" s="1"/>
  <c r="AQ89" i="4"/>
  <c r="AY86" i="4"/>
  <c r="AQ93" i="4" s="1"/>
  <c r="AQ92" i="4"/>
  <c r="AQ90" i="4"/>
  <c r="AY43" i="4"/>
  <c r="AQ50" i="4" s="1"/>
  <c r="AQ46" i="4"/>
  <c r="AQ49" i="4"/>
  <c r="AQ47" i="4"/>
  <c r="AD19" i="21"/>
  <c r="BK30" i="21"/>
  <c r="AR70" i="8"/>
  <c r="J68" i="21"/>
  <c r="M68" i="21" s="1"/>
  <c r="Z67" i="22"/>
  <c r="AC67" i="22" s="1"/>
  <c r="AA67" i="21"/>
  <c r="AA67" i="8"/>
  <c r="K62" i="9"/>
  <c r="E15" i="22"/>
  <c r="E16" i="22"/>
  <c r="B55" i="9"/>
  <c r="B54" i="9"/>
  <c r="B53" i="22"/>
  <c r="B52" i="22"/>
  <c r="B57" i="22"/>
  <c r="B47" i="21"/>
  <c r="B50" i="21"/>
  <c r="B51" i="21"/>
  <c r="B48" i="21"/>
  <c r="AD30" i="21"/>
  <c r="AD30" i="9"/>
  <c r="AD19" i="7"/>
  <c r="Z70" i="8"/>
  <c r="AC70" i="8" s="1"/>
  <c r="AR69" i="22"/>
  <c r="AQ64" i="6"/>
  <c r="Y239" i="4"/>
  <c r="Y166" i="4"/>
  <c r="AQ70" i="3"/>
  <c r="Z70" i="7"/>
  <c r="Z70" i="9"/>
  <c r="AA68" i="6"/>
  <c r="AR67" i="9"/>
  <c r="AQ66" i="8"/>
  <c r="Z66" i="3"/>
  <c r="AQ65" i="3"/>
  <c r="AR64" i="21"/>
  <c r="Z63" i="6"/>
  <c r="AC63" i="6" s="1"/>
  <c r="AA63" i="21"/>
  <c r="J62" i="7"/>
  <c r="AR62" i="22"/>
  <c r="Z62" i="9"/>
  <c r="AR70" i="22"/>
  <c r="AR70" i="6"/>
  <c r="K70" i="3"/>
  <c r="AQ70" i="7"/>
  <c r="AR69" i="21"/>
  <c r="AT69" i="21" s="1"/>
  <c r="J69" i="3"/>
  <c r="AA69" i="9"/>
  <c r="Z69" i="3"/>
  <c r="AA68" i="9"/>
  <c r="AA67" i="3"/>
  <c r="AA67" i="6"/>
  <c r="AA67" i="9"/>
  <c r="AA65" i="7"/>
  <c r="AQ64" i="21"/>
  <c r="AA63" i="3"/>
  <c r="J63" i="9"/>
  <c r="K63" i="6"/>
  <c r="AQ62" i="8"/>
  <c r="AA62" i="7"/>
  <c r="AA62" i="9"/>
  <c r="K62" i="7"/>
  <c r="Y24" i="4"/>
  <c r="Y80" i="4"/>
  <c r="Y110" i="4"/>
  <c r="J167" i="4"/>
  <c r="K167" i="4" s="1"/>
  <c r="Y282" i="4"/>
  <c r="K209" i="4"/>
  <c r="Y209" i="4" s="1"/>
  <c r="K295" i="4"/>
  <c r="Y295" i="4" s="1"/>
  <c r="Y252" i="4"/>
  <c r="Y123" i="4"/>
  <c r="AA70" i="9"/>
  <c r="AA69" i="21"/>
  <c r="K69" i="7"/>
  <c r="Z69" i="6"/>
  <c r="K67" i="21"/>
  <c r="Z67" i="8"/>
  <c r="K67" i="22"/>
  <c r="AA67" i="7"/>
  <c r="AQ67" i="9"/>
  <c r="K66" i="3"/>
  <c r="AQ66" i="22"/>
  <c r="AA66" i="22"/>
  <c r="AR66" i="9"/>
  <c r="AA66" i="8"/>
  <c r="AR65" i="3"/>
  <c r="AR65" i="6"/>
  <c r="AA65" i="8"/>
  <c r="AR64" i="3"/>
  <c r="AQ64" i="3"/>
  <c r="Z64" i="7"/>
  <c r="AA64" i="8"/>
  <c r="AC64" i="8" s="1"/>
  <c r="AA64" i="3"/>
  <c r="K63" i="22"/>
  <c r="K63" i="21"/>
  <c r="AR63" i="6"/>
  <c r="AA62" i="21"/>
  <c r="AA62" i="8"/>
  <c r="AQ62" i="22"/>
  <c r="Y67" i="4"/>
  <c r="X37" i="4"/>
  <c r="Y37" i="4" s="1"/>
  <c r="J70" i="9"/>
  <c r="AA70" i="22"/>
  <c r="AC70" i="22" s="1"/>
  <c r="J70" i="22"/>
  <c r="AQ70" i="6"/>
  <c r="AA69" i="8"/>
  <c r="K69" i="6"/>
  <c r="AR69" i="9"/>
  <c r="J69" i="9"/>
  <c r="AQ69" i="3"/>
  <c r="K69" i="22"/>
  <c r="K69" i="21"/>
  <c r="Z69" i="9"/>
  <c r="AQ69" i="8"/>
  <c r="J69" i="22"/>
  <c r="AR69" i="3"/>
  <c r="J69" i="21"/>
  <c r="Z68" i="8"/>
  <c r="AA68" i="22"/>
  <c r="AQ67" i="8"/>
  <c r="AQ67" i="21"/>
  <c r="AA66" i="9"/>
  <c r="AA65" i="22"/>
  <c r="AQ65" i="21"/>
  <c r="J65" i="7"/>
  <c r="Z64" i="6"/>
  <c r="AQ63" i="6"/>
  <c r="K63" i="7"/>
  <c r="J63" i="8"/>
  <c r="AR63" i="21"/>
  <c r="AT63" i="21" s="1"/>
  <c r="AA62" i="3"/>
  <c r="AR62" i="6"/>
  <c r="J62" i="9"/>
  <c r="Z62" i="22"/>
  <c r="Y38" i="4"/>
  <c r="AA62" i="6"/>
  <c r="K62" i="3"/>
  <c r="AR62" i="9"/>
  <c r="Z62" i="3"/>
  <c r="Z62" i="7"/>
  <c r="AR62" i="7"/>
  <c r="K62" i="21"/>
  <c r="AR62" i="3"/>
  <c r="AQ62" i="6"/>
  <c r="J62" i="22"/>
  <c r="J63" i="6"/>
  <c r="AR63" i="22"/>
  <c r="AT63" i="22" s="1"/>
  <c r="J63" i="3"/>
  <c r="AC63" i="8"/>
  <c r="Z63" i="3"/>
  <c r="AR63" i="9"/>
  <c r="K63" i="9"/>
  <c r="AQ63" i="8"/>
  <c r="AR64" i="22"/>
  <c r="AT64" i="22" s="1"/>
  <c r="K64" i="3"/>
  <c r="K64" i="22"/>
  <c r="K64" i="9"/>
  <c r="Z64" i="3"/>
  <c r="AQ64" i="7"/>
  <c r="AR64" i="9"/>
  <c r="AT64" i="9" s="1"/>
  <c r="J64" i="9"/>
  <c r="K64" i="6"/>
  <c r="AA65" i="9"/>
  <c r="AA65" i="21"/>
  <c r="AR65" i="7"/>
  <c r="AR65" i="22"/>
  <c r="K65" i="3"/>
  <c r="AQ65" i="9"/>
  <c r="AQ65" i="8"/>
  <c r="K65" i="6"/>
  <c r="Z65" i="22"/>
  <c r="Z65" i="6"/>
  <c r="AQ65" i="7"/>
  <c r="K66" i="7"/>
  <c r="K66" i="8"/>
  <c r="AA66" i="6"/>
  <c r="K66" i="21"/>
  <c r="AQ66" i="7"/>
  <c r="AR66" i="8"/>
  <c r="AQ66" i="9"/>
  <c r="AR67" i="3"/>
  <c r="K67" i="3"/>
  <c r="K67" i="8"/>
  <c r="J67" i="8"/>
  <c r="K67" i="9"/>
  <c r="AR67" i="7"/>
  <c r="K67" i="7"/>
  <c r="AR68" i="22"/>
  <c r="AR68" i="7"/>
  <c r="AQ68" i="21"/>
  <c r="K68" i="7"/>
  <c r="AA68" i="8"/>
  <c r="AQ68" i="3"/>
  <c r="J68" i="9"/>
  <c r="AA68" i="7"/>
  <c r="AQ68" i="6"/>
  <c r="Z68" i="3"/>
  <c r="K68" i="22"/>
  <c r="AQ68" i="8"/>
  <c r="AA70" i="7"/>
  <c r="AA70" i="6"/>
  <c r="AR70" i="7"/>
  <c r="K70" i="6"/>
  <c r="J70" i="8"/>
  <c r="M70" i="8" s="1"/>
  <c r="K70" i="21"/>
  <c r="K70" i="22"/>
  <c r="AR70" i="9"/>
  <c r="AT70" i="9" s="1"/>
  <c r="AA63" i="22"/>
  <c r="AC30" i="8"/>
  <c r="AD30" i="22"/>
  <c r="AD30" i="8"/>
  <c r="AC30" i="9"/>
  <c r="AD30" i="7"/>
  <c r="O9" i="15" l="1"/>
  <c r="O13" i="15" s="1"/>
  <c r="C310" i="16"/>
  <c r="AQ13" i="17"/>
  <c r="Q265" i="18"/>
  <c r="F14" i="19"/>
  <c r="AQ13" i="19"/>
  <c r="C315" i="20"/>
  <c r="C310" i="20" s="1"/>
  <c r="AC282" i="20"/>
  <c r="T71" i="20"/>
  <c r="AH71" i="20"/>
  <c r="AM71" i="20"/>
  <c r="Y215" i="20"/>
  <c r="C222" i="20"/>
  <c r="Q222" i="20" s="1"/>
  <c r="AM196" i="20"/>
  <c r="C184" i="20"/>
  <c r="C181" i="20" s="1"/>
  <c r="Q175" i="20"/>
  <c r="Q265" i="20"/>
  <c r="T86" i="20"/>
  <c r="AH86" i="20"/>
  <c r="AC24" i="20"/>
  <c r="C50" i="20"/>
  <c r="Y43" i="20"/>
  <c r="AQ13" i="20"/>
  <c r="C186" i="20"/>
  <c r="T84" i="20"/>
  <c r="AH84" i="20"/>
  <c r="AM84" i="20"/>
  <c r="C136" i="20"/>
  <c r="Q136" i="20" s="1"/>
  <c r="Y129" i="20"/>
  <c r="AM239" i="20"/>
  <c r="AM282" i="20" s="1"/>
  <c r="P66" i="20"/>
  <c r="AD66" i="20"/>
  <c r="AM66" i="20"/>
  <c r="Y258" i="20"/>
  <c r="P65" i="20"/>
  <c r="P67" i="20" s="1"/>
  <c r="AD65" i="20"/>
  <c r="AD67" i="20" s="1"/>
  <c r="AM65" i="20"/>
  <c r="AE93" i="20"/>
  <c r="AH81" i="20"/>
  <c r="T81" i="20"/>
  <c r="AM81" i="20"/>
  <c r="Q47" i="20"/>
  <c r="C10" i="20"/>
  <c r="C12" i="20" s="1"/>
  <c r="C141" i="20"/>
  <c r="Q132" i="20"/>
  <c r="C143" i="20"/>
  <c r="C227" i="20"/>
  <c r="Q218" i="20"/>
  <c r="C179" i="20"/>
  <c r="Q179" i="20" s="1"/>
  <c r="Y172" i="20"/>
  <c r="AE134" i="20"/>
  <c r="C229" i="20"/>
  <c r="Q221" i="20"/>
  <c r="AH77" i="20"/>
  <c r="T77" i="20"/>
  <c r="AM77" i="20"/>
  <c r="C9" i="20"/>
  <c r="Q49" i="20"/>
  <c r="C57" i="20"/>
  <c r="AH74" i="20"/>
  <c r="T74" i="20"/>
  <c r="AM74" i="20"/>
  <c r="AB203" i="20"/>
  <c r="O227" i="20"/>
  <c r="AC194" i="20"/>
  <c r="AC196" i="20" s="1"/>
  <c r="AB200" i="20"/>
  <c r="AE219" i="20"/>
  <c r="AB206" i="20"/>
  <c r="AC195" i="20"/>
  <c r="O229" i="20"/>
  <c r="AE262" i="20"/>
  <c r="AE305" i="20" s="1"/>
  <c r="AB249" i="20"/>
  <c r="AC238" i="20"/>
  <c r="AB246" i="20"/>
  <c r="O270" i="20"/>
  <c r="AC237" i="20"/>
  <c r="AB243" i="20"/>
  <c r="O272" i="20"/>
  <c r="AC153" i="20"/>
  <c r="AE175" i="20"/>
  <c r="T80" i="20"/>
  <c r="AH80" i="20"/>
  <c r="AM80" i="20"/>
  <c r="C52" i="20"/>
  <c r="Q261" i="20"/>
  <c r="AM86" i="20"/>
  <c r="AM120" i="19"/>
  <c r="Q262" i="19"/>
  <c r="AC221" i="19"/>
  <c r="AC10" i="19"/>
  <c r="Q308" i="19"/>
  <c r="Q178" i="19"/>
  <c r="C186" i="19"/>
  <c r="AC281" i="19"/>
  <c r="AC280" i="19"/>
  <c r="AC282" i="19" s="1"/>
  <c r="O313" i="19"/>
  <c r="AB292" i="19"/>
  <c r="AB286" i="19"/>
  <c r="AB289" i="19"/>
  <c r="O315" i="19"/>
  <c r="Y301" i="19"/>
  <c r="C52" i="19"/>
  <c r="C179" i="19"/>
  <c r="Q179" i="19" s="1"/>
  <c r="Y172" i="19"/>
  <c r="C181" i="19"/>
  <c r="AB74" i="19"/>
  <c r="AE89" i="19"/>
  <c r="AB71" i="19"/>
  <c r="AE91" i="19"/>
  <c r="AC66" i="19"/>
  <c r="AE90" i="19"/>
  <c r="AE133" i="19" s="1"/>
  <c r="AE176" i="19" s="1"/>
  <c r="AE219" i="19" s="1"/>
  <c r="AE262" i="19" s="1"/>
  <c r="AE305" i="19" s="1"/>
  <c r="AB77" i="19"/>
  <c r="AC65" i="19"/>
  <c r="O98" i="19"/>
  <c r="O95" i="19" s="1"/>
  <c r="O9" i="19"/>
  <c r="O13" i="19" s="1"/>
  <c r="AE134" i="19"/>
  <c r="AB120" i="19"/>
  <c r="AB117" i="19"/>
  <c r="O141" i="19"/>
  <c r="O138" i="19" s="1"/>
  <c r="AB114" i="19"/>
  <c r="AC108" i="19"/>
  <c r="AC110" i="19" s="1"/>
  <c r="AC109" i="19"/>
  <c r="C272" i="19"/>
  <c r="C267" i="19" s="1"/>
  <c r="Q264" i="19"/>
  <c r="AM71" i="19"/>
  <c r="AM114" i="19" s="1"/>
  <c r="AM80" i="19"/>
  <c r="AM123" i="19" s="1"/>
  <c r="AM86" i="19"/>
  <c r="AM84" i="19"/>
  <c r="AM127" i="19" s="1"/>
  <c r="AM74" i="19"/>
  <c r="AM66" i="19"/>
  <c r="AM65" i="19"/>
  <c r="AM108" i="19" s="1"/>
  <c r="AM81" i="19"/>
  <c r="AM124" i="19" s="1"/>
  <c r="AM67" i="19"/>
  <c r="AM110" i="19" s="1"/>
  <c r="AM153" i="19" s="1"/>
  <c r="AM196" i="19" s="1"/>
  <c r="AM239" i="19" s="1"/>
  <c r="AM282" i="19" s="1"/>
  <c r="AM77" i="19"/>
  <c r="D14" i="19"/>
  <c r="C13" i="19"/>
  <c r="Q176" i="19"/>
  <c r="Q304" i="19"/>
  <c r="C98" i="19"/>
  <c r="Q89" i="19"/>
  <c r="C100" i="19"/>
  <c r="C136" i="19"/>
  <c r="Q136" i="19" s="1"/>
  <c r="Y129" i="19"/>
  <c r="Q50" i="19"/>
  <c r="AE50" i="19"/>
  <c r="C93" i="19"/>
  <c r="Q93" i="19" s="1"/>
  <c r="Y86" i="19"/>
  <c r="C141" i="19"/>
  <c r="Q132" i="19"/>
  <c r="C143" i="19"/>
  <c r="Q179" i="18"/>
  <c r="AB203" i="18"/>
  <c r="O227" i="18"/>
  <c r="AC194" i="18"/>
  <c r="AB200" i="18"/>
  <c r="AB206" i="18"/>
  <c r="AC195" i="18"/>
  <c r="O229" i="18"/>
  <c r="Y215" i="18"/>
  <c r="C222" i="18"/>
  <c r="Q222" i="18" s="1"/>
  <c r="AB249" i="18"/>
  <c r="AC238" i="18"/>
  <c r="AB246" i="18"/>
  <c r="O270" i="18"/>
  <c r="AC237" i="18"/>
  <c r="AB243" i="18"/>
  <c r="O272" i="18"/>
  <c r="C229" i="18"/>
  <c r="Q221" i="18"/>
  <c r="C93" i="18"/>
  <c r="Q93" i="18" s="1"/>
  <c r="Y86" i="18"/>
  <c r="Q176" i="18"/>
  <c r="C10" i="18"/>
  <c r="C12" i="18" s="1"/>
  <c r="Q89" i="18"/>
  <c r="C98" i="18"/>
  <c r="C95" i="18" s="1"/>
  <c r="C100" i="18"/>
  <c r="Y129" i="18"/>
  <c r="C136" i="18"/>
  <c r="Q136" i="18" s="1"/>
  <c r="C52" i="18"/>
  <c r="Q218" i="18"/>
  <c r="Q178" i="18"/>
  <c r="C186" i="18"/>
  <c r="C181" i="18" s="1"/>
  <c r="C141" i="18"/>
  <c r="C138" i="18" s="1"/>
  <c r="Q132" i="18"/>
  <c r="C9" i="18"/>
  <c r="C224" i="18"/>
  <c r="AE48" i="18"/>
  <c r="AE91" i="18" s="1"/>
  <c r="AC23" i="18"/>
  <c r="AE49" i="18"/>
  <c r="AB28" i="18"/>
  <c r="O55" i="18"/>
  <c r="AB31" i="18"/>
  <c r="AE50" i="18"/>
  <c r="AE47" i="18"/>
  <c r="AE90" i="18" s="1"/>
  <c r="AE133" i="18" s="1"/>
  <c r="AE176" i="18" s="1"/>
  <c r="AE219" i="18" s="1"/>
  <c r="AE262" i="18" s="1"/>
  <c r="AE305" i="18" s="1"/>
  <c r="AE46" i="18"/>
  <c r="AE89" i="18" s="1"/>
  <c r="O9" i="18"/>
  <c r="O13" i="18" s="1"/>
  <c r="AC22" i="18"/>
  <c r="AB34" i="18"/>
  <c r="O57" i="18"/>
  <c r="C267" i="18"/>
  <c r="AM28" i="18"/>
  <c r="AM31" i="18"/>
  <c r="AM38" i="18"/>
  <c r="AM34" i="18"/>
  <c r="AM37" i="18"/>
  <c r="AM22" i="18"/>
  <c r="AM43" i="18"/>
  <c r="AM86" i="18" s="1"/>
  <c r="AM41" i="18"/>
  <c r="AM24" i="18"/>
  <c r="AM67" i="18" s="1"/>
  <c r="AM110" i="18" s="1"/>
  <c r="AM153" i="18" s="1"/>
  <c r="AM196" i="18" s="1"/>
  <c r="AM239" i="18" s="1"/>
  <c r="AM282" i="18" s="1"/>
  <c r="AM23" i="18"/>
  <c r="AE135" i="17"/>
  <c r="AE177" i="17"/>
  <c r="T206" i="17"/>
  <c r="AH206" i="17"/>
  <c r="AM206" i="17"/>
  <c r="T209" i="17"/>
  <c r="AH209" i="17"/>
  <c r="AM209" i="17"/>
  <c r="AD194" i="17"/>
  <c r="P194" i="17"/>
  <c r="AM194" i="17"/>
  <c r="T203" i="17"/>
  <c r="AH203" i="17"/>
  <c r="AM203" i="17"/>
  <c r="AE262" i="17"/>
  <c r="AE305" i="17" s="1"/>
  <c r="T157" i="17"/>
  <c r="AH157" i="17"/>
  <c r="T213" i="17"/>
  <c r="AH213" i="17"/>
  <c r="AM213" i="17"/>
  <c r="T210" i="17"/>
  <c r="AH210" i="17"/>
  <c r="AM210" i="17"/>
  <c r="C229" i="17"/>
  <c r="Q221" i="17"/>
  <c r="P67" i="17"/>
  <c r="Q132" i="17"/>
  <c r="C141" i="17"/>
  <c r="C138" i="17" s="1"/>
  <c r="C143" i="17"/>
  <c r="AH120" i="17"/>
  <c r="T120" i="17"/>
  <c r="AH170" i="17"/>
  <c r="T170" i="17"/>
  <c r="Q219" i="17"/>
  <c r="AE219" i="17"/>
  <c r="T123" i="17"/>
  <c r="AH123" i="17"/>
  <c r="AH163" i="17"/>
  <c r="T163" i="17"/>
  <c r="C224" i="17"/>
  <c r="BK67" i="21"/>
  <c r="AD151" i="17"/>
  <c r="P151" i="17"/>
  <c r="C55" i="17"/>
  <c r="C52" i="17" s="1"/>
  <c r="Q46" i="17"/>
  <c r="C9" i="17"/>
  <c r="AE46" i="17"/>
  <c r="AE89" i="17" s="1"/>
  <c r="AC153" i="17"/>
  <c r="C267" i="17"/>
  <c r="AH117" i="17"/>
  <c r="T117" i="17"/>
  <c r="T114" i="17"/>
  <c r="AH114" i="17"/>
  <c r="C136" i="17"/>
  <c r="Q136" i="17" s="1"/>
  <c r="Y129" i="17"/>
  <c r="T160" i="17"/>
  <c r="AH160" i="17"/>
  <c r="AM157" i="17"/>
  <c r="AE92" i="17"/>
  <c r="C50" i="17"/>
  <c r="Y43" i="17"/>
  <c r="AM43" i="17"/>
  <c r="C10" i="17"/>
  <c r="C12" i="17" s="1"/>
  <c r="F14" i="17" s="1"/>
  <c r="O310" i="17"/>
  <c r="P108" i="17"/>
  <c r="P110" i="17" s="1"/>
  <c r="AD108" i="17"/>
  <c r="T127" i="17"/>
  <c r="AH127" i="17"/>
  <c r="P109" i="17"/>
  <c r="AD109" i="17"/>
  <c r="T166" i="17"/>
  <c r="AH166" i="17"/>
  <c r="T167" i="17"/>
  <c r="AH167" i="17"/>
  <c r="AC10" i="17"/>
  <c r="Y172" i="17"/>
  <c r="C179" i="17"/>
  <c r="Q179" i="17" s="1"/>
  <c r="AH124" i="17"/>
  <c r="T124" i="17"/>
  <c r="Y215" i="17"/>
  <c r="C222" i="17"/>
  <c r="Q222" i="17" s="1"/>
  <c r="AM109" i="17"/>
  <c r="C184" i="17"/>
  <c r="C181" i="17" s="1"/>
  <c r="Q175" i="17"/>
  <c r="AC282" i="17"/>
  <c r="C55" i="16"/>
  <c r="C52" i="16" s="1"/>
  <c r="C9" i="16"/>
  <c r="Q46" i="16"/>
  <c r="AE46" i="16"/>
  <c r="C179" i="16"/>
  <c r="Q179" i="16" s="1"/>
  <c r="Y172" i="16"/>
  <c r="Y43" i="16"/>
  <c r="C50" i="16"/>
  <c r="AM43" i="16"/>
  <c r="C184" i="16"/>
  <c r="C181" i="16" s="1"/>
  <c r="Q175" i="16"/>
  <c r="Q178" i="16"/>
  <c r="C186" i="16"/>
  <c r="O224" i="16"/>
  <c r="AM84" i="16"/>
  <c r="AM71" i="16"/>
  <c r="AM80" i="16"/>
  <c r="AM86" i="16"/>
  <c r="AM67" i="16"/>
  <c r="AM110" i="16" s="1"/>
  <c r="AM153" i="16" s="1"/>
  <c r="AM196" i="16" s="1"/>
  <c r="AM239" i="16" s="1"/>
  <c r="AM282" i="16" s="1"/>
  <c r="AM65" i="16"/>
  <c r="AM81" i="16"/>
  <c r="AM77" i="16"/>
  <c r="AM74" i="16"/>
  <c r="AM66" i="16"/>
  <c r="AD67" i="16"/>
  <c r="AC282" i="16"/>
  <c r="AE91" i="16"/>
  <c r="AC66" i="16"/>
  <c r="AB74" i="16"/>
  <c r="AE89" i="16"/>
  <c r="AB71" i="16"/>
  <c r="AB77" i="16"/>
  <c r="AE90" i="16"/>
  <c r="AE133" i="16" s="1"/>
  <c r="AE176" i="16" s="1"/>
  <c r="AE219" i="16" s="1"/>
  <c r="AE262" i="16" s="1"/>
  <c r="AE305" i="16" s="1"/>
  <c r="AC65" i="16"/>
  <c r="AC67" i="16" s="1"/>
  <c r="O98" i="16"/>
  <c r="O95" i="16" s="1"/>
  <c r="O9" i="16"/>
  <c r="O13" i="16" s="1"/>
  <c r="C93" i="16"/>
  <c r="Q93" i="16" s="1"/>
  <c r="Y86" i="16"/>
  <c r="AQ10" i="16"/>
  <c r="AQ12" i="16" s="1"/>
  <c r="C143" i="16"/>
  <c r="C138" i="16" s="1"/>
  <c r="Q135" i="16"/>
  <c r="AC110" i="16"/>
  <c r="O138" i="16"/>
  <c r="C98" i="16"/>
  <c r="Q89" i="16"/>
  <c r="C100" i="16"/>
  <c r="O100" i="16"/>
  <c r="C10" i="16"/>
  <c r="C12" i="16" s="1"/>
  <c r="T80" i="15"/>
  <c r="AH80" i="15"/>
  <c r="AM80" i="15"/>
  <c r="C181" i="15"/>
  <c r="AM239" i="15"/>
  <c r="AM282" i="15" s="1"/>
  <c r="Q46" i="15"/>
  <c r="C55" i="15"/>
  <c r="C9" i="15"/>
  <c r="Q261" i="15"/>
  <c r="C270" i="15"/>
  <c r="C272" i="15"/>
  <c r="AH81" i="15"/>
  <c r="T81" i="15"/>
  <c r="AM81" i="15"/>
  <c r="C57" i="15"/>
  <c r="Q49" i="15"/>
  <c r="AE46" i="15"/>
  <c r="AE89" i="15" s="1"/>
  <c r="AC24" i="15"/>
  <c r="AE92" i="15"/>
  <c r="AB249" i="15"/>
  <c r="AC238" i="15"/>
  <c r="AB246" i="15"/>
  <c r="AB243" i="15"/>
  <c r="AC237" i="15"/>
  <c r="AC239" i="15" s="1"/>
  <c r="O270" i="15"/>
  <c r="O267" i="15" s="1"/>
  <c r="C50" i="15"/>
  <c r="Y43" i="15"/>
  <c r="P65" i="15"/>
  <c r="AD65" i="15"/>
  <c r="AM65" i="15"/>
  <c r="T74" i="15"/>
  <c r="AH74" i="15"/>
  <c r="AM74" i="15"/>
  <c r="C224" i="15"/>
  <c r="Q47" i="15"/>
  <c r="C10" i="15"/>
  <c r="C12" i="15" s="1"/>
  <c r="AE47" i="15"/>
  <c r="AE90" i="15" s="1"/>
  <c r="AE133" i="15" s="1"/>
  <c r="AE176" i="15" s="1"/>
  <c r="AE219" i="15" s="1"/>
  <c r="AE262" i="15" s="1"/>
  <c r="AE305" i="15" s="1"/>
  <c r="C265" i="15"/>
  <c r="Q265" i="15" s="1"/>
  <c r="Y258" i="15"/>
  <c r="AC110" i="15"/>
  <c r="AM43" i="15"/>
  <c r="T71" i="15"/>
  <c r="AH71" i="15"/>
  <c r="AM71" i="15"/>
  <c r="O181" i="15"/>
  <c r="AH77" i="15"/>
  <c r="T77" i="15"/>
  <c r="AM77" i="15"/>
  <c r="P66" i="15"/>
  <c r="AD66" i="15"/>
  <c r="AM66" i="15"/>
  <c r="Q132" i="15"/>
  <c r="C141" i="15"/>
  <c r="C138" i="15" s="1"/>
  <c r="C229" i="15"/>
  <c r="Q221" i="15"/>
  <c r="O52" i="15"/>
  <c r="AC307" i="15"/>
  <c r="AC10" i="15"/>
  <c r="AC12" i="15" s="1"/>
  <c r="Y215" i="15"/>
  <c r="C222" i="15"/>
  <c r="Q222" i="15" s="1"/>
  <c r="C136" i="15"/>
  <c r="Q136" i="15" s="1"/>
  <c r="Y129" i="15"/>
  <c r="AE134" i="15"/>
  <c r="C310" i="15"/>
  <c r="AH84" i="15"/>
  <c r="T84" i="15"/>
  <c r="AM84" i="15"/>
  <c r="AE49" i="15"/>
  <c r="AQ9" i="14"/>
  <c r="AQ13" i="14" s="1"/>
  <c r="O98" i="14"/>
  <c r="AC65" i="14"/>
  <c r="AE89" i="14"/>
  <c r="AB71" i="14"/>
  <c r="AB77" i="14"/>
  <c r="AE91" i="14"/>
  <c r="AC66" i="14"/>
  <c r="AB74" i="14"/>
  <c r="O9" i="14"/>
  <c r="O13" i="14" s="1"/>
  <c r="O100" i="14"/>
  <c r="C50" i="14"/>
  <c r="Y43" i="14"/>
  <c r="AM43" i="14"/>
  <c r="Y129" i="14"/>
  <c r="C136" i="14"/>
  <c r="Q136" i="14" s="1"/>
  <c r="AC153" i="14"/>
  <c r="AM77" i="14"/>
  <c r="AM67" i="14"/>
  <c r="AM110" i="14" s="1"/>
  <c r="AM153" i="14" s="1"/>
  <c r="AM196" i="14" s="1"/>
  <c r="AM239" i="14" s="1"/>
  <c r="AM282" i="14" s="1"/>
  <c r="AM66" i="14"/>
  <c r="AM86" i="14"/>
  <c r="AM81" i="14"/>
  <c r="AM74" i="14"/>
  <c r="AM65" i="14"/>
  <c r="AM84" i="14"/>
  <c r="AM71" i="14"/>
  <c r="AM80" i="14"/>
  <c r="Q47" i="14"/>
  <c r="C10" i="14"/>
  <c r="C12" i="14" s="1"/>
  <c r="F14" i="14" s="1"/>
  <c r="AE47" i="14"/>
  <c r="AE90" i="14" s="1"/>
  <c r="AE133" i="14" s="1"/>
  <c r="AE176" i="14" s="1"/>
  <c r="AE219" i="14" s="1"/>
  <c r="AE262" i="14" s="1"/>
  <c r="AE305" i="14" s="1"/>
  <c r="C141" i="14"/>
  <c r="Q132" i="14"/>
  <c r="T81" i="14"/>
  <c r="AH81" i="14"/>
  <c r="O138" i="14"/>
  <c r="C224" i="14"/>
  <c r="Q178" i="14"/>
  <c r="C186" i="14"/>
  <c r="C181" i="14" s="1"/>
  <c r="C310" i="14"/>
  <c r="Q93" i="14"/>
  <c r="AC196" i="14"/>
  <c r="Q49" i="14"/>
  <c r="C57" i="14"/>
  <c r="Y86" i="14"/>
  <c r="O224" i="14"/>
  <c r="Q308" i="14"/>
  <c r="AE132" i="14"/>
  <c r="C52" i="14"/>
  <c r="P67" i="14"/>
  <c r="C229" i="14"/>
  <c r="Q221" i="14"/>
  <c r="AC281" i="14"/>
  <c r="AC280" i="14"/>
  <c r="O313" i="14"/>
  <c r="AB292" i="14"/>
  <c r="AB289" i="14"/>
  <c r="AB286" i="14"/>
  <c r="O315" i="14"/>
  <c r="C9" i="14"/>
  <c r="AC10" i="14"/>
  <c r="AC49" i="14"/>
  <c r="AE49" i="14" s="1"/>
  <c r="C143" i="14"/>
  <c r="AQ12" i="13"/>
  <c r="AQ13" i="13"/>
  <c r="Y215" i="13"/>
  <c r="C222" i="13"/>
  <c r="Q222" i="13" s="1"/>
  <c r="AC196" i="13"/>
  <c r="O179" i="13"/>
  <c r="Y172" i="13"/>
  <c r="C93" i="13"/>
  <c r="Q93" i="13" s="1"/>
  <c r="Y86" i="13"/>
  <c r="C98" i="13"/>
  <c r="Q89" i="13"/>
  <c r="C265" i="13"/>
  <c r="Q265" i="13" s="1"/>
  <c r="Y258" i="13"/>
  <c r="C136" i="13"/>
  <c r="Q136" i="13" s="1"/>
  <c r="Y129" i="13"/>
  <c r="Q47" i="13"/>
  <c r="C10" i="13"/>
  <c r="C12" i="13" s="1"/>
  <c r="O141" i="13"/>
  <c r="AB120" i="13"/>
  <c r="AC109" i="13"/>
  <c r="AC108" i="13"/>
  <c r="AB117" i="13"/>
  <c r="AB114" i="13"/>
  <c r="O143" i="13"/>
  <c r="Q261" i="13"/>
  <c r="C270" i="13"/>
  <c r="C272" i="13"/>
  <c r="C141" i="13"/>
  <c r="Q132" i="13"/>
  <c r="C143" i="13"/>
  <c r="C100" i="13"/>
  <c r="AB249" i="13"/>
  <c r="AC238" i="13"/>
  <c r="AB246" i="13"/>
  <c r="AB243" i="13"/>
  <c r="AC237" i="13"/>
  <c r="AC239" i="13" s="1"/>
  <c r="O270" i="13"/>
  <c r="O272" i="13"/>
  <c r="AB74" i="13"/>
  <c r="O98" i="13"/>
  <c r="O95" i="13" s="1"/>
  <c r="AC65" i="13"/>
  <c r="AB71" i="13"/>
  <c r="AC66" i="13"/>
  <c r="AE89" i="13"/>
  <c r="AB77" i="13"/>
  <c r="O100" i="13"/>
  <c r="Q49" i="13"/>
  <c r="C57" i="13"/>
  <c r="C52" i="13" s="1"/>
  <c r="C9" i="13"/>
  <c r="C50" i="13"/>
  <c r="Q50" i="13" s="1"/>
  <c r="Y43" i="13"/>
  <c r="AM84" i="13"/>
  <c r="AM67" i="13"/>
  <c r="AM66" i="13"/>
  <c r="AM86" i="13"/>
  <c r="AM74" i="13"/>
  <c r="AM41" i="13"/>
  <c r="AM43" i="13"/>
  <c r="AM37" i="13"/>
  <c r="AM38" i="13"/>
  <c r="AM81" i="13" s="1"/>
  <c r="AM31" i="13"/>
  <c r="AM22" i="13"/>
  <c r="AM23" i="13"/>
  <c r="AM24" i="13"/>
  <c r="AM28" i="13"/>
  <c r="AM34" i="13"/>
  <c r="AM127" i="13"/>
  <c r="AM110" i="13"/>
  <c r="AC10" i="13"/>
  <c r="AC49" i="13"/>
  <c r="AE49" i="13" s="1"/>
  <c r="C227" i="13"/>
  <c r="C224" i="13" s="1"/>
  <c r="Q218" i="13"/>
  <c r="C229" i="13"/>
  <c r="AB157" i="13"/>
  <c r="AB163" i="13"/>
  <c r="AC152" i="13"/>
  <c r="AC151" i="13"/>
  <c r="AC153" i="13" s="1"/>
  <c r="O184" i="13"/>
  <c r="AB160" i="13"/>
  <c r="O186" i="13"/>
  <c r="Q175" i="13"/>
  <c r="AE50" i="13"/>
  <c r="AE46" i="13"/>
  <c r="AB34" i="13"/>
  <c r="AE47" i="13"/>
  <c r="AE90" i="13" s="1"/>
  <c r="AE133" i="13" s="1"/>
  <c r="AE176" i="13" s="1"/>
  <c r="AE219" i="13" s="1"/>
  <c r="AE262" i="13" s="1"/>
  <c r="AE305" i="13" s="1"/>
  <c r="AE48" i="13"/>
  <c r="AE91" i="13" s="1"/>
  <c r="AC22" i="13"/>
  <c r="AC23" i="13"/>
  <c r="O55" i="13"/>
  <c r="O52" i="13" s="1"/>
  <c r="AB28" i="13"/>
  <c r="AB31" i="13"/>
  <c r="O9" i="13"/>
  <c r="O13" i="13" s="1"/>
  <c r="O57" i="13"/>
  <c r="C310" i="13"/>
  <c r="AH114" i="12"/>
  <c r="T114" i="12"/>
  <c r="T129" i="12"/>
  <c r="AH129" i="12"/>
  <c r="P66" i="12"/>
  <c r="AD66" i="12"/>
  <c r="AH84" i="12"/>
  <c r="T84" i="12"/>
  <c r="T117" i="12"/>
  <c r="AH117" i="12"/>
  <c r="AC24" i="12"/>
  <c r="P65" i="12"/>
  <c r="AD65" i="12"/>
  <c r="P109" i="12"/>
  <c r="AD109" i="12"/>
  <c r="C98" i="12"/>
  <c r="C95" i="12" s="1"/>
  <c r="Q89" i="12"/>
  <c r="T124" i="12"/>
  <c r="AH124" i="12"/>
  <c r="AE89" i="12"/>
  <c r="AE93" i="12" s="1"/>
  <c r="T80" i="12"/>
  <c r="AH80" i="12"/>
  <c r="T86" i="12"/>
  <c r="AH86" i="12"/>
  <c r="AM129" i="12"/>
  <c r="AM114" i="12"/>
  <c r="AM124" i="12"/>
  <c r="AM117" i="12"/>
  <c r="AM123" i="12"/>
  <c r="AM120" i="12"/>
  <c r="AM110" i="12"/>
  <c r="AM153" i="12" s="1"/>
  <c r="AM109" i="12"/>
  <c r="AM127" i="12"/>
  <c r="AM108" i="12"/>
  <c r="C9" i="12"/>
  <c r="T120" i="12"/>
  <c r="AH120" i="12"/>
  <c r="AH77" i="12"/>
  <c r="T77" i="12"/>
  <c r="AB203" i="12"/>
  <c r="O227" i="12"/>
  <c r="AC194" i="12"/>
  <c r="AB200" i="12"/>
  <c r="AE219" i="12"/>
  <c r="AE262" i="12" s="1"/>
  <c r="AE305" i="12" s="1"/>
  <c r="AB206" i="12"/>
  <c r="AC195" i="12"/>
  <c r="O229" i="12"/>
  <c r="T71" i="12"/>
  <c r="AH71" i="12"/>
  <c r="AD108" i="12"/>
  <c r="P108" i="12"/>
  <c r="AE134" i="12"/>
  <c r="O141" i="12"/>
  <c r="O138" i="12" s="1"/>
  <c r="AE132" i="12"/>
  <c r="AB117" i="12"/>
  <c r="AC108" i="12"/>
  <c r="AB120" i="12"/>
  <c r="AE133" i="12"/>
  <c r="AE176" i="12" s="1"/>
  <c r="AB114" i="12"/>
  <c r="AC109" i="12"/>
  <c r="O143" i="12"/>
  <c r="Y129" i="12"/>
  <c r="C265" i="12"/>
  <c r="Q265" i="12" s="1"/>
  <c r="Y258" i="12"/>
  <c r="AH81" i="12"/>
  <c r="T81" i="12"/>
  <c r="AM196" i="12"/>
  <c r="AM239" i="12" s="1"/>
  <c r="AM282" i="12" s="1"/>
  <c r="F14" i="12"/>
  <c r="T127" i="12"/>
  <c r="AH127" i="12"/>
  <c r="C93" i="12"/>
  <c r="Q93" i="12" s="1"/>
  <c r="Y86" i="12"/>
  <c r="Q136" i="12"/>
  <c r="AM80" i="12"/>
  <c r="Q261" i="12"/>
  <c r="C270" i="12"/>
  <c r="C267" i="12" s="1"/>
  <c r="T74" i="12"/>
  <c r="AH74" i="12"/>
  <c r="Q218" i="12"/>
  <c r="BK70" i="21"/>
  <c r="BK69" i="9"/>
  <c r="BI67" i="9"/>
  <c r="BK67" i="9" s="1"/>
  <c r="AC67" i="8"/>
  <c r="AR67" i="22"/>
  <c r="BK63" i="3"/>
  <c r="BK63" i="7"/>
  <c r="BK63" i="9"/>
  <c r="AA68" i="21"/>
  <c r="BH70" i="3"/>
  <c r="BK70" i="3" s="1"/>
  <c r="AQ70" i="8"/>
  <c r="AT70" i="8" s="1"/>
  <c r="K70" i="9"/>
  <c r="BH69" i="7"/>
  <c r="BK69" i="7" s="1"/>
  <c r="BH69" i="21"/>
  <c r="BK69" i="21" s="1"/>
  <c r="Z69" i="21"/>
  <c r="AC69" i="21" s="1"/>
  <c r="BH69" i="3"/>
  <c r="BK69" i="3" s="1"/>
  <c r="BI68" i="8"/>
  <c r="BK68" i="8" s="1"/>
  <c r="BI68" i="9"/>
  <c r="BK68" i="9" s="1"/>
  <c r="BH68" i="7"/>
  <c r="BK68" i="7" s="1"/>
  <c r="BH68" i="3"/>
  <c r="BH67" i="3"/>
  <c r="BK67" i="3" s="1"/>
  <c r="BI67" i="6"/>
  <c r="AC67" i="21"/>
  <c r="AT67" i="7"/>
  <c r="BH67" i="7"/>
  <c r="BK67" i="7" s="1"/>
  <c r="BH67" i="8"/>
  <c r="BK67" i="8" s="1"/>
  <c r="BH66" i="6"/>
  <c r="BI66" i="9"/>
  <c r="BK66" i="9" s="1"/>
  <c r="BH66" i="21"/>
  <c r="BH66" i="3"/>
  <c r="BH65" i="21"/>
  <c r="BK65" i="21" s="1"/>
  <c r="AQ65" i="22"/>
  <c r="AT65" i="22" s="1"/>
  <c r="BI65" i="3"/>
  <c r="BK65" i="3" s="1"/>
  <c r="BH65" i="8"/>
  <c r="BK65" i="8" s="1"/>
  <c r="J65" i="9"/>
  <c r="BH64" i="8"/>
  <c r="BK64" i="8" s="1"/>
  <c r="BH64" i="7"/>
  <c r="BK64" i="7" s="1"/>
  <c r="BH64" i="9"/>
  <c r="BK64" i="9" s="1"/>
  <c r="BI64" i="3"/>
  <c r="BK64" i="3" s="1"/>
  <c r="BI64" i="21"/>
  <c r="BK64" i="21" s="1"/>
  <c r="BI63" i="21"/>
  <c r="BK63" i="21" s="1"/>
  <c r="BK63" i="8"/>
  <c r="BH62" i="8"/>
  <c r="BI62" i="8"/>
  <c r="BH62" i="6"/>
  <c r="BK62" i="6" s="1"/>
  <c r="BJ73" i="9"/>
  <c r="K69" i="3"/>
  <c r="K69" i="8"/>
  <c r="Z69" i="22"/>
  <c r="AQ68" i="22"/>
  <c r="AT68" i="22" s="1"/>
  <c r="BK68" i="6"/>
  <c r="BK68" i="21"/>
  <c r="BK68" i="3"/>
  <c r="BJ79" i="7"/>
  <c r="BA84" i="7" s="1"/>
  <c r="BJ73" i="6"/>
  <c r="BI71" i="7"/>
  <c r="BJ77" i="7" s="1"/>
  <c r="BI79" i="7" s="1"/>
  <c r="BA83" i="7" s="1"/>
  <c r="AQ67" i="22"/>
  <c r="AT67" i="22" s="1"/>
  <c r="J66" i="8"/>
  <c r="M66" i="8" s="1"/>
  <c r="AQ66" i="3"/>
  <c r="J66" i="3"/>
  <c r="BJ73" i="3"/>
  <c r="BJ79" i="3"/>
  <c r="BA84" i="3" s="1"/>
  <c r="BJ73" i="21"/>
  <c r="BJ79" i="21"/>
  <c r="BA84" i="21" s="1"/>
  <c r="AQ63" i="7"/>
  <c r="BK62" i="21"/>
  <c r="AQ10" i="4"/>
  <c r="AQ12" i="4" s="1"/>
  <c r="AQ9" i="4"/>
  <c r="AQ70" i="22"/>
  <c r="AT70" i="22" s="1"/>
  <c r="K69" i="9"/>
  <c r="M69" i="9" s="1"/>
  <c r="Z68" i="21"/>
  <c r="AQ66" i="6"/>
  <c r="K65" i="21"/>
  <c r="AA64" i="22"/>
  <c r="K64" i="21"/>
  <c r="AR64" i="7"/>
  <c r="AT64" i="7" s="1"/>
  <c r="Z63" i="21"/>
  <c r="AC63" i="21" s="1"/>
  <c r="AA62" i="22"/>
  <c r="AC62" i="22" s="1"/>
  <c r="B55" i="21"/>
  <c r="B54" i="21"/>
  <c r="B47" i="22"/>
  <c r="B49" i="21"/>
  <c r="B51" i="22"/>
  <c r="B50" i="22"/>
  <c r="B48" i="22"/>
  <c r="AC70" i="9"/>
  <c r="AT70" i="7"/>
  <c r="AR68" i="9"/>
  <c r="AR68" i="8"/>
  <c r="AT68" i="8" s="1"/>
  <c r="M67" i="21"/>
  <c r="AD67" i="21" s="1"/>
  <c r="AT67" i="9"/>
  <c r="AR69" i="6"/>
  <c r="AT69" i="6" s="1"/>
  <c r="Z69" i="7"/>
  <c r="AC69" i="7" s="1"/>
  <c r="AR68" i="21"/>
  <c r="AT68" i="21" s="1"/>
  <c r="J68" i="3"/>
  <c r="AR67" i="21"/>
  <c r="AT67" i="21" s="1"/>
  <c r="Z66" i="21"/>
  <c r="AC66" i="21" s="1"/>
  <c r="Z66" i="8"/>
  <c r="AC66" i="8" s="1"/>
  <c r="Z66" i="7"/>
  <c r="Z65" i="8"/>
  <c r="AC65" i="8" s="1"/>
  <c r="Z63" i="7"/>
  <c r="M62" i="7"/>
  <c r="AC69" i="9"/>
  <c r="J68" i="6"/>
  <c r="K68" i="3"/>
  <c r="J66" i="21"/>
  <c r="M66" i="21" s="1"/>
  <c r="M65" i="7"/>
  <c r="K64" i="8"/>
  <c r="M63" i="9"/>
  <c r="AC62" i="3"/>
  <c r="J64" i="8"/>
  <c r="AR64" i="6"/>
  <c r="AC62" i="7"/>
  <c r="AC62" i="9"/>
  <c r="K62" i="22"/>
  <c r="M62" i="22" s="1"/>
  <c r="M70" i="22"/>
  <c r="AD70" i="22" s="1"/>
  <c r="M70" i="9"/>
  <c r="M69" i="21"/>
  <c r="Z68" i="6"/>
  <c r="K68" i="9"/>
  <c r="M68" i="9" s="1"/>
  <c r="M67" i="8"/>
  <c r="AD67" i="8" s="1"/>
  <c r="AR66" i="6"/>
  <c r="AQ66" i="21"/>
  <c r="AT66" i="21" s="1"/>
  <c r="AA65" i="3"/>
  <c r="AC65" i="22"/>
  <c r="Z65" i="21"/>
  <c r="AC65" i="21" s="1"/>
  <c r="AR65" i="9"/>
  <c r="AT65" i="9" s="1"/>
  <c r="AT65" i="7"/>
  <c r="J64" i="21"/>
  <c r="AA64" i="21"/>
  <c r="AC64" i="21" s="1"/>
  <c r="M62" i="9"/>
  <c r="AQ62" i="7"/>
  <c r="AR70" i="21"/>
  <c r="AT70" i="21" s="1"/>
  <c r="J69" i="8"/>
  <c r="J69" i="6"/>
  <c r="AA69" i="3"/>
  <c r="Z69" i="8"/>
  <c r="AC69" i="8" s="1"/>
  <c r="AA69" i="22"/>
  <c r="J69" i="7"/>
  <c r="M69" i="7" s="1"/>
  <c r="M69" i="22"/>
  <c r="Z68" i="9"/>
  <c r="AC68" i="9" s="1"/>
  <c r="AR68" i="6"/>
  <c r="AC68" i="8"/>
  <c r="Z68" i="22"/>
  <c r="AC68" i="22" s="1"/>
  <c r="AR67" i="6"/>
  <c r="Z67" i="6"/>
  <c r="Z67" i="7"/>
  <c r="AC67" i="7" s="1"/>
  <c r="Z66" i="9"/>
  <c r="AC66" i="9" s="1"/>
  <c r="K66" i="9"/>
  <c r="M66" i="9" s="1"/>
  <c r="AR66" i="22"/>
  <c r="AT66" i="22" s="1"/>
  <c r="AA66" i="3"/>
  <c r="AC66" i="3" s="1"/>
  <c r="Z66" i="6"/>
  <c r="AR66" i="7"/>
  <c r="AT66" i="7" s="1"/>
  <c r="J65" i="21"/>
  <c r="Z65" i="9"/>
  <c r="AC65" i="9" s="1"/>
  <c r="AQ65" i="6"/>
  <c r="Z65" i="7"/>
  <c r="AC65" i="7" s="1"/>
  <c r="J64" i="7"/>
  <c r="M64" i="9"/>
  <c r="Z63" i="9"/>
  <c r="K63" i="8"/>
  <c r="M63" i="8" s="1"/>
  <c r="AD63" i="8" s="1"/>
  <c r="AR63" i="7"/>
  <c r="K63" i="3"/>
  <c r="Z62" i="6"/>
  <c r="AC62" i="6" s="1"/>
  <c r="K62" i="8"/>
  <c r="Z62" i="8"/>
  <c r="AC62" i="8" s="1"/>
  <c r="J62" i="21"/>
  <c r="M62" i="21" s="1"/>
  <c r="Z62" i="21"/>
  <c r="AC62" i="21" s="1"/>
  <c r="J62" i="3"/>
  <c r="K62" i="6"/>
  <c r="J62" i="8"/>
  <c r="AR62" i="8"/>
  <c r="AT62" i="8" s="1"/>
  <c r="J62" i="6"/>
  <c r="AR62" i="21"/>
  <c r="AT62" i="21" s="1"/>
  <c r="AQ62" i="9"/>
  <c r="Z63" i="22"/>
  <c r="AC63" i="22" s="1"/>
  <c r="J63" i="21"/>
  <c r="M63" i="21" s="1"/>
  <c r="AR63" i="8"/>
  <c r="AT63" i="8" s="1"/>
  <c r="J63" i="22"/>
  <c r="M63" i="22" s="1"/>
  <c r="J63" i="7"/>
  <c r="M63" i="7" s="1"/>
  <c r="AA63" i="7"/>
  <c r="AA63" i="9"/>
  <c r="J64" i="22"/>
  <c r="M64" i="22" s="1"/>
  <c r="AA64" i="7"/>
  <c r="AC64" i="7" s="1"/>
  <c r="J64" i="3"/>
  <c r="Z64" i="22"/>
  <c r="Z64" i="9"/>
  <c r="AC64" i="9" s="1"/>
  <c r="K64" i="7"/>
  <c r="AQ64" i="8"/>
  <c r="AR64" i="8"/>
  <c r="J64" i="6"/>
  <c r="J65" i="8"/>
  <c r="M65" i="8" s="1"/>
  <c r="J65" i="3"/>
  <c r="AR65" i="21"/>
  <c r="AT65" i="21" s="1"/>
  <c r="K65" i="9"/>
  <c r="AR65" i="8"/>
  <c r="J65" i="6"/>
  <c r="J65" i="22"/>
  <c r="M65" i="22" s="1"/>
  <c r="Z66" i="22"/>
  <c r="AC66" i="22" s="1"/>
  <c r="J66" i="22"/>
  <c r="J66" i="6"/>
  <c r="J66" i="7"/>
  <c r="M66" i="7" s="1"/>
  <c r="K66" i="22"/>
  <c r="AA66" i="7"/>
  <c r="Z67" i="3"/>
  <c r="AR67" i="8"/>
  <c r="AT67" i="8" s="1"/>
  <c r="J67" i="9"/>
  <c r="M67" i="9" s="1"/>
  <c r="Z67" i="9"/>
  <c r="AC67" i="9" s="1"/>
  <c r="J67" i="22"/>
  <c r="M67" i="22" s="1"/>
  <c r="AD67" i="22" s="1"/>
  <c r="K67" i="6"/>
  <c r="J67" i="6"/>
  <c r="J67" i="3"/>
  <c r="J67" i="7"/>
  <c r="M67" i="7" s="1"/>
  <c r="J68" i="22"/>
  <c r="M68" i="22" s="1"/>
  <c r="J68" i="7"/>
  <c r="M68" i="7" s="1"/>
  <c r="K68" i="8"/>
  <c r="Z68" i="7"/>
  <c r="AC68" i="7" s="1"/>
  <c r="AQ68" i="9"/>
  <c r="J68" i="8"/>
  <c r="Z70" i="21"/>
  <c r="AC70" i="21" s="1"/>
  <c r="J70" i="3"/>
  <c r="J70" i="6"/>
  <c r="J70" i="7"/>
  <c r="M70" i="7" s="1"/>
  <c r="J70" i="21"/>
  <c r="M70" i="21" s="1"/>
  <c r="AC70" i="7"/>
  <c r="Z70" i="6"/>
  <c r="AD70" i="8"/>
  <c r="C11" i="4"/>
  <c r="AT69" i="8"/>
  <c r="AT65" i="3"/>
  <c r="AT64" i="21"/>
  <c r="AT69" i="22"/>
  <c r="AT66" i="8"/>
  <c r="AT63" i="9"/>
  <c r="O267" i="13" l="1"/>
  <c r="O310" i="14"/>
  <c r="F14" i="15"/>
  <c r="F14" i="16"/>
  <c r="AC68" i="21"/>
  <c r="AD68" i="21" s="1"/>
  <c r="F14" i="18"/>
  <c r="O267" i="18"/>
  <c r="O310" i="19"/>
  <c r="C14" i="19"/>
  <c r="AD108" i="20"/>
  <c r="P108" i="20"/>
  <c r="AM108" i="20"/>
  <c r="AE135" i="20"/>
  <c r="AE177" i="20"/>
  <c r="C138" i="20"/>
  <c r="Q50" i="20"/>
  <c r="AE50" i="20"/>
  <c r="AH129" i="20"/>
  <c r="T129" i="20"/>
  <c r="AM129" i="20"/>
  <c r="AE218" i="20"/>
  <c r="F14" i="20"/>
  <c r="AC239" i="20"/>
  <c r="O224" i="20"/>
  <c r="AH120" i="20"/>
  <c r="T120" i="20"/>
  <c r="AM120" i="20"/>
  <c r="T124" i="20"/>
  <c r="AH124" i="20"/>
  <c r="AM124" i="20"/>
  <c r="P109" i="20"/>
  <c r="AD109" i="20"/>
  <c r="AM109" i="20"/>
  <c r="AD70" i="9"/>
  <c r="T123" i="20"/>
  <c r="AH123" i="20"/>
  <c r="AM123" i="20"/>
  <c r="O267" i="20"/>
  <c r="AE136" i="20"/>
  <c r="AH114" i="20"/>
  <c r="T114" i="20"/>
  <c r="AM114" i="20"/>
  <c r="C13" i="20"/>
  <c r="D14" i="20"/>
  <c r="T127" i="20"/>
  <c r="AH127" i="20"/>
  <c r="AM127" i="20"/>
  <c r="AH117" i="20"/>
  <c r="T117" i="20"/>
  <c r="AM117" i="20"/>
  <c r="C224" i="20"/>
  <c r="T166" i="19"/>
  <c r="AH166" i="19"/>
  <c r="AM166" i="19"/>
  <c r="AH167" i="19"/>
  <c r="T167" i="19"/>
  <c r="AM167" i="19"/>
  <c r="P151" i="19"/>
  <c r="AD151" i="19"/>
  <c r="AM151" i="19"/>
  <c r="T157" i="19"/>
  <c r="AH157" i="19"/>
  <c r="AM157" i="19"/>
  <c r="AH170" i="19"/>
  <c r="T170" i="19"/>
  <c r="AM170" i="19"/>
  <c r="AD109" i="19"/>
  <c r="P109" i="19"/>
  <c r="AH117" i="19"/>
  <c r="T117" i="19"/>
  <c r="AE92" i="19"/>
  <c r="AC12" i="19"/>
  <c r="AC13" i="19"/>
  <c r="T127" i="19"/>
  <c r="AH127" i="19"/>
  <c r="AE135" i="19"/>
  <c r="AE177" i="19"/>
  <c r="AH129" i="19"/>
  <c r="T129" i="19"/>
  <c r="AE93" i="19"/>
  <c r="C138" i="19"/>
  <c r="T120" i="19"/>
  <c r="AH120" i="19"/>
  <c r="AH123" i="19"/>
  <c r="T123" i="19"/>
  <c r="AM117" i="19"/>
  <c r="AD108" i="19"/>
  <c r="P108" i="19"/>
  <c r="P110" i="19" s="1"/>
  <c r="T114" i="19"/>
  <c r="AH114" i="19"/>
  <c r="AE132" i="19"/>
  <c r="AC67" i="19"/>
  <c r="AH163" i="19"/>
  <c r="T163" i="19"/>
  <c r="AM163" i="19"/>
  <c r="AC69" i="22"/>
  <c r="C95" i="19"/>
  <c r="T124" i="19"/>
  <c r="AH124" i="19"/>
  <c r="AM109" i="19"/>
  <c r="AM129" i="19"/>
  <c r="AE93" i="18"/>
  <c r="AE132" i="18"/>
  <c r="AH129" i="18"/>
  <c r="T129" i="18"/>
  <c r="AM129" i="18"/>
  <c r="AH77" i="18"/>
  <c r="T77" i="18"/>
  <c r="AM77" i="18"/>
  <c r="AC24" i="18"/>
  <c r="O224" i="18"/>
  <c r="P66" i="18"/>
  <c r="AD66" i="18"/>
  <c r="AM66" i="18"/>
  <c r="AH74" i="18"/>
  <c r="T74" i="18"/>
  <c r="AM74" i="18"/>
  <c r="AE92" i="18"/>
  <c r="AE134" i="18"/>
  <c r="AH81" i="18"/>
  <c r="T81" i="18"/>
  <c r="AM81" i="18"/>
  <c r="T71" i="18"/>
  <c r="AH71" i="18"/>
  <c r="AM71" i="18"/>
  <c r="AH84" i="18"/>
  <c r="T84" i="18"/>
  <c r="AM84" i="18"/>
  <c r="D14" i="18"/>
  <c r="C14" i="18" s="1"/>
  <c r="C13" i="18"/>
  <c r="T86" i="18"/>
  <c r="AH86" i="18"/>
  <c r="BI71" i="8"/>
  <c r="BK74" i="8" s="1"/>
  <c r="P65" i="18"/>
  <c r="AD65" i="18"/>
  <c r="AD67" i="18" s="1"/>
  <c r="AM65" i="18"/>
  <c r="O52" i="18"/>
  <c r="T80" i="18"/>
  <c r="AH80" i="18"/>
  <c r="AM80" i="18"/>
  <c r="AC239" i="18"/>
  <c r="AC196" i="18"/>
  <c r="BI71" i="9"/>
  <c r="BI73" i="9" s="1"/>
  <c r="AE93" i="17"/>
  <c r="AE132" i="17"/>
  <c r="AH253" i="17"/>
  <c r="T253" i="17"/>
  <c r="AM253" i="17"/>
  <c r="AH252" i="17"/>
  <c r="T252" i="17"/>
  <c r="AM252" i="17"/>
  <c r="T86" i="17"/>
  <c r="AH86" i="17"/>
  <c r="AM86" i="17"/>
  <c r="D14" i="17"/>
  <c r="C14" i="17" s="1"/>
  <c r="C13" i="17"/>
  <c r="AH246" i="17"/>
  <c r="T246" i="17"/>
  <c r="AM246" i="17"/>
  <c r="T249" i="17"/>
  <c r="AH249" i="17"/>
  <c r="AM249" i="17"/>
  <c r="Q50" i="17"/>
  <c r="AE50" i="17"/>
  <c r="T256" i="17"/>
  <c r="AH256" i="17"/>
  <c r="AM256" i="17"/>
  <c r="P152" i="17"/>
  <c r="AD152" i="17"/>
  <c r="AM152" i="17"/>
  <c r="AC12" i="17"/>
  <c r="AC13" i="17"/>
  <c r="P153" i="17"/>
  <c r="P237" i="17"/>
  <c r="AD237" i="17"/>
  <c r="AM237" i="17"/>
  <c r="AD110" i="17"/>
  <c r="AH200" i="17"/>
  <c r="T200" i="17"/>
  <c r="AM200" i="17"/>
  <c r="AD153" i="17"/>
  <c r="AE178" i="17"/>
  <c r="AE220" i="17"/>
  <c r="T124" i="16"/>
  <c r="AH124" i="16"/>
  <c r="AM124" i="16"/>
  <c r="AE92" i="16"/>
  <c r="AE134" i="16"/>
  <c r="AH129" i="16"/>
  <c r="T129" i="16"/>
  <c r="AM129" i="16"/>
  <c r="T123" i="16"/>
  <c r="AH123" i="16"/>
  <c r="AM123" i="16"/>
  <c r="AD108" i="16"/>
  <c r="AD110" i="16" s="1"/>
  <c r="P108" i="16"/>
  <c r="AM108" i="16"/>
  <c r="P109" i="16"/>
  <c r="AD109" i="16"/>
  <c r="AM109" i="16"/>
  <c r="T114" i="16"/>
  <c r="AH114" i="16"/>
  <c r="AM114" i="16"/>
  <c r="T86" i="16"/>
  <c r="AH86" i="16"/>
  <c r="C13" i="16"/>
  <c r="D14" i="16"/>
  <c r="C14" i="16" s="1"/>
  <c r="AE93" i="16"/>
  <c r="AE132" i="16"/>
  <c r="T117" i="16"/>
  <c r="AH117" i="16"/>
  <c r="AM117" i="16"/>
  <c r="AH127" i="16"/>
  <c r="T127" i="16"/>
  <c r="AM127" i="16"/>
  <c r="Q50" i="16"/>
  <c r="AE50" i="16"/>
  <c r="C95" i="16"/>
  <c r="AH120" i="16"/>
  <c r="T120" i="16"/>
  <c r="AM120" i="16"/>
  <c r="AQ13" i="16"/>
  <c r="P109" i="15"/>
  <c r="AD109" i="15"/>
  <c r="AM109" i="15"/>
  <c r="T124" i="15"/>
  <c r="AH124" i="15"/>
  <c r="AM124" i="15"/>
  <c r="Q50" i="15"/>
  <c r="AE50" i="15"/>
  <c r="M65" i="9"/>
  <c r="T86" i="15"/>
  <c r="AH86" i="15"/>
  <c r="AM86" i="15"/>
  <c r="T117" i="15"/>
  <c r="AH117" i="15"/>
  <c r="AM117" i="15"/>
  <c r="AE135" i="15"/>
  <c r="AE177" i="15"/>
  <c r="T120" i="15"/>
  <c r="AH120" i="15"/>
  <c r="AM120" i="15"/>
  <c r="C267" i="15"/>
  <c r="T123" i="15"/>
  <c r="AH123" i="15"/>
  <c r="AM123" i="15"/>
  <c r="AD108" i="15"/>
  <c r="AD110" i="15" s="1"/>
  <c r="P108" i="15"/>
  <c r="P110" i="15" s="1"/>
  <c r="AM108" i="15"/>
  <c r="AE93" i="15"/>
  <c r="AE132" i="15"/>
  <c r="AD67" i="15"/>
  <c r="D14" i="15"/>
  <c r="C14" i="15" s="1"/>
  <c r="C13" i="15"/>
  <c r="T127" i="15"/>
  <c r="AH127" i="15"/>
  <c r="AM127" i="15"/>
  <c r="AH114" i="15"/>
  <c r="T114" i="15"/>
  <c r="AM114" i="15"/>
  <c r="P67" i="15"/>
  <c r="C52" i="15"/>
  <c r="AC13" i="15"/>
  <c r="BI71" i="3"/>
  <c r="BK74" i="3" s="1"/>
  <c r="AH124" i="14"/>
  <c r="T124" i="14"/>
  <c r="AM124" i="14"/>
  <c r="AE92" i="14"/>
  <c r="AE134" i="14"/>
  <c r="T129" i="14"/>
  <c r="AH129" i="14"/>
  <c r="T86" i="14"/>
  <c r="AH86" i="14"/>
  <c r="AC12" i="14"/>
  <c r="AC13" i="14"/>
  <c r="AE136" i="14"/>
  <c r="AE175" i="14"/>
  <c r="P109" i="14"/>
  <c r="AD109" i="14"/>
  <c r="AM109" i="14"/>
  <c r="C13" i="14"/>
  <c r="D14" i="14"/>
  <c r="C14" i="14" s="1"/>
  <c r="T123" i="14"/>
  <c r="AH123" i="14"/>
  <c r="AM123" i="14"/>
  <c r="Q50" i="14"/>
  <c r="AE50" i="14"/>
  <c r="AC282" i="14"/>
  <c r="AM129" i="14"/>
  <c r="AH114" i="14"/>
  <c r="T114" i="14"/>
  <c r="AM114" i="14"/>
  <c r="T120" i="14"/>
  <c r="AH120" i="14"/>
  <c r="AM120" i="14"/>
  <c r="AE93" i="14"/>
  <c r="T127" i="14"/>
  <c r="AH127" i="14"/>
  <c r="AM127" i="14"/>
  <c r="AC67" i="14"/>
  <c r="P108" i="14"/>
  <c r="AD108" i="14"/>
  <c r="AM108" i="14"/>
  <c r="O95" i="14"/>
  <c r="C138" i="14"/>
  <c r="AH117" i="14"/>
  <c r="T117" i="14"/>
  <c r="AM117" i="14"/>
  <c r="AE92" i="13"/>
  <c r="AE134" i="13"/>
  <c r="AH124" i="13"/>
  <c r="T124" i="13"/>
  <c r="AM124" i="13"/>
  <c r="T129" i="13"/>
  <c r="AH129" i="13"/>
  <c r="AH170" i="13"/>
  <c r="T170" i="13"/>
  <c r="P66" i="13"/>
  <c r="AD66" i="13"/>
  <c r="AH127" i="13"/>
  <c r="T127" i="13"/>
  <c r="AH117" i="13"/>
  <c r="T117" i="13"/>
  <c r="AH74" i="13"/>
  <c r="T74" i="13"/>
  <c r="AH81" i="13"/>
  <c r="T81" i="13"/>
  <c r="P109" i="13"/>
  <c r="AD109" i="13"/>
  <c r="D14" i="13"/>
  <c r="C13" i="13"/>
  <c r="F14" i="13"/>
  <c r="AE93" i="13"/>
  <c r="AM170" i="13"/>
  <c r="AM152" i="13"/>
  <c r="AM153" i="13"/>
  <c r="AM196" i="13" s="1"/>
  <c r="AM239" i="13" s="1"/>
  <c r="AM282" i="13" s="1"/>
  <c r="Q179" i="13"/>
  <c r="AM117" i="13"/>
  <c r="AC24" i="13"/>
  <c r="AM109" i="13"/>
  <c r="AM129" i="13"/>
  <c r="AM172" i="13" s="1"/>
  <c r="T80" i="13"/>
  <c r="AH80" i="13"/>
  <c r="AC67" i="13"/>
  <c r="C95" i="13"/>
  <c r="O138" i="13"/>
  <c r="O181" i="13"/>
  <c r="T77" i="13"/>
  <c r="AH77" i="13"/>
  <c r="T86" i="13"/>
  <c r="AH86" i="13"/>
  <c r="AM77" i="13"/>
  <c r="C138" i="13"/>
  <c r="AC110" i="13"/>
  <c r="AH71" i="13"/>
  <c r="T71" i="13"/>
  <c r="T84" i="13"/>
  <c r="AH84" i="13"/>
  <c r="AM80" i="13"/>
  <c r="AD65" i="13"/>
  <c r="AD67" i="13" s="1"/>
  <c r="P65" i="13"/>
  <c r="P67" i="13" s="1"/>
  <c r="AC12" i="13"/>
  <c r="AC13" i="13"/>
  <c r="AM65" i="13"/>
  <c r="AM71" i="13"/>
  <c r="C267" i="13"/>
  <c r="AE132" i="13"/>
  <c r="AE136" i="12"/>
  <c r="AE175" i="12"/>
  <c r="AH163" i="12"/>
  <c r="T163" i="12"/>
  <c r="AM163" i="12"/>
  <c r="P110" i="12"/>
  <c r="AD67" i="12"/>
  <c r="P152" i="12"/>
  <c r="AD152" i="12"/>
  <c r="AM152" i="12"/>
  <c r="T166" i="12"/>
  <c r="AH166" i="12"/>
  <c r="AM166" i="12"/>
  <c r="AD110" i="12"/>
  <c r="T160" i="12"/>
  <c r="AH160" i="12"/>
  <c r="AM160" i="12"/>
  <c r="P67" i="12"/>
  <c r="D14" i="12"/>
  <c r="C14" i="12" s="1"/>
  <c r="C13" i="12"/>
  <c r="AH167" i="12"/>
  <c r="T167" i="12"/>
  <c r="AM167" i="12"/>
  <c r="T123" i="12"/>
  <c r="AH123" i="12"/>
  <c r="AC110" i="12"/>
  <c r="AC196" i="12"/>
  <c r="P151" i="12"/>
  <c r="AD151" i="12"/>
  <c r="AD153" i="12" s="1"/>
  <c r="AM151" i="12"/>
  <c r="T157" i="12"/>
  <c r="AH157" i="12"/>
  <c r="AM157" i="12"/>
  <c r="AE135" i="12"/>
  <c r="AE177" i="12"/>
  <c r="O224" i="12"/>
  <c r="AH170" i="12"/>
  <c r="T170" i="12"/>
  <c r="AM170" i="12"/>
  <c r="T172" i="12"/>
  <c r="AH172" i="12"/>
  <c r="AM172" i="12"/>
  <c r="BH71" i="8"/>
  <c r="BH77" i="8" s="1"/>
  <c r="BH79" i="8" s="1"/>
  <c r="AT63" i="7"/>
  <c r="BK62" i="8"/>
  <c r="M69" i="8"/>
  <c r="BK67" i="6"/>
  <c r="BI71" i="6"/>
  <c r="BA85" i="7"/>
  <c r="AC64" i="22"/>
  <c r="AD64" i="22" s="1"/>
  <c r="BJ77" i="9"/>
  <c r="BI79" i="9" s="1"/>
  <c r="BA83" i="9" s="1"/>
  <c r="BA85" i="9" s="1"/>
  <c r="BI71" i="21"/>
  <c r="BK74" i="21" s="1"/>
  <c r="BK71" i="9"/>
  <c r="BK74" i="9"/>
  <c r="AD69" i="9"/>
  <c r="BI73" i="7"/>
  <c r="BH71" i="9"/>
  <c r="BK74" i="7"/>
  <c r="BK66" i="21"/>
  <c r="BK71" i="21" s="1"/>
  <c r="BH71" i="21"/>
  <c r="BK66" i="7"/>
  <c r="BK71" i="7" s="1"/>
  <c r="BH71" i="7"/>
  <c r="BK66" i="8"/>
  <c r="BK66" i="6"/>
  <c r="BH71" i="6"/>
  <c r="BK66" i="3"/>
  <c r="BK71" i="3" s="1"/>
  <c r="BH71" i="3"/>
  <c r="M65" i="21"/>
  <c r="AD65" i="21" s="1"/>
  <c r="AQ13" i="4"/>
  <c r="AT68" i="9"/>
  <c r="AD63" i="21"/>
  <c r="AD66" i="21"/>
  <c r="M64" i="21"/>
  <c r="AD64" i="21" s="1"/>
  <c r="B55" i="22"/>
  <c r="B54" i="22"/>
  <c r="B49" i="22"/>
  <c r="AC66" i="7"/>
  <c r="AD66" i="7" s="1"/>
  <c r="AD69" i="21"/>
  <c r="M64" i="8"/>
  <c r="AD64" i="8" s="1"/>
  <c r="AD62" i="7"/>
  <c r="AD69" i="7"/>
  <c r="AD66" i="8"/>
  <c r="AD65" i="8"/>
  <c r="AC63" i="7"/>
  <c r="AD63" i="7" s="1"/>
  <c r="AD68" i="9"/>
  <c r="AD65" i="7"/>
  <c r="AD65" i="9"/>
  <c r="AD62" i="9"/>
  <c r="AD70" i="21"/>
  <c r="AD69" i="8"/>
  <c r="AD68" i="22"/>
  <c r="AD67" i="7"/>
  <c r="AD67" i="9"/>
  <c r="AD66" i="9"/>
  <c r="AD65" i="22"/>
  <c r="M64" i="7"/>
  <c r="AD64" i="7" s="1"/>
  <c r="AC63" i="9"/>
  <c r="AD63" i="9" s="1"/>
  <c r="AD62" i="21"/>
  <c r="AD62" i="22"/>
  <c r="M62" i="8"/>
  <c r="AD62" i="8" s="1"/>
  <c r="AD69" i="22"/>
  <c r="AD68" i="7"/>
  <c r="AD64" i="9"/>
  <c r="AD63" i="22"/>
  <c r="AT64" i="8"/>
  <c r="M66" i="22"/>
  <c r="AD66" i="22" s="1"/>
  <c r="M68" i="8"/>
  <c r="AD68" i="8" s="1"/>
  <c r="AD70" i="7"/>
  <c r="L61" i="3"/>
  <c r="AT69" i="9"/>
  <c r="AT68" i="7"/>
  <c r="AT66" i="9"/>
  <c r="AT65" i="8"/>
  <c r="AT62" i="22"/>
  <c r="AT62" i="9"/>
  <c r="AT62" i="7"/>
  <c r="AH170" i="20" l="1"/>
  <c r="T170" i="20"/>
  <c r="AM170" i="20"/>
  <c r="AH167" i="20"/>
  <c r="T167" i="20"/>
  <c r="AM167" i="20"/>
  <c r="AE178" i="20"/>
  <c r="AE220" i="20"/>
  <c r="BI73" i="3"/>
  <c r="C14" i="20"/>
  <c r="T172" i="20"/>
  <c r="AH172" i="20"/>
  <c r="AM172" i="20"/>
  <c r="P151" i="20"/>
  <c r="P153" i="20" s="1"/>
  <c r="AD151" i="20"/>
  <c r="AD153" i="20" s="1"/>
  <c r="AM151" i="20"/>
  <c r="AE261" i="20"/>
  <c r="AH163" i="20"/>
  <c r="T163" i="20"/>
  <c r="AM163" i="20"/>
  <c r="P110" i="20"/>
  <c r="T160" i="20"/>
  <c r="AH160" i="20"/>
  <c r="AM160" i="20"/>
  <c r="T157" i="20"/>
  <c r="AH157" i="20"/>
  <c r="AM157" i="20"/>
  <c r="AD110" i="20"/>
  <c r="T166" i="20"/>
  <c r="AH166" i="20"/>
  <c r="AM166" i="20"/>
  <c r="BJ77" i="3"/>
  <c r="BI79" i="3" s="1"/>
  <c r="BA83" i="3" s="1"/>
  <c r="BA85" i="3" s="1"/>
  <c r="P152" i="20"/>
  <c r="AD152" i="20"/>
  <c r="AM152" i="20"/>
  <c r="AE179" i="20"/>
  <c r="T213" i="19"/>
  <c r="AH213" i="19"/>
  <c r="AM213" i="19"/>
  <c r="T210" i="19"/>
  <c r="AH210" i="19"/>
  <c r="AM210" i="19"/>
  <c r="T206" i="19"/>
  <c r="AH206" i="19"/>
  <c r="AM206" i="19"/>
  <c r="AD110" i="19"/>
  <c r="AH200" i="19"/>
  <c r="T200" i="19"/>
  <c r="AM200" i="19"/>
  <c r="T160" i="19"/>
  <c r="AH160" i="19"/>
  <c r="AM160" i="19"/>
  <c r="T209" i="19"/>
  <c r="AH209" i="19"/>
  <c r="AM209" i="19"/>
  <c r="T172" i="19"/>
  <c r="AH172" i="19"/>
  <c r="AM172" i="19"/>
  <c r="AE178" i="19"/>
  <c r="AE220" i="19"/>
  <c r="AE136" i="19"/>
  <c r="AE175" i="19"/>
  <c r="P152" i="19"/>
  <c r="P153" i="19" s="1"/>
  <c r="AD152" i="19"/>
  <c r="AD153" i="19" s="1"/>
  <c r="AM152" i="19"/>
  <c r="AD194" i="19"/>
  <c r="P194" i="19"/>
  <c r="AM194" i="19"/>
  <c r="AH114" i="18"/>
  <c r="T114" i="18"/>
  <c r="AM114" i="18"/>
  <c r="T117" i="18"/>
  <c r="AH117" i="18"/>
  <c r="AM117" i="18"/>
  <c r="AH120" i="18"/>
  <c r="T120" i="18"/>
  <c r="AM120" i="18"/>
  <c r="BI73" i="8"/>
  <c r="T124" i="18"/>
  <c r="AH124" i="18"/>
  <c r="AM124" i="18"/>
  <c r="P109" i="18"/>
  <c r="AD109" i="18"/>
  <c r="AM109" i="18"/>
  <c r="T172" i="18"/>
  <c r="AH172" i="18"/>
  <c r="AM172" i="18"/>
  <c r="BJ77" i="8"/>
  <c r="BI79" i="8" s="1"/>
  <c r="BA83" i="8" s="1"/>
  <c r="BA85" i="8" s="1"/>
  <c r="AD108" i="18"/>
  <c r="P108" i="18"/>
  <c r="P110" i="18" s="1"/>
  <c r="AM108" i="18"/>
  <c r="AH127" i="18"/>
  <c r="T127" i="18"/>
  <c r="AM127" i="18"/>
  <c r="T123" i="18"/>
  <c r="AH123" i="18"/>
  <c r="AM123" i="18"/>
  <c r="AE135" i="18"/>
  <c r="AE177" i="18"/>
  <c r="AE136" i="18"/>
  <c r="AE175" i="18"/>
  <c r="P67" i="18"/>
  <c r="T243" i="17"/>
  <c r="AH243" i="17"/>
  <c r="AM243" i="17"/>
  <c r="AH296" i="17"/>
  <c r="T296" i="17"/>
  <c r="AM296" i="17"/>
  <c r="P195" i="17"/>
  <c r="P196" i="17" s="1"/>
  <c r="AD195" i="17"/>
  <c r="AD196" i="17" s="1"/>
  <c r="AM195" i="17"/>
  <c r="AH292" i="17"/>
  <c r="T292" i="17"/>
  <c r="AM292" i="17"/>
  <c r="T129" i="17"/>
  <c r="AH129" i="17"/>
  <c r="AM129" i="17"/>
  <c r="AE136" i="17"/>
  <c r="AE175" i="17"/>
  <c r="AE221" i="17"/>
  <c r="AE263" i="17"/>
  <c r="AD280" i="17"/>
  <c r="P280" i="17"/>
  <c r="AM280" i="17"/>
  <c r="T299" i="17"/>
  <c r="AH299" i="17"/>
  <c r="AM299" i="17"/>
  <c r="T289" i="17"/>
  <c r="AH289" i="17"/>
  <c r="AM289" i="17"/>
  <c r="T295" i="17"/>
  <c r="AH295" i="17"/>
  <c r="AM295" i="17"/>
  <c r="AH170" i="16"/>
  <c r="T170" i="16"/>
  <c r="AM170" i="16"/>
  <c r="T172" i="16"/>
  <c r="AH172" i="16"/>
  <c r="AM172" i="16"/>
  <c r="T163" i="16"/>
  <c r="AH163" i="16"/>
  <c r="AM163" i="16"/>
  <c r="P151" i="16"/>
  <c r="AD151" i="16"/>
  <c r="AM151" i="16"/>
  <c r="T160" i="16"/>
  <c r="AH160" i="16"/>
  <c r="AM160" i="16"/>
  <c r="P110" i="16"/>
  <c r="AE135" i="16"/>
  <c r="AE177" i="16"/>
  <c r="AH157" i="16"/>
  <c r="T157" i="16"/>
  <c r="AM157" i="16"/>
  <c r="T166" i="16"/>
  <c r="AH166" i="16"/>
  <c r="AM166" i="16"/>
  <c r="AH167" i="16"/>
  <c r="T167" i="16"/>
  <c r="AM167" i="16"/>
  <c r="AE136" i="16"/>
  <c r="AE175" i="16"/>
  <c r="P152" i="16"/>
  <c r="AD152" i="16"/>
  <c r="AM152" i="16"/>
  <c r="T160" i="15"/>
  <c r="AH160" i="15"/>
  <c r="AM160" i="15"/>
  <c r="T157" i="15"/>
  <c r="AH157" i="15"/>
  <c r="AM157" i="15"/>
  <c r="AH167" i="15"/>
  <c r="T167" i="15"/>
  <c r="AM167" i="15"/>
  <c r="AE136" i="15"/>
  <c r="AE175" i="15"/>
  <c r="AH163" i="15"/>
  <c r="T163" i="15"/>
  <c r="AM163" i="15"/>
  <c r="AH129" i="15"/>
  <c r="T129" i="15"/>
  <c r="AM129" i="15"/>
  <c r="AH170" i="15"/>
  <c r="T170" i="15"/>
  <c r="AM170" i="15"/>
  <c r="P151" i="15"/>
  <c r="P153" i="15" s="1"/>
  <c r="AD151" i="15"/>
  <c r="AD153" i="15" s="1"/>
  <c r="AM151" i="15"/>
  <c r="P152" i="15"/>
  <c r="AD152" i="15"/>
  <c r="AM152" i="15"/>
  <c r="T166" i="15"/>
  <c r="AH166" i="15"/>
  <c r="AM166" i="15"/>
  <c r="AE178" i="15"/>
  <c r="AE220" i="15"/>
  <c r="AD110" i="14"/>
  <c r="P110" i="14"/>
  <c r="T166" i="14"/>
  <c r="AH166" i="14"/>
  <c r="AM166" i="14"/>
  <c r="AE179" i="14"/>
  <c r="AE218" i="14"/>
  <c r="AE135" i="14"/>
  <c r="AE177" i="14"/>
  <c r="T160" i="14"/>
  <c r="AH160" i="14"/>
  <c r="AM160" i="14"/>
  <c r="T157" i="14"/>
  <c r="AH157" i="14"/>
  <c r="AM157" i="14"/>
  <c r="AH170" i="14"/>
  <c r="T170" i="14"/>
  <c r="AM170" i="14"/>
  <c r="AH167" i="14"/>
  <c r="T167" i="14"/>
  <c r="AM167" i="14"/>
  <c r="AH163" i="14"/>
  <c r="T163" i="14"/>
  <c r="AM163" i="14"/>
  <c r="AH172" i="14"/>
  <c r="T172" i="14"/>
  <c r="AM172" i="14"/>
  <c r="AD151" i="14"/>
  <c r="P151" i="14"/>
  <c r="P153" i="14" s="1"/>
  <c r="AM151" i="14"/>
  <c r="P152" i="14"/>
  <c r="AD152" i="14"/>
  <c r="AM152" i="14"/>
  <c r="AH215" i="13"/>
  <c r="T215" i="13"/>
  <c r="AM215" i="13"/>
  <c r="P152" i="13"/>
  <c r="AD152" i="13"/>
  <c r="T160" i="13"/>
  <c r="AH160" i="13"/>
  <c r="AH167" i="13"/>
  <c r="T167" i="13"/>
  <c r="AM160" i="13"/>
  <c r="P195" i="13"/>
  <c r="AD195" i="13"/>
  <c r="AM195" i="13"/>
  <c r="AH120" i="13"/>
  <c r="T120" i="13"/>
  <c r="AM120" i="13"/>
  <c r="AM167" i="13"/>
  <c r="T114" i="13"/>
  <c r="AH114" i="13"/>
  <c r="AM114" i="13"/>
  <c r="P108" i="13"/>
  <c r="P110" i="13" s="1"/>
  <c r="AD108" i="13"/>
  <c r="AD110" i="13" s="1"/>
  <c r="AM108" i="13"/>
  <c r="C14" i="13"/>
  <c r="AE136" i="13"/>
  <c r="AE175" i="13"/>
  <c r="T123" i="13"/>
  <c r="AH123" i="13"/>
  <c r="AM123" i="13"/>
  <c r="AE135" i="13"/>
  <c r="AE177" i="13"/>
  <c r="T172" i="13"/>
  <c r="AH172" i="13"/>
  <c r="T213" i="13"/>
  <c r="AH213" i="13"/>
  <c r="AM213" i="13"/>
  <c r="T210" i="12"/>
  <c r="AH210" i="12"/>
  <c r="AM210" i="12"/>
  <c r="AD194" i="12"/>
  <c r="P194" i="12"/>
  <c r="P196" i="12" s="1"/>
  <c r="AM194" i="12"/>
  <c r="P153" i="12"/>
  <c r="T213" i="12"/>
  <c r="AH213" i="12"/>
  <c r="AM213" i="12"/>
  <c r="BK71" i="8"/>
  <c r="AE178" i="12"/>
  <c r="AE220" i="12"/>
  <c r="T209" i="12"/>
  <c r="AH209" i="12"/>
  <c r="AM209" i="12"/>
  <c r="AH215" i="12"/>
  <c r="T215" i="12"/>
  <c r="AM215" i="12"/>
  <c r="P195" i="12"/>
  <c r="AD195" i="12"/>
  <c r="AM195" i="12"/>
  <c r="AE179" i="12"/>
  <c r="AE218" i="12"/>
  <c r="T206" i="12"/>
  <c r="AH206" i="12"/>
  <c r="AM206" i="12"/>
  <c r="AH200" i="12"/>
  <c r="T200" i="12"/>
  <c r="AM200" i="12"/>
  <c r="T203" i="12"/>
  <c r="AH203" i="12"/>
  <c r="AM203" i="12"/>
  <c r="BH73" i="8"/>
  <c r="BK71" i="6"/>
  <c r="BI73" i="6"/>
  <c r="BJ77" i="6"/>
  <c r="BI79" i="6" s="1"/>
  <c r="BA83" i="6" s="1"/>
  <c r="BA85" i="6" s="1"/>
  <c r="BK74" i="6"/>
  <c r="BJ77" i="21"/>
  <c r="BI79" i="21" s="1"/>
  <c r="BA83" i="21" s="1"/>
  <c r="BA85" i="21" s="1"/>
  <c r="BI73" i="21"/>
  <c r="BH73" i="9"/>
  <c r="BK73" i="9" s="1"/>
  <c r="BH77" i="9"/>
  <c r="BK77" i="8"/>
  <c r="BH73" i="3"/>
  <c r="BK73" i="3" s="1"/>
  <c r="BH77" i="3"/>
  <c r="BH73" i="6"/>
  <c r="BH77" i="6"/>
  <c r="BH73" i="21"/>
  <c r="BH77" i="21"/>
  <c r="BH77" i="7"/>
  <c r="BH73" i="7"/>
  <c r="BK73" i="7" s="1"/>
  <c r="BA82" i="8"/>
  <c r="BK79" i="8"/>
  <c r="BA86" i="8" s="1"/>
  <c r="M62" i="3"/>
  <c r="T209" i="20" l="1"/>
  <c r="AH209" i="20"/>
  <c r="AM209" i="20"/>
  <c r="T210" i="20"/>
  <c r="AH210" i="20"/>
  <c r="AM210" i="20"/>
  <c r="AD194" i="20"/>
  <c r="AD196" i="20" s="1"/>
  <c r="P194" i="20"/>
  <c r="P196" i="20" s="1"/>
  <c r="AM194" i="20"/>
  <c r="AE221" i="20"/>
  <c r="AE263" i="20"/>
  <c r="T206" i="20"/>
  <c r="AH206" i="20"/>
  <c r="AM206" i="20"/>
  <c r="AH215" i="20"/>
  <c r="T215" i="20"/>
  <c r="AM215" i="20"/>
  <c r="BK73" i="8"/>
  <c r="P195" i="20"/>
  <c r="AD195" i="20"/>
  <c r="AM195" i="20"/>
  <c r="AH200" i="20"/>
  <c r="T200" i="20"/>
  <c r="AM200" i="20"/>
  <c r="T213" i="20"/>
  <c r="AH213" i="20"/>
  <c r="AM213" i="20"/>
  <c r="AE265" i="20"/>
  <c r="AE304" i="20"/>
  <c r="T203" i="20"/>
  <c r="AH203" i="20"/>
  <c r="AM203" i="20"/>
  <c r="AE222" i="20"/>
  <c r="P195" i="19"/>
  <c r="AD195" i="19"/>
  <c r="AM195" i="19"/>
  <c r="T243" i="19"/>
  <c r="AH243" i="19"/>
  <c r="AM243" i="19"/>
  <c r="AD196" i="19"/>
  <c r="AH253" i="19"/>
  <c r="T253" i="19"/>
  <c r="AM253" i="19"/>
  <c r="AH252" i="19"/>
  <c r="T252" i="19"/>
  <c r="AM252" i="19"/>
  <c r="AE179" i="19"/>
  <c r="AE218" i="19"/>
  <c r="T256" i="19"/>
  <c r="AH256" i="19"/>
  <c r="AM256" i="19"/>
  <c r="T249" i="19"/>
  <c r="AH249" i="19"/>
  <c r="AM249" i="19"/>
  <c r="AH215" i="19"/>
  <c r="T215" i="19"/>
  <c r="AM215" i="19"/>
  <c r="P237" i="19"/>
  <c r="AD237" i="19"/>
  <c r="AM237" i="19"/>
  <c r="AE221" i="19"/>
  <c r="AE263" i="19"/>
  <c r="T203" i="19"/>
  <c r="AH203" i="19"/>
  <c r="AM203" i="19"/>
  <c r="P196" i="19"/>
  <c r="P152" i="18"/>
  <c r="AD152" i="18"/>
  <c r="AM152" i="18"/>
  <c r="T160" i="18"/>
  <c r="AH160" i="18"/>
  <c r="AM160" i="18"/>
  <c r="T166" i="18"/>
  <c r="AH166" i="18"/>
  <c r="AM166" i="18"/>
  <c r="AD110" i="18"/>
  <c r="AH167" i="18"/>
  <c r="T167" i="18"/>
  <c r="AM167" i="18"/>
  <c r="AE178" i="18"/>
  <c r="AE220" i="18"/>
  <c r="AH215" i="18"/>
  <c r="T215" i="18"/>
  <c r="AM215" i="18"/>
  <c r="T157" i="18"/>
  <c r="AH157" i="18"/>
  <c r="AM157" i="18"/>
  <c r="P151" i="18"/>
  <c r="P153" i="18" s="1"/>
  <c r="AD151" i="18"/>
  <c r="AD153" i="18" s="1"/>
  <c r="AM151" i="18"/>
  <c r="AH170" i="18"/>
  <c r="T170" i="18"/>
  <c r="AM170" i="18"/>
  <c r="AE179" i="18"/>
  <c r="AE218" i="18"/>
  <c r="AH163" i="18"/>
  <c r="T163" i="18"/>
  <c r="AM163" i="18"/>
  <c r="AH172" i="17"/>
  <c r="T172" i="17"/>
  <c r="AM172" i="17"/>
  <c r="AE264" i="17"/>
  <c r="AE306" i="17"/>
  <c r="AE307" i="17" s="1"/>
  <c r="T286" i="17"/>
  <c r="AH286" i="17"/>
  <c r="AM286" i="17"/>
  <c r="AE179" i="17"/>
  <c r="AE218" i="17"/>
  <c r="AD238" i="17"/>
  <c r="AD239" i="17" s="1"/>
  <c r="P238" i="17"/>
  <c r="P239" i="17" s="1"/>
  <c r="AM238" i="17"/>
  <c r="P195" i="16"/>
  <c r="AD195" i="16"/>
  <c r="AM195" i="16"/>
  <c r="T209" i="16"/>
  <c r="AH209" i="16"/>
  <c r="AM209" i="16"/>
  <c r="AH215" i="16"/>
  <c r="T215" i="16"/>
  <c r="AM215" i="16"/>
  <c r="AE179" i="16"/>
  <c r="AE218" i="16"/>
  <c r="AH200" i="16"/>
  <c r="T200" i="16"/>
  <c r="AM200" i="16"/>
  <c r="AD194" i="16"/>
  <c r="AD196" i="16" s="1"/>
  <c r="P194" i="16"/>
  <c r="AM194" i="16"/>
  <c r="T210" i="16"/>
  <c r="AH210" i="16"/>
  <c r="AM210" i="16"/>
  <c r="AD153" i="16"/>
  <c r="T213" i="16"/>
  <c r="AH213" i="16"/>
  <c r="AM213" i="16"/>
  <c r="T203" i="16"/>
  <c r="AH203" i="16"/>
  <c r="AM203" i="16"/>
  <c r="AE178" i="16"/>
  <c r="AE220" i="16"/>
  <c r="P153" i="16"/>
  <c r="T206" i="16"/>
  <c r="AH206" i="16"/>
  <c r="AM206" i="16"/>
  <c r="AE221" i="15"/>
  <c r="AE263" i="15"/>
  <c r="AD194" i="15"/>
  <c r="P194" i="15"/>
  <c r="AM194" i="15"/>
  <c r="T206" i="15"/>
  <c r="AH206" i="15"/>
  <c r="AM206" i="15"/>
  <c r="AH200" i="15"/>
  <c r="T200" i="15"/>
  <c r="AM200" i="15"/>
  <c r="T209" i="15"/>
  <c r="AH209" i="15"/>
  <c r="AM209" i="15"/>
  <c r="T213" i="15"/>
  <c r="AH213" i="15"/>
  <c r="AM213" i="15"/>
  <c r="AE179" i="15"/>
  <c r="AE218" i="15"/>
  <c r="T203" i="15"/>
  <c r="AH203" i="15"/>
  <c r="AM203" i="15"/>
  <c r="P195" i="15"/>
  <c r="AD195" i="15"/>
  <c r="AM195" i="15"/>
  <c r="T172" i="15"/>
  <c r="AH172" i="15"/>
  <c r="AM172" i="15"/>
  <c r="T210" i="15"/>
  <c r="AH210" i="15"/>
  <c r="AM210" i="15"/>
  <c r="AH200" i="14"/>
  <c r="T200" i="14"/>
  <c r="AM200" i="14"/>
  <c r="AE261" i="14"/>
  <c r="AD194" i="14"/>
  <c r="P194" i="14"/>
  <c r="P196" i="14" s="1"/>
  <c r="AM194" i="14"/>
  <c r="AD153" i="14"/>
  <c r="T203" i="14"/>
  <c r="AH203" i="14"/>
  <c r="AM203" i="14"/>
  <c r="AH209" i="14"/>
  <c r="T209" i="14"/>
  <c r="AM209" i="14"/>
  <c r="AH215" i="14"/>
  <c r="T215" i="14"/>
  <c r="AM215" i="14"/>
  <c r="T206" i="14"/>
  <c r="AH206" i="14"/>
  <c r="AM206" i="14"/>
  <c r="T210" i="14"/>
  <c r="AH210" i="14"/>
  <c r="AM210" i="14"/>
  <c r="T213" i="14"/>
  <c r="AH213" i="14"/>
  <c r="AM213" i="14"/>
  <c r="AD195" i="14"/>
  <c r="P195" i="14"/>
  <c r="AM195" i="14"/>
  <c r="AE178" i="14"/>
  <c r="AE220" i="14"/>
  <c r="AH163" i="13"/>
  <c r="T163" i="13"/>
  <c r="AM163" i="13"/>
  <c r="P151" i="13"/>
  <c r="P153" i="13" s="1"/>
  <c r="AD151" i="13"/>
  <c r="AD153" i="13" s="1"/>
  <c r="AM151" i="13"/>
  <c r="T166" i="13"/>
  <c r="AH166" i="13"/>
  <c r="AM166" i="13"/>
  <c r="AD238" i="13"/>
  <c r="P238" i="13"/>
  <c r="AM238" i="13"/>
  <c r="T256" i="13"/>
  <c r="AH256" i="13"/>
  <c r="AM256" i="13"/>
  <c r="T157" i="13"/>
  <c r="AH157" i="13"/>
  <c r="AM157" i="13"/>
  <c r="T258" i="13"/>
  <c r="AH258" i="13"/>
  <c r="AM258" i="13"/>
  <c r="AE179" i="13"/>
  <c r="AE218" i="13"/>
  <c r="T203" i="13"/>
  <c r="AH203" i="13"/>
  <c r="AM203" i="13"/>
  <c r="AE178" i="13"/>
  <c r="AE220" i="13"/>
  <c r="T210" i="13"/>
  <c r="AH210" i="13"/>
  <c r="AM210" i="13"/>
  <c r="AE222" i="12"/>
  <c r="AE261" i="12"/>
  <c r="AD238" i="12"/>
  <c r="P238" i="12"/>
  <c r="AM238" i="12"/>
  <c r="AH252" i="12"/>
  <c r="T252" i="12"/>
  <c r="AM252" i="12"/>
  <c r="T243" i="12"/>
  <c r="AH243" i="12"/>
  <c r="AM243" i="12"/>
  <c r="P237" i="12"/>
  <c r="P239" i="12" s="1"/>
  <c r="AD237" i="12"/>
  <c r="AD239" i="12" s="1"/>
  <c r="AM237" i="12"/>
  <c r="AE221" i="12"/>
  <c r="AE263" i="12"/>
  <c r="AD196" i="12"/>
  <c r="T249" i="12"/>
  <c r="AH249" i="12"/>
  <c r="AM249" i="12"/>
  <c r="T258" i="12"/>
  <c r="AH258" i="12"/>
  <c r="AM258" i="12"/>
  <c r="AH253" i="12"/>
  <c r="T253" i="12"/>
  <c r="AM253" i="12"/>
  <c r="T256" i="12"/>
  <c r="AH256" i="12"/>
  <c r="AM256" i="12"/>
  <c r="AH246" i="12"/>
  <c r="T246" i="12"/>
  <c r="AM246" i="12"/>
  <c r="BK73" i="6"/>
  <c r="BK73" i="21"/>
  <c r="BH79" i="9"/>
  <c r="BK77" i="9"/>
  <c r="BK77" i="6"/>
  <c r="BH79" i="6"/>
  <c r="BK77" i="7"/>
  <c r="BH79" i="7"/>
  <c r="BH79" i="3"/>
  <c r="BK77" i="3"/>
  <c r="BH79" i="21"/>
  <c r="BK77" i="21"/>
  <c r="M67" i="3"/>
  <c r="M63" i="3"/>
  <c r="T249" i="20" l="1"/>
  <c r="AH249" i="20"/>
  <c r="AM249" i="20"/>
  <c r="AH253" i="20"/>
  <c r="T253" i="20"/>
  <c r="AM253" i="20"/>
  <c r="AH246" i="20"/>
  <c r="T246" i="20"/>
  <c r="AM246" i="20"/>
  <c r="T256" i="20"/>
  <c r="AH256" i="20"/>
  <c r="AM256" i="20"/>
  <c r="AE264" i="20"/>
  <c r="AE306" i="20"/>
  <c r="AE307" i="20" s="1"/>
  <c r="AH252" i="20"/>
  <c r="T252" i="20"/>
  <c r="AM252" i="20"/>
  <c r="T243" i="20"/>
  <c r="AH243" i="20"/>
  <c r="AM243" i="20"/>
  <c r="AD238" i="20"/>
  <c r="P238" i="20"/>
  <c r="AM238" i="20"/>
  <c r="T258" i="20"/>
  <c r="AH258" i="20"/>
  <c r="AM258" i="20"/>
  <c r="P237" i="20"/>
  <c r="AD237" i="20"/>
  <c r="AD239" i="20" s="1"/>
  <c r="AM237" i="20"/>
  <c r="AE222" i="19"/>
  <c r="AE261" i="19"/>
  <c r="T286" i="19"/>
  <c r="AH286" i="19"/>
  <c r="AM286" i="19"/>
  <c r="AE264" i="19"/>
  <c r="AE306" i="19"/>
  <c r="AE307" i="19" s="1"/>
  <c r="AH246" i="19"/>
  <c r="T246" i="19"/>
  <c r="AM246" i="19"/>
  <c r="T295" i="19"/>
  <c r="AH295" i="19"/>
  <c r="AM295" i="19"/>
  <c r="AD280" i="19"/>
  <c r="P280" i="19"/>
  <c r="AM280" i="19"/>
  <c r="AD238" i="19"/>
  <c r="P238" i="19"/>
  <c r="P239" i="19" s="1"/>
  <c r="AM238" i="19"/>
  <c r="AD239" i="19"/>
  <c r="AH299" i="19"/>
  <c r="T299" i="19"/>
  <c r="AM299" i="19"/>
  <c r="AH296" i="19"/>
  <c r="T296" i="19"/>
  <c r="AM296" i="19"/>
  <c r="T258" i="19"/>
  <c r="AH258" i="19"/>
  <c r="AM258" i="19"/>
  <c r="AH292" i="19"/>
  <c r="T292" i="19"/>
  <c r="AM292" i="19"/>
  <c r="AD194" i="18"/>
  <c r="P194" i="18"/>
  <c r="AM194" i="18"/>
  <c r="AE221" i="18"/>
  <c r="AE263" i="18"/>
  <c r="T203" i="18"/>
  <c r="AH203" i="18"/>
  <c r="AM203" i="18"/>
  <c r="T206" i="18"/>
  <c r="AH206" i="18"/>
  <c r="AM206" i="18"/>
  <c r="AE222" i="18"/>
  <c r="AE261" i="18"/>
  <c r="AH200" i="18"/>
  <c r="T200" i="18"/>
  <c r="AM200" i="18"/>
  <c r="T210" i="18"/>
  <c r="AH210" i="18"/>
  <c r="AM210" i="18"/>
  <c r="T213" i="18"/>
  <c r="AH213" i="18"/>
  <c r="AM213" i="18"/>
  <c r="P195" i="18"/>
  <c r="AD195" i="18"/>
  <c r="AM195" i="18"/>
  <c r="T258" i="18"/>
  <c r="AH258" i="18"/>
  <c r="AM258" i="18"/>
  <c r="T209" i="18"/>
  <c r="AH209" i="18"/>
  <c r="AM209" i="18"/>
  <c r="AD281" i="17"/>
  <c r="AD282" i="17" s="1"/>
  <c r="P281" i="17"/>
  <c r="P282" i="17" s="1"/>
  <c r="AM281" i="17"/>
  <c r="AE222" i="17"/>
  <c r="AE261" i="17"/>
  <c r="AH215" i="17"/>
  <c r="T215" i="17"/>
  <c r="AM215" i="17"/>
  <c r="AH252" i="16"/>
  <c r="T252" i="16"/>
  <c r="AM252" i="16"/>
  <c r="T256" i="16"/>
  <c r="AH256" i="16"/>
  <c r="AM256" i="16"/>
  <c r="P196" i="16"/>
  <c r="AH253" i="16"/>
  <c r="T253" i="16"/>
  <c r="AM253" i="16"/>
  <c r="AE221" i="16"/>
  <c r="AE263" i="16"/>
  <c r="AH246" i="16"/>
  <c r="T246" i="16"/>
  <c r="AM246" i="16"/>
  <c r="AE222" i="16"/>
  <c r="AE261" i="16"/>
  <c r="AD238" i="16"/>
  <c r="P238" i="16"/>
  <c r="AM238" i="16"/>
  <c r="T243" i="16"/>
  <c r="AH243" i="16"/>
  <c r="AM243" i="16"/>
  <c r="T249" i="16"/>
  <c r="AH249" i="16"/>
  <c r="AM249" i="16"/>
  <c r="P237" i="16"/>
  <c r="AD237" i="16"/>
  <c r="AD239" i="16" s="1"/>
  <c r="AM237" i="16"/>
  <c r="T258" i="16"/>
  <c r="AH258" i="16"/>
  <c r="AM258" i="16"/>
  <c r="T249" i="15"/>
  <c r="AH249" i="15"/>
  <c r="AM249" i="15"/>
  <c r="AH253" i="15"/>
  <c r="T253" i="15"/>
  <c r="AM253" i="15"/>
  <c r="AH246" i="15"/>
  <c r="T246" i="15"/>
  <c r="AM246" i="15"/>
  <c r="AH252" i="15"/>
  <c r="T252" i="15"/>
  <c r="AM252" i="15"/>
  <c r="AH215" i="15"/>
  <c r="T215" i="15"/>
  <c r="AM215" i="15"/>
  <c r="P196" i="15"/>
  <c r="AE222" i="15"/>
  <c r="AE261" i="15"/>
  <c r="T243" i="15"/>
  <c r="AH243" i="15"/>
  <c r="AM243" i="15"/>
  <c r="AD196" i="15"/>
  <c r="AE264" i="15"/>
  <c r="AE306" i="15"/>
  <c r="AE307" i="15" s="1"/>
  <c r="P237" i="15"/>
  <c r="AD237" i="15"/>
  <c r="AM237" i="15"/>
  <c r="AD238" i="15"/>
  <c r="P238" i="15"/>
  <c r="AM238" i="15"/>
  <c r="T256" i="15"/>
  <c r="AH256" i="15"/>
  <c r="AM256" i="15"/>
  <c r="AE221" i="14"/>
  <c r="AE263" i="14"/>
  <c r="AH253" i="14"/>
  <c r="T253" i="14"/>
  <c r="AM253" i="14"/>
  <c r="P237" i="14"/>
  <c r="AD237" i="14"/>
  <c r="AD239" i="14" s="1"/>
  <c r="AM237" i="14"/>
  <c r="AH252" i="14"/>
  <c r="T252" i="14"/>
  <c r="AM252" i="14"/>
  <c r="AD238" i="14"/>
  <c r="P238" i="14"/>
  <c r="AM238" i="14"/>
  <c r="AD196" i="14"/>
  <c r="T249" i="14"/>
  <c r="AH249" i="14"/>
  <c r="AM249" i="14"/>
  <c r="AE304" i="14"/>
  <c r="AH246" i="14"/>
  <c r="T246" i="14"/>
  <c r="AM246" i="14"/>
  <c r="AE222" i="14"/>
  <c r="T256" i="14"/>
  <c r="AH256" i="14"/>
  <c r="AM256" i="14"/>
  <c r="T243" i="14"/>
  <c r="AH243" i="14"/>
  <c r="AM243" i="14"/>
  <c r="T258" i="14"/>
  <c r="AH258" i="14"/>
  <c r="AM258" i="14"/>
  <c r="AH301" i="13"/>
  <c r="T301" i="13"/>
  <c r="AM301" i="13"/>
  <c r="AD194" i="13"/>
  <c r="AD196" i="13" s="1"/>
  <c r="P194" i="13"/>
  <c r="P196" i="13" s="1"/>
  <c r="AM194" i="13"/>
  <c r="AE221" i="13"/>
  <c r="AE263" i="13"/>
  <c r="P281" i="13"/>
  <c r="AD281" i="13"/>
  <c r="AM281" i="13"/>
  <c r="T206" i="13"/>
  <c r="AH206" i="13"/>
  <c r="AM206" i="13"/>
  <c r="AH246" i="13"/>
  <c r="T246" i="13"/>
  <c r="AM246" i="13"/>
  <c r="AH200" i="13"/>
  <c r="T200" i="13"/>
  <c r="AM200" i="13"/>
  <c r="AH253" i="13"/>
  <c r="T253" i="13"/>
  <c r="AM253" i="13"/>
  <c r="AE222" i="13"/>
  <c r="AE261" i="13"/>
  <c r="T299" i="13"/>
  <c r="AH299" i="13"/>
  <c r="AM299" i="13"/>
  <c r="T209" i="13"/>
  <c r="AH209" i="13"/>
  <c r="AM209" i="13"/>
  <c r="AE264" i="12"/>
  <c r="AE306" i="12"/>
  <c r="AE307" i="12" s="1"/>
  <c r="P280" i="12"/>
  <c r="AD280" i="12"/>
  <c r="AD282" i="12" s="1"/>
  <c r="AM280" i="12"/>
  <c r="T295" i="12"/>
  <c r="AH295" i="12"/>
  <c r="AM295" i="12"/>
  <c r="AH292" i="12"/>
  <c r="T292" i="12"/>
  <c r="AM292" i="12"/>
  <c r="AH301" i="12"/>
  <c r="T301" i="12"/>
  <c r="AM301" i="12"/>
  <c r="T299" i="12"/>
  <c r="AH299" i="12"/>
  <c r="AM299" i="12"/>
  <c r="T286" i="12"/>
  <c r="AH286" i="12"/>
  <c r="AM286" i="12"/>
  <c r="T289" i="12"/>
  <c r="AH289" i="12"/>
  <c r="AM289" i="12"/>
  <c r="P281" i="12"/>
  <c r="AD281" i="12"/>
  <c r="AM281" i="12"/>
  <c r="AH296" i="12"/>
  <c r="T296" i="12"/>
  <c r="AM296" i="12"/>
  <c r="AE265" i="12"/>
  <c r="AE304" i="12"/>
  <c r="BK79" i="9"/>
  <c r="BA86" i="9" s="1"/>
  <c r="BA82" i="9"/>
  <c r="BA82" i="3"/>
  <c r="BK79" i="3"/>
  <c r="BA86" i="3" s="1"/>
  <c r="BA82" i="7"/>
  <c r="BK79" i="7"/>
  <c r="BA86" i="7" s="1"/>
  <c r="BK79" i="6"/>
  <c r="BA86" i="6" s="1"/>
  <c r="BA82" i="6"/>
  <c r="BA82" i="21"/>
  <c r="BK79" i="21"/>
  <c r="BA86" i="21" s="1"/>
  <c r="AS71" i="22"/>
  <c r="AS71" i="21"/>
  <c r="AS71" i="9"/>
  <c r="AE308" i="12" l="1"/>
  <c r="P280" i="20"/>
  <c r="AD280" i="20"/>
  <c r="AM280" i="20"/>
  <c r="AH296" i="20"/>
  <c r="T296" i="20"/>
  <c r="AM296" i="20"/>
  <c r="T286" i="20"/>
  <c r="AH286" i="20"/>
  <c r="AM286" i="20"/>
  <c r="T299" i="20"/>
  <c r="AH299" i="20"/>
  <c r="AM299" i="20"/>
  <c r="P281" i="20"/>
  <c r="AD281" i="20"/>
  <c r="AM281" i="20"/>
  <c r="P239" i="20"/>
  <c r="AH301" i="20"/>
  <c r="T301" i="20"/>
  <c r="AM301" i="20"/>
  <c r="AH292" i="20"/>
  <c r="T292" i="20"/>
  <c r="AM292" i="20"/>
  <c r="T295" i="20"/>
  <c r="AH295" i="20"/>
  <c r="AM295" i="20"/>
  <c r="AE308" i="20"/>
  <c r="T289" i="20"/>
  <c r="AH289" i="20"/>
  <c r="AM289" i="20"/>
  <c r="AH301" i="19"/>
  <c r="T301" i="19"/>
  <c r="AM301" i="19"/>
  <c r="AD281" i="19"/>
  <c r="AD282" i="19" s="1"/>
  <c r="P281" i="19"/>
  <c r="P282" i="19" s="1"/>
  <c r="AM281" i="19"/>
  <c r="T289" i="19"/>
  <c r="AH289" i="19"/>
  <c r="AM289" i="19"/>
  <c r="AE265" i="19"/>
  <c r="AE304" i="19"/>
  <c r="AE308" i="19" s="1"/>
  <c r="AH252" i="18"/>
  <c r="T252" i="18"/>
  <c r="AM252" i="18"/>
  <c r="T256" i="18"/>
  <c r="AH256" i="18"/>
  <c r="AM256" i="18"/>
  <c r="T243" i="18"/>
  <c r="AH243" i="18"/>
  <c r="AM243" i="18"/>
  <c r="AE265" i="18"/>
  <c r="AE304" i="18"/>
  <c r="AE264" i="18"/>
  <c r="AE306" i="18"/>
  <c r="AE307" i="18" s="1"/>
  <c r="AH301" i="18"/>
  <c r="T301" i="18"/>
  <c r="AM301" i="18"/>
  <c r="AH246" i="18"/>
  <c r="T246" i="18"/>
  <c r="AM246" i="18"/>
  <c r="AH253" i="18"/>
  <c r="T253" i="18"/>
  <c r="AM253" i="18"/>
  <c r="T249" i="18"/>
  <c r="AH249" i="18"/>
  <c r="AM249" i="18"/>
  <c r="P237" i="18"/>
  <c r="AD237" i="18"/>
  <c r="AM237" i="18"/>
  <c r="P196" i="18"/>
  <c r="AD238" i="18"/>
  <c r="P238" i="18"/>
  <c r="AM238" i="18"/>
  <c r="AD196" i="18"/>
  <c r="T258" i="17"/>
  <c r="AH258" i="17"/>
  <c r="AM258" i="17"/>
  <c r="AE265" i="17"/>
  <c r="AE304" i="17"/>
  <c r="AE308" i="17" s="1"/>
  <c r="AH301" i="16"/>
  <c r="T301" i="16"/>
  <c r="AM301" i="16"/>
  <c r="T286" i="16"/>
  <c r="AH286" i="16"/>
  <c r="AM286" i="16"/>
  <c r="T299" i="16"/>
  <c r="AH299" i="16"/>
  <c r="AM299" i="16"/>
  <c r="P280" i="16"/>
  <c r="AD280" i="16"/>
  <c r="AM280" i="16"/>
  <c r="T289" i="16"/>
  <c r="AH289" i="16"/>
  <c r="AM289" i="16"/>
  <c r="P281" i="16"/>
  <c r="AD281" i="16"/>
  <c r="AM281" i="16"/>
  <c r="AE264" i="16"/>
  <c r="AE306" i="16"/>
  <c r="AE307" i="16" s="1"/>
  <c r="P239" i="16"/>
  <c r="AH292" i="16"/>
  <c r="T292" i="16"/>
  <c r="AM292" i="16"/>
  <c r="AH296" i="16"/>
  <c r="T296" i="16"/>
  <c r="AM296" i="16"/>
  <c r="T295" i="16"/>
  <c r="AH295" i="16"/>
  <c r="AM295" i="16"/>
  <c r="AE265" i="16"/>
  <c r="AE304" i="16"/>
  <c r="AE308" i="16" s="1"/>
  <c r="T258" i="15"/>
  <c r="AH258" i="15"/>
  <c r="AM258" i="15"/>
  <c r="AD281" i="15"/>
  <c r="P281" i="15"/>
  <c r="AM281" i="15"/>
  <c r="AH296" i="15"/>
  <c r="T296" i="15"/>
  <c r="AM296" i="15"/>
  <c r="T286" i="15"/>
  <c r="AH286" i="15"/>
  <c r="AM286" i="15"/>
  <c r="T295" i="15"/>
  <c r="AH295" i="15"/>
  <c r="AM295" i="15"/>
  <c r="P280" i="15"/>
  <c r="P282" i="15" s="1"/>
  <c r="AD280" i="15"/>
  <c r="AM280" i="15"/>
  <c r="AH292" i="15"/>
  <c r="T292" i="15"/>
  <c r="AM292" i="15"/>
  <c r="AD239" i="15"/>
  <c r="AE265" i="15"/>
  <c r="AE304" i="15"/>
  <c r="AE308" i="15" s="1"/>
  <c r="T299" i="15"/>
  <c r="AH299" i="15"/>
  <c r="AM299" i="15"/>
  <c r="P239" i="15"/>
  <c r="T289" i="15"/>
  <c r="AH289" i="15"/>
  <c r="AM289" i="15"/>
  <c r="P280" i="14"/>
  <c r="AD280" i="14"/>
  <c r="AD282" i="14" s="1"/>
  <c r="AM280" i="14"/>
  <c r="T286" i="14"/>
  <c r="AH286" i="14"/>
  <c r="AM286" i="14"/>
  <c r="P281" i="14"/>
  <c r="AD281" i="14"/>
  <c r="AM281" i="14"/>
  <c r="P239" i="14"/>
  <c r="AE264" i="14"/>
  <c r="AE306" i="14"/>
  <c r="AE307" i="14" s="1"/>
  <c r="AH301" i="14"/>
  <c r="T301" i="14"/>
  <c r="AM301" i="14"/>
  <c r="AH296" i="14"/>
  <c r="T296" i="14"/>
  <c r="AM296" i="14"/>
  <c r="AH292" i="14"/>
  <c r="T292" i="14"/>
  <c r="AM292" i="14"/>
  <c r="T289" i="14"/>
  <c r="AH289" i="14"/>
  <c r="AM289" i="14"/>
  <c r="AH299" i="14"/>
  <c r="T299" i="14"/>
  <c r="AM299" i="14"/>
  <c r="AE265" i="14"/>
  <c r="T295" i="14"/>
  <c r="AH295" i="14"/>
  <c r="AM295" i="14"/>
  <c r="AE264" i="13"/>
  <c r="AE306" i="13"/>
  <c r="AE307" i="13" s="1"/>
  <c r="T249" i="13"/>
  <c r="AH249" i="13"/>
  <c r="AM249" i="13"/>
  <c r="T243" i="13"/>
  <c r="AH243" i="13"/>
  <c r="AM243" i="13"/>
  <c r="AH296" i="13"/>
  <c r="T296" i="13"/>
  <c r="AM296" i="13"/>
  <c r="AH252" i="13"/>
  <c r="T252" i="13"/>
  <c r="AM252" i="13"/>
  <c r="P237" i="13"/>
  <c r="P239" i="13" s="1"/>
  <c r="AD237" i="13"/>
  <c r="AD239" i="13" s="1"/>
  <c r="AM237" i="13"/>
  <c r="AE265" i="13"/>
  <c r="AE304" i="13"/>
  <c r="AE308" i="13" s="1"/>
  <c r="T289" i="13"/>
  <c r="AH289" i="13"/>
  <c r="AM289" i="13"/>
  <c r="P282" i="12"/>
  <c r="AS73" i="22"/>
  <c r="Z22" i="23"/>
  <c r="Z23" i="23" s="1"/>
  <c r="AS79" i="22"/>
  <c r="W22" i="23"/>
  <c r="W23" i="23" s="1"/>
  <c r="AS73" i="21"/>
  <c r="AS79" i="21"/>
  <c r="AS73" i="9"/>
  <c r="AS79" i="9"/>
  <c r="T22" i="23"/>
  <c r="T23" i="23" s="1"/>
  <c r="AS71" i="8"/>
  <c r="AD282" i="16" l="1"/>
  <c r="AD282" i="20"/>
  <c r="P282" i="20"/>
  <c r="AH296" i="18"/>
  <c r="T296" i="18"/>
  <c r="AM296" i="18"/>
  <c r="T299" i="18"/>
  <c r="AH299" i="18"/>
  <c r="AM299" i="18"/>
  <c r="P281" i="18"/>
  <c r="AD281" i="18"/>
  <c r="AM281" i="18"/>
  <c r="P280" i="18"/>
  <c r="AD280" i="18"/>
  <c r="AM280" i="18"/>
  <c r="AD239" i="18"/>
  <c r="T289" i="18"/>
  <c r="AH289" i="18"/>
  <c r="AM289" i="18"/>
  <c r="AE308" i="18"/>
  <c r="T295" i="18"/>
  <c r="AH295" i="18"/>
  <c r="AM295" i="18"/>
  <c r="P239" i="18"/>
  <c r="AH292" i="18"/>
  <c r="T292" i="18"/>
  <c r="AM292" i="18"/>
  <c r="T286" i="18"/>
  <c r="AH286" i="18"/>
  <c r="AM286" i="18"/>
  <c r="AH301" i="17"/>
  <c r="T301" i="17"/>
  <c r="AM301" i="17"/>
  <c r="P282" i="16"/>
  <c r="AH301" i="15"/>
  <c r="T301" i="15"/>
  <c r="AM301" i="15"/>
  <c r="AD282" i="15"/>
  <c r="AE308" i="14"/>
  <c r="P282" i="14"/>
  <c r="T286" i="13"/>
  <c r="AH286" i="13"/>
  <c r="AM286" i="13"/>
  <c r="AH292" i="13"/>
  <c r="T292" i="13"/>
  <c r="AM292" i="13"/>
  <c r="T295" i="13"/>
  <c r="AH295" i="13"/>
  <c r="AM295" i="13"/>
  <c r="AD280" i="13"/>
  <c r="AD282" i="13" s="1"/>
  <c r="P280" i="13"/>
  <c r="P282" i="13" s="1"/>
  <c r="AM280" i="13"/>
  <c r="AI84" i="21"/>
  <c r="W28" i="23"/>
  <c r="Q22" i="23"/>
  <c r="Q23" i="23" s="1"/>
  <c r="AS79" i="8"/>
  <c r="AS73" i="8"/>
  <c r="AI84" i="22"/>
  <c r="Z28" i="23"/>
  <c r="AI84" i="9"/>
  <c r="T28" i="23"/>
  <c r="AD282" i="18" l="1"/>
  <c r="P282" i="18"/>
  <c r="Q28" i="23"/>
  <c r="AI84" i="8"/>
  <c r="AP19" i="6" l="1"/>
  <c r="J13" i="23" s="1"/>
  <c r="AQ58" i="6"/>
  <c r="I21" i="23" s="1"/>
  <c r="AR58" i="6"/>
  <c r="J21" i="23" s="1"/>
  <c r="AS58" i="6"/>
  <c r="K21" i="23" s="1"/>
  <c r="AP28" i="6"/>
  <c r="J15" i="23" s="1"/>
  <c r="AQ28" i="6"/>
  <c r="J16" i="23" s="1"/>
  <c r="AS28" i="6"/>
  <c r="K15" i="23" s="1"/>
  <c r="AQ19" i="6"/>
  <c r="J14" i="23" s="1"/>
  <c r="Z58" i="6"/>
  <c r="L21" i="2" s="1"/>
  <c r="AA58" i="6"/>
  <c r="AB58" i="6"/>
  <c r="Z43" i="6"/>
  <c r="L20" i="2" s="1"/>
  <c r="AA43" i="6"/>
  <c r="Z37" i="6"/>
  <c r="L19" i="2" s="1"/>
  <c r="AA37" i="6"/>
  <c r="AB37" i="6"/>
  <c r="Z28" i="6"/>
  <c r="M16" i="2" s="1"/>
  <c r="Y28" i="6"/>
  <c r="Y19" i="6"/>
  <c r="K58" i="6"/>
  <c r="L58" i="6"/>
  <c r="K43" i="6"/>
  <c r="K20" i="2" s="1"/>
  <c r="L43" i="6"/>
  <c r="M36" i="6"/>
  <c r="K37" i="6"/>
  <c r="L37" i="6"/>
  <c r="I19" i="6"/>
  <c r="K13" i="2" s="1"/>
  <c r="J19" i="6"/>
  <c r="K14" i="2" s="1"/>
  <c r="L19" i="6"/>
  <c r="AR58" i="3"/>
  <c r="G21" i="23" s="1"/>
  <c r="AS58" i="3"/>
  <c r="H21" i="23" s="1"/>
  <c r="AR43" i="3"/>
  <c r="G20" i="23" s="1"/>
  <c r="AS43" i="3"/>
  <c r="H20" i="23" s="1"/>
  <c r="AR37" i="3"/>
  <c r="G19" i="23" s="1"/>
  <c r="AS37" i="3"/>
  <c r="H19" i="23" s="1"/>
  <c r="AQ28" i="3"/>
  <c r="G16" i="23" s="1"/>
  <c r="AP28" i="3"/>
  <c r="G15" i="23" s="1"/>
  <c r="AB15" i="23" s="1"/>
  <c r="AQ19" i="3"/>
  <c r="G14" i="23" s="1"/>
  <c r="AP19" i="3"/>
  <c r="G13" i="23" s="1"/>
  <c r="Z58" i="3"/>
  <c r="H21" i="2" s="1"/>
  <c r="AA37" i="3"/>
  <c r="AB37" i="3"/>
  <c r="Z37" i="3"/>
  <c r="H19" i="2" s="1"/>
  <c r="Z28" i="3"/>
  <c r="I16" i="2" s="1"/>
  <c r="Y28" i="3"/>
  <c r="Z19" i="3"/>
  <c r="I14" i="2" s="1"/>
  <c r="Y19" i="3"/>
  <c r="K58" i="3"/>
  <c r="L58" i="3"/>
  <c r="J58" i="3"/>
  <c r="K43" i="3"/>
  <c r="L43" i="3"/>
  <c r="J37" i="3"/>
  <c r="K37" i="3"/>
  <c r="L37" i="3"/>
  <c r="J28" i="3"/>
  <c r="G16" i="2" s="1"/>
  <c r="L28" i="3"/>
  <c r="G15" i="2" s="1"/>
  <c r="L19" i="3"/>
  <c r="T61" i="5"/>
  <c r="S33" i="5"/>
  <c r="S67" i="5"/>
  <c r="U61" i="5"/>
  <c r="T62" i="5"/>
  <c r="U62" i="5"/>
  <c r="T63" i="5"/>
  <c r="U63" i="5"/>
  <c r="T64" i="5"/>
  <c r="U64" i="5"/>
  <c r="T65" i="5"/>
  <c r="U65" i="5"/>
  <c r="T66" i="5"/>
  <c r="U66" i="5"/>
  <c r="U42" i="5"/>
  <c r="T42" i="5"/>
  <c r="T9" i="5"/>
  <c r="U9" i="5"/>
  <c r="T28" i="5"/>
  <c r="U28" i="5"/>
  <c r="T29" i="5"/>
  <c r="U29" i="5"/>
  <c r="T30" i="5"/>
  <c r="U30" i="5"/>
  <c r="T31" i="5"/>
  <c r="U31" i="5"/>
  <c r="T32" i="5"/>
  <c r="U32" i="5"/>
  <c r="U8" i="5"/>
  <c r="T8" i="5"/>
  <c r="T33" i="5" l="1"/>
  <c r="U33" i="5"/>
  <c r="I19" i="2"/>
  <c r="M19" i="2"/>
  <c r="AB16" i="23"/>
  <c r="K21" i="2"/>
  <c r="M21" i="2"/>
  <c r="K19" i="2"/>
  <c r="AB14" i="23"/>
  <c r="J17" i="23"/>
  <c r="H170" i="4"/>
  <c r="AI170" i="4"/>
  <c r="AC180" i="4" s="1"/>
  <c r="I127" i="4"/>
  <c r="I129" i="4" s="1"/>
  <c r="AJ299" i="4"/>
  <c r="AC310" i="4" s="1"/>
  <c r="I299" i="4"/>
  <c r="AJ213" i="4"/>
  <c r="AC224" i="4" s="1"/>
  <c r="AI299" i="4"/>
  <c r="AC309" i="4" s="1"/>
  <c r="I256" i="4"/>
  <c r="AI213" i="4"/>
  <c r="AC223" i="4" s="1"/>
  <c r="H127" i="4"/>
  <c r="AJ256" i="4"/>
  <c r="AC267" i="4" s="1"/>
  <c r="I213" i="4"/>
  <c r="AJ127" i="4"/>
  <c r="AC138" i="4" s="1"/>
  <c r="AI127" i="4"/>
  <c r="AC137" i="4" s="1"/>
  <c r="AI256" i="4"/>
  <c r="AC266" i="4" s="1"/>
  <c r="I170" i="4"/>
  <c r="I172" i="4" s="1"/>
  <c r="AJ170" i="4"/>
  <c r="AC181" i="4" s="1"/>
  <c r="H299" i="4"/>
  <c r="H301" i="4" s="1"/>
  <c r="H256" i="4"/>
  <c r="H258" i="4" s="1"/>
  <c r="H213" i="4"/>
  <c r="H215" i="4" s="1"/>
  <c r="V256" i="4"/>
  <c r="V258" i="4" s="1"/>
  <c r="U127" i="4"/>
  <c r="V170" i="4"/>
  <c r="V172" i="4" s="1"/>
  <c r="V213" i="4"/>
  <c r="V215" i="4" s="1"/>
  <c r="V127" i="4"/>
  <c r="V129" i="4" s="1"/>
  <c r="V299" i="4"/>
  <c r="V301" i="4" s="1"/>
  <c r="U256" i="4"/>
  <c r="U170" i="4"/>
  <c r="U213" i="4"/>
  <c r="U299" i="4"/>
  <c r="I41" i="4"/>
  <c r="I43" i="4" s="1"/>
  <c r="AJ41" i="4"/>
  <c r="AC52" i="4" s="1"/>
  <c r="H41" i="4"/>
  <c r="H84" i="4"/>
  <c r="I84" i="4"/>
  <c r="I86" i="4" s="1"/>
  <c r="AJ84" i="4"/>
  <c r="AC95" i="4" s="1"/>
  <c r="U41" i="4"/>
  <c r="U43" i="4" s="1"/>
  <c r="V41" i="4"/>
  <c r="U84" i="4"/>
  <c r="V84" i="4"/>
  <c r="V86" i="4" s="1"/>
  <c r="AC21" i="23"/>
  <c r="AB21" i="23"/>
  <c r="G17" i="23"/>
  <c r="AB13" i="23"/>
  <c r="AB17" i="23" s="1"/>
  <c r="G21" i="2"/>
  <c r="G20" i="2"/>
  <c r="G19" i="2"/>
  <c r="L30" i="3"/>
  <c r="G13" i="2"/>
  <c r="G17" i="2" s="1"/>
  <c r="T67" i="5"/>
  <c r="U67" i="5"/>
  <c r="J30" i="6"/>
  <c r="Y30" i="6"/>
  <c r="AP30" i="3"/>
  <c r="AR19" i="3"/>
  <c r="J30" i="3"/>
  <c r="AQ30" i="3"/>
  <c r="AQ30" i="6"/>
  <c r="AP30" i="6"/>
  <c r="AR28" i="3"/>
  <c r="Y30" i="3"/>
  <c r="K28" i="6"/>
  <c r="L71" i="22"/>
  <c r="L71" i="21"/>
  <c r="L71" i="9"/>
  <c r="L79" i="9" s="1"/>
  <c r="L71" i="7"/>
  <c r="L79" i="7" s="1"/>
  <c r="AR28" i="6"/>
  <c r="AR19" i="6"/>
  <c r="AA19" i="3"/>
  <c r="AI301" i="4" l="1"/>
  <c r="AL299" i="4"/>
  <c r="O221" i="4"/>
  <c r="O219" i="4"/>
  <c r="O223" i="4"/>
  <c r="C176" i="4"/>
  <c r="C180" i="4"/>
  <c r="C178" i="4"/>
  <c r="K256" i="4"/>
  <c r="I258" i="4"/>
  <c r="O176" i="4"/>
  <c r="O180" i="4"/>
  <c r="O178" i="4"/>
  <c r="X299" i="4"/>
  <c r="U301" i="4"/>
  <c r="X127" i="4"/>
  <c r="U129" i="4"/>
  <c r="AI129" i="4"/>
  <c r="AL127" i="4"/>
  <c r="AJ215" i="4"/>
  <c r="AC219" i="4" s="1"/>
  <c r="AC221" i="4" s="1"/>
  <c r="X213" i="4"/>
  <c r="U215" i="4"/>
  <c r="O266" i="4"/>
  <c r="O264" i="4"/>
  <c r="O262" i="4"/>
  <c r="AJ129" i="4"/>
  <c r="AC133" i="4" s="1"/>
  <c r="AC135" i="4" s="1"/>
  <c r="K299" i="4"/>
  <c r="I301" i="4"/>
  <c r="K61" i="22" s="1"/>
  <c r="X170" i="4"/>
  <c r="U172" i="4"/>
  <c r="C218" i="4"/>
  <c r="K213" i="4"/>
  <c r="I215" i="4"/>
  <c r="K215" i="4" s="1"/>
  <c r="AJ301" i="4"/>
  <c r="AC305" i="4" s="1"/>
  <c r="AC307" i="4" s="1"/>
  <c r="U258" i="4"/>
  <c r="X256" i="4"/>
  <c r="Y256" i="4" s="1"/>
  <c r="C261" i="4"/>
  <c r="K258" i="4"/>
  <c r="AJ258" i="4"/>
  <c r="AC262" i="4" s="1"/>
  <c r="AC264" i="4" s="1"/>
  <c r="C135" i="4"/>
  <c r="C133" i="4"/>
  <c r="C137" i="4"/>
  <c r="O309" i="4"/>
  <c r="O305" i="4"/>
  <c r="O307" i="4"/>
  <c r="C304" i="4"/>
  <c r="K127" i="4"/>
  <c r="H129" i="4"/>
  <c r="AI172" i="4"/>
  <c r="AL170" i="4"/>
  <c r="AI258" i="4"/>
  <c r="AL256" i="4"/>
  <c r="O137" i="4"/>
  <c r="O135" i="4"/>
  <c r="O133" i="4"/>
  <c r="AJ172" i="4"/>
  <c r="AC176" i="4" s="1"/>
  <c r="AC178" i="4" s="1"/>
  <c r="AI215" i="4"/>
  <c r="AL213" i="4"/>
  <c r="K170" i="4"/>
  <c r="H172" i="4"/>
  <c r="O46" i="4"/>
  <c r="AJ43" i="4"/>
  <c r="AC47" i="4" s="1"/>
  <c r="AC49" i="4" s="1"/>
  <c r="AI86" i="4"/>
  <c r="AL84" i="4"/>
  <c r="AL41" i="4"/>
  <c r="AI43" i="4"/>
  <c r="O90" i="4"/>
  <c r="O92" i="4"/>
  <c r="O94" i="4"/>
  <c r="K41" i="4"/>
  <c r="H43" i="4"/>
  <c r="C49" i="4"/>
  <c r="C51" i="4"/>
  <c r="C47" i="4"/>
  <c r="X41" i="4"/>
  <c r="V43" i="4"/>
  <c r="X43" i="4" s="1"/>
  <c r="O50" i="4" s="1"/>
  <c r="K84" i="4"/>
  <c r="H86" i="4"/>
  <c r="X84" i="4"/>
  <c r="U86" i="4"/>
  <c r="AJ86" i="4"/>
  <c r="AC90" i="4" s="1"/>
  <c r="AC92" i="4" s="1"/>
  <c r="C94" i="4"/>
  <c r="C92" i="4"/>
  <c r="C90" i="4"/>
  <c r="AA61" i="22"/>
  <c r="AA61" i="6"/>
  <c r="AA61" i="7"/>
  <c r="K61" i="6"/>
  <c r="K61" i="7"/>
  <c r="K61" i="8"/>
  <c r="K61" i="21"/>
  <c r="K61" i="3"/>
  <c r="L73" i="21"/>
  <c r="L79" i="21"/>
  <c r="L73" i="22"/>
  <c r="L79" i="22"/>
  <c r="L73" i="7"/>
  <c r="L73" i="9"/>
  <c r="K30" i="3"/>
  <c r="AR30" i="6"/>
  <c r="AH70" i="6"/>
  <c r="AH69" i="6"/>
  <c r="AH68" i="6"/>
  <c r="AH67" i="6"/>
  <c r="AH66" i="6"/>
  <c r="AH65" i="6"/>
  <c r="AH64" i="6"/>
  <c r="AH63" i="6"/>
  <c r="AH62" i="6"/>
  <c r="B70" i="6"/>
  <c r="B69" i="6"/>
  <c r="B68" i="6"/>
  <c r="B67" i="6"/>
  <c r="B66" i="6"/>
  <c r="B65" i="6"/>
  <c r="B64" i="6"/>
  <c r="B63" i="6"/>
  <c r="B62" i="6"/>
  <c r="AH70" i="3"/>
  <c r="AH69" i="3"/>
  <c r="AH68" i="3"/>
  <c r="AH67" i="3"/>
  <c r="AH66" i="3"/>
  <c r="AH65" i="3"/>
  <c r="AH64" i="3"/>
  <c r="AH63" i="3"/>
  <c r="AH62" i="3"/>
  <c r="V66" i="5"/>
  <c r="P34" i="5"/>
  <c r="O33" i="5"/>
  <c r="P33" i="5"/>
  <c r="R33" i="5"/>
  <c r="R68" i="5"/>
  <c r="P68" i="5"/>
  <c r="P67" i="5"/>
  <c r="O67" i="5"/>
  <c r="Q67" i="5"/>
  <c r="N67" i="5"/>
  <c r="V61" i="5"/>
  <c r="V62" i="5"/>
  <c r="V63" i="5"/>
  <c r="V64" i="5"/>
  <c r="V65" i="5"/>
  <c r="V42" i="5"/>
  <c r="V9" i="5"/>
  <c r="V28" i="5"/>
  <c r="V29" i="5"/>
  <c r="V30" i="5"/>
  <c r="V31" i="5"/>
  <c r="V32" i="5"/>
  <c r="V8" i="5"/>
  <c r="AR43" i="6"/>
  <c r="J20" i="23" s="1"/>
  <c r="AB20" i="23" s="1"/>
  <c r="AS43" i="6"/>
  <c r="K20" i="23" s="1"/>
  <c r="AC20" i="23" s="1"/>
  <c r="AR37" i="6"/>
  <c r="J19" i="23" s="1"/>
  <c r="AB19" i="23" s="1"/>
  <c r="AS37" i="6"/>
  <c r="K19" i="23" s="1"/>
  <c r="AC19" i="23" s="1"/>
  <c r="AS19" i="6"/>
  <c r="K13" i="23" s="1"/>
  <c r="K17" i="23" s="1"/>
  <c r="AB43" i="6"/>
  <c r="M20" i="2" s="1"/>
  <c r="V28" i="6"/>
  <c r="L15" i="2" s="1"/>
  <c r="V19" i="6"/>
  <c r="L13" i="2" s="1"/>
  <c r="AA58" i="3"/>
  <c r="AB58" i="3"/>
  <c r="AA43" i="3"/>
  <c r="I20" i="2" s="1"/>
  <c r="AB43" i="3"/>
  <c r="AB28" i="3"/>
  <c r="I15" i="2" s="1"/>
  <c r="AB19" i="3"/>
  <c r="I13" i="2" s="1"/>
  <c r="Q176" i="4" l="1"/>
  <c r="Y170" i="4"/>
  <c r="K301" i="4"/>
  <c r="Y127" i="4"/>
  <c r="C222" i="4"/>
  <c r="AL172" i="4"/>
  <c r="AC179" i="4" s="1"/>
  <c r="AC175" i="4"/>
  <c r="O261" i="4"/>
  <c r="X258" i="4"/>
  <c r="O265" i="4" s="1"/>
  <c r="X215" i="4"/>
  <c r="O222" i="4" s="1"/>
  <c r="O218" i="4"/>
  <c r="O229" i="4" s="1"/>
  <c r="Q178" i="4"/>
  <c r="AC304" i="4"/>
  <c r="AL301" i="4"/>
  <c r="AC308" i="4" s="1"/>
  <c r="C175" i="4"/>
  <c r="K172" i="4"/>
  <c r="C132" i="4"/>
  <c r="K129" i="4"/>
  <c r="Q133" i="4"/>
  <c r="C309" i="4"/>
  <c r="C307" i="4"/>
  <c r="C305" i="4"/>
  <c r="Q305" i="4" s="1"/>
  <c r="Y213" i="4"/>
  <c r="O304" i="4"/>
  <c r="X301" i="4"/>
  <c r="O308" i="4" s="1"/>
  <c r="K61" i="9"/>
  <c r="AC218" i="4"/>
  <c r="AL215" i="4"/>
  <c r="AC222" i="4" s="1"/>
  <c r="AC261" i="4"/>
  <c r="AL258" i="4"/>
  <c r="AC265" i="4" s="1"/>
  <c r="C265" i="4"/>
  <c r="C221" i="4"/>
  <c r="C219" i="4"/>
  <c r="Q219" i="4" s="1"/>
  <c r="C223" i="4"/>
  <c r="C313" i="4"/>
  <c r="Z61" i="21"/>
  <c r="Z71" i="21" s="1"/>
  <c r="C270" i="4"/>
  <c r="C227" i="4"/>
  <c r="AL129" i="4"/>
  <c r="AC136" i="4" s="1"/>
  <c r="AC132" i="4"/>
  <c r="C266" i="4"/>
  <c r="C262" i="4"/>
  <c r="Q262" i="4" s="1"/>
  <c r="C264" i="4"/>
  <c r="Q135" i="4"/>
  <c r="Y299" i="4"/>
  <c r="C308" i="4"/>
  <c r="O175" i="4"/>
  <c r="X172" i="4"/>
  <c r="O179" i="4" s="1"/>
  <c r="O132" i="4"/>
  <c r="O143" i="4" s="1"/>
  <c r="X129" i="4"/>
  <c r="O136" i="4" s="1"/>
  <c r="AA61" i="8"/>
  <c r="Y41" i="4"/>
  <c r="Y84" i="4"/>
  <c r="Q90" i="4"/>
  <c r="AC89" i="4"/>
  <c r="AL86" i="4"/>
  <c r="AC93" i="4" s="1"/>
  <c r="AE48" i="4"/>
  <c r="O55" i="4"/>
  <c r="AE49" i="4"/>
  <c r="AE47" i="4"/>
  <c r="O47" i="4"/>
  <c r="Q47" i="4" s="1"/>
  <c r="O51" i="4"/>
  <c r="O49" i="4"/>
  <c r="O57" i="4" s="1"/>
  <c r="AA61" i="3"/>
  <c r="Q92" i="4"/>
  <c r="X86" i="4"/>
  <c r="O93" i="4" s="1"/>
  <c r="O89" i="4"/>
  <c r="AC46" i="4"/>
  <c r="AL43" i="4"/>
  <c r="AC50" i="4" s="1"/>
  <c r="Z61" i="9"/>
  <c r="C89" i="4"/>
  <c r="K86" i="4"/>
  <c r="K43" i="4"/>
  <c r="C46" i="4"/>
  <c r="AR61" i="6"/>
  <c r="AR61" i="8"/>
  <c r="AR71" i="8" s="1"/>
  <c r="J61" i="21"/>
  <c r="J61" i="8"/>
  <c r="AR61" i="21"/>
  <c r="AR71" i="21" s="1"/>
  <c r="J61" i="9"/>
  <c r="J61" i="22"/>
  <c r="AR61" i="7"/>
  <c r="Z61" i="6"/>
  <c r="AC61" i="6" s="1"/>
  <c r="AQ61" i="9"/>
  <c r="AQ61" i="7"/>
  <c r="AA61" i="21"/>
  <c r="AR61" i="22"/>
  <c r="AR71" i="22" s="1"/>
  <c r="AR61" i="9"/>
  <c r="AR71" i="9" s="1"/>
  <c r="AQ61" i="6"/>
  <c r="AQ61" i="22"/>
  <c r="AQ71" i="22" s="1"/>
  <c r="AQ77" i="22" s="1"/>
  <c r="AQ61" i="8"/>
  <c r="AA61" i="9"/>
  <c r="J61" i="7"/>
  <c r="AQ61" i="21"/>
  <c r="Z61" i="8"/>
  <c r="Z61" i="22"/>
  <c r="Z61" i="7"/>
  <c r="J61" i="6"/>
  <c r="I17" i="2"/>
  <c r="I21" i="2"/>
  <c r="AR61" i="3"/>
  <c r="Z61" i="3"/>
  <c r="D84" i="7"/>
  <c r="D84" i="21"/>
  <c r="Q35" i="5"/>
  <c r="L71" i="8"/>
  <c r="L79" i="8" s="1"/>
  <c r="D84" i="9"/>
  <c r="O35" i="5"/>
  <c r="D84" i="22"/>
  <c r="S35" i="5"/>
  <c r="AS30" i="6"/>
  <c r="AS71" i="7"/>
  <c r="AB71" i="21"/>
  <c r="AM282" i="4" l="1"/>
  <c r="AM239" i="4"/>
  <c r="AM253" i="4"/>
  <c r="AM296" i="4" s="1"/>
  <c r="AM238" i="4"/>
  <c r="AM281" i="4" s="1"/>
  <c r="AM258" i="4"/>
  <c r="AM301" i="4" s="1"/>
  <c r="AM237" i="4"/>
  <c r="AM280" i="4" s="1"/>
  <c r="AM256" i="4"/>
  <c r="AM299" i="4" s="1"/>
  <c r="AM249" i="4"/>
  <c r="AM292" i="4" s="1"/>
  <c r="AM252" i="4"/>
  <c r="AM295" i="4" s="1"/>
  <c r="AM246" i="4"/>
  <c r="AM289" i="4" s="1"/>
  <c r="AM243" i="4"/>
  <c r="AM286" i="4" s="1"/>
  <c r="AB286" i="4"/>
  <c r="AB289" i="4"/>
  <c r="AB292" i="4"/>
  <c r="AC281" i="4"/>
  <c r="AC280" i="4"/>
  <c r="O272" i="4"/>
  <c r="AC238" i="4"/>
  <c r="AC237" i="4"/>
  <c r="AB243" i="4"/>
  <c r="AB246" i="4"/>
  <c r="AB249" i="4"/>
  <c r="O9" i="4"/>
  <c r="Q261" i="4"/>
  <c r="AE46" i="4"/>
  <c r="AE89" i="4" s="1"/>
  <c r="AE132" i="4" s="1"/>
  <c r="Y301" i="4"/>
  <c r="Q308" i="4"/>
  <c r="O184" i="4"/>
  <c r="C272" i="4"/>
  <c r="C267" i="4" s="1"/>
  <c r="Q264" i="4"/>
  <c r="O313" i="4"/>
  <c r="C141" i="4"/>
  <c r="Q132" i="4"/>
  <c r="O227" i="4"/>
  <c r="O224" i="4" s="1"/>
  <c r="C315" i="4"/>
  <c r="C310" i="4" s="1"/>
  <c r="Q307" i="4"/>
  <c r="C184" i="4"/>
  <c r="Q175" i="4"/>
  <c r="O270" i="4"/>
  <c r="C10" i="4"/>
  <c r="C12" i="4" s="1"/>
  <c r="Q304" i="4"/>
  <c r="Y258" i="4"/>
  <c r="C179" i="4"/>
  <c r="Q179" i="4" s="1"/>
  <c r="Y172" i="4"/>
  <c r="C143" i="4"/>
  <c r="Q265" i="4"/>
  <c r="Q221" i="4"/>
  <c r="C229" i="4"/>
  <c r="C224" i="4" s="1"/>
  <c r="O141" i="4"/>
  <c r="O138" i="4" s="1"/>
  <c r="Q218" i="4"/>
  <c r="O315" i="4"/>
  <c r="O186" i="4"/>
  <c r="Y215" i="4"/>
  <c r="Y129" i="4"/>
  <c r="C136" i="4"/>
  <c r="Q136" i="4" s="1"/>
  <c r="C186" i="4"/>
  <c r="Q222" i="4"/>
  <c r="AH77" i="4"/>
  <c r="T77" i="4"/>
  <c r="AH74" i="4"/>
  <c r="T74" i="4"/>
  <c r="AH71" i="4"/>
  <c r="T71" i="4"/>
  <c r="P66" i="4"/>
  <c r="AD66" i="4"/>
  <c r="AH81" i="4"/>
  <c r="T81" i="4"/>
  <c r="AH84" i="4"/>
  <c r="T84" i="4"/>
  <c r="AD65" i="4"/>
  <c r="P65" i="4"/>
  <c r="AH80" i="4"/>
  <c r="T80" i="4"/>
  <c r="O52" i="4"/>
  <c r="Q49" i="4"/>
  <c r="AE90" i="4"/>
  <c r="AE133" i="4" s="1"/>
  <c r="AE176" i="4" s="1"/>
  <c r="AE219" i="4" s="1"/>
  <c r="AE262" i="4" s="1"/>
  <c r="AE305" i="4" s="1"/>
  <c r="C98" i="4"/>
  <c r="Q89" i="4"/>
  <c r="O98" i="4"/>
  <c r="AE91" i="4"/>
  <c r="AE134" i="4" s="1"/>
  <c r="C100" i="4"/>
  <c r="Y86" i="4"/>
  <c r="C93" i="4"/>
  <c r="Q93" i="4" s="1"/>
  <c r="C55" i="4"/>
  <c r="Q46" i="4"/>
  <c r="C50" i="4"/>
  <c r="Y43" i="4"/>
  <c r="O100" i="4"/>
  <c r="C9" i="4"/>
  <c r="C57" i="4"/>
  <c r="AS74" i="21"/>
  <c r="AT74" i="21" s="1"/>
  <c r="AS77" i="21"/>
  <c r="AS77" i="9"/>
  <c r="AS74" i="9"/>
  <c r="AT74" i="9" s="1"/>
  <c r="AS77" i="22"/>
  <c r="AS74" i="22"/>
  <c r="AT74" i="22" s="1"/>
  <c r="AS74" i="8"/>
  <c r="AT74" i="8" s="1"/>
  <c r="AS77" i="8"/>
  <c r="P22" i="23"/>
  <c r="P23" i="23" s="1"/>
  <c r="AR73" i="8"/>
  <c r="AR73" i="21"/>
  <c r="AT61" i="22"/>
  <c r="AT71" i="22" s="1"/>
  <c r="V22" i="23"/>
  <c r="V23" i="23" s="1"/>
  <c r="L73" i="8"/>
  <c r="N22" i="23"/>
  <c r="N23" i="23" s="1"/>
  <c r="AS79" i="7"/>
  <c r="AS73" i="7"/>
  <c r="AR73" i="9"/>
  <c r="S22" i="23"/>
  <c r="S23" i="23" s="1"/>
  <c r="AB71" i="9"/>
  <c r="AQ71" i="8"/>
  <c r="AQ77" i="8" s="1"/>
  <c r="AT61" i="8"/>
  <c r="AT71" i="8" s="1"/>
  <c r="AB79" i="21"/>
  <c r="AB73" i="21"/>
  <c r="J71" i="22"/>
  <c r="J77" i="22" s="1"/>
  <c r="AB71" i="7"/>
  <c r="J71" i="8"/>
  <c r="J77" i="8" s="1"/>
  <c r="AT61" i="9"/>
  <c r="AT71" i="9" s="1"/>
  <c r="AQ71" i="9"/>
  <c r="AQ77" i="9" s="1"/>
  <c r="AQ71" i="21"/>
  <c r="AQ77" i="21" s="1"/>
  <c r="AT61" i="21"/>
  <c r="AT71" i="21" s="1"/>
  <c r="X22" i="23"/>
  <c r="X23" i="23" s="1"/>
  <c r="AQ73" i="22"/>
  <c r="AI87" i="22" s="1"/>
  <c r="Y22" i="23"/>
  <c r="Y23" i="23" s="1"/>
  <c r="AR73" i="22"/>
  <c r="K71" i="21"/>
  <c r="L74" i="21" s="1"/>
  <c r="M74" i="21" s="1"/>
  <c r="K71" i="7"/>
  <c r="L74" i="7" s="1"/>
  <c r="M74" i="7" s="1"/>
  <c r="K71" i="22"/>
  <c r="L74" i="22" s="1"/>
  <c r="M74" i="22" s="1"/>
  <c r="AB71" i="22"/>
  <c r="O11" i="4"/>
  <c r="K71" i="9"/>
  <c r="L74" i="9" s="1"/>
  <c r="M74" i="9" s="1"/>
  <c r="O267" i="4" l="1"/>
  <c r="AC239" i="4"/>
  <c r="AC282" i="4"/>
  <c r="S25" i="23"/>
  <c r="AI88" i="9"/>
  <c r="V25" i="23"/>
  <c r="AI88" i="21"/>
  <c r="P25" i="23"/>
  <c r="AI88" i="8"/>
  <c r="Y25" i="23"/>
  <c r="AI88" i="22"/>
  <c r="C138" i="4"/>
  <c r="AE136" i="4"/>
  <c r="AE175" i="4"/>
  <c r="AH166" i="4"/>
  <c r="T166" i="4"/>
  <c r="T160" i="4"/>
  <c r="AH160" i="4"/>
  <c r="AE135" i="4"/>
  <c r="AE177" i="4"/>
  <c r="P109" i="4"/>
  <c r="AD109" i="4"/>
  <c r="AH129" i="4"/>
  <c r="T129" i="4"/>
  <c r="AH120" i="4"/>
  <c r="T120" i="4"/>
  <c r="AH127" i="4"/>
  <c r="T127" i="4"/>
  <c r="AH124" i="4"/>
  <c r="T124" i="4"/>
  <c r="C181" i="4"/>
  <c r="O310" i="4"/>
  <c r="O181" i="4"/>
  <c r="AH114" i="4"/>
  <c r="T114" i="4"/>
  <c r="AH296" i="4"/>
  <c r="T296" i="4"/>
  <c r="AH123" i="4"/>
  <c r="T123" i="4"/>
  <c r="AH210" i="4"/>
  <c r="T210" i="4"/>
  <c r="P108" i="4"/>
  <c r="AD108" i="4"/>
  <c r="C13" i="4"/>
  <c r="AH117" i="4"/>
  <c r="T117" i="4"/>
  <c r="T167" i="4"/>
  <c r="AH167" i="4"/>
  <c r="T253" i="4"/>
  <c r="P67" i="4"/>
  <c r="AD67" i="4"/>
  <c r="AH86" i="4"/>
  <c r="T86" i="4"/>
  <c r="AE92" i="4"/>
  <c r="AE93" i="4"/>
  <c r="C52" i="4"/>
  <c r="O95" i="4"/>
  <c r="Q50" i="4"/>
  <c r="AE50" i="4"/>
  <c r="C95" i="4"/>
  <c r="AS71" i="3"/>
  <c r="H22" i="23" s="1"/>
  <c r="H23" i="23" s="1"/>
  <c r="AC11" i="4"/>
  <c r="AT73" i="22"/>
  <c r="AR79" i="22"/>
  <c r="AR79" i="9"/>
  <c r="AT77" i="9"/>
  <c r="AT77" i="22"/>
  <c r="AR79" i="8"/>
  <c r="AR79" i="21"/>
  <c r="AT77" i="8"/>
  <c r="AT77" i="21"/>
  <c r="L77" i="9"/>
  <c r="L77" i="22"/>
  <c r="L77" i="7"/>
  <c r="L77" i="21"/>
  <c r="AQ61" i="3"/>
  <c r="J61" i="3"/>
  <c r="AQ73" i="8"/>
  <c r="AT73" i="8" s="1"/>
  <c r="O22" i="23"/>
  <c r="O23" i="23" s="1"/>
  <c r="M61" i="9"/>
  <c r="J71" i="9"/>
  <c r="J77" i="9" s="1"/>
  <c r="AQ73" i="21"/>
  <c r="AT73" i="21" s="1"/>
  <c r="U22" i="23"/>
  <c r="U23" i="23" s="1"/>
  <c r="AE22" i="2"/>
  <c r="AE23" i="2" s="1"/>
  <c r="K73" i="22"/>
  <c r="R22" i="2"/>
  <c r="R23" i="2" s="1"/>
  <c r="J73" i="8"/>
  <c r="M61" i="22"/>
  <c r="AI84" i="7"/>
  <c r="N28" i="23"/>
  <c r="O22" i="2"/>
  <c r="O23" i="2" s="1"/>
  <c r="K73" i="7"/>
  <c r="M61" i="7"/>
  <c r="J71" i="7"/>
  <c r="J77" i="7" s="1"/>
  <c r="K73" i="9"/>
  <c r="W22" i="2"/>
  <c r="W23" i="2" s="1"/>
  <c r="X25" i="23"/>
  <c r="AQ79" i="22"/>
  <c r="S84" i="21"/>
  <c r="M35" i="5"/>
  <c r="D84" i="8"/>
  <c r="R22" i="23"/>
  <c r="R23" i="23" s="1"/>
  <c r="AQ73" i="9"/>
  <c r="AT73" i="9" s="1"/>
  <c r="AD22" i="2"/>
  <c r="AD23" i="2" s="1"/>
  <c r="J73" i="22"/>
  <c r="M71" i="22"/>
  <c r="AB79" i="22"/>
  <c r="AB73" i="22"/>
  <c r="K73" i="21"/>
  <c r="AA22" i="2"/>
  <c r="AA23" i="2" s="1"/>
  <c r="AB73" i="7"/>
  <c r="AB79" i="7"/>
  <c r="AB73" i="9"/>
  <c r="AB79" i="9"/>
  <c r="AB71" i="8"/>
  <c r="AB71" i="6"/>
  <c r="AS71" i="6"/>
  <c r="AD20" i="3"/>
  <c r="AI87" i="8" l="1"/>
  <c r="AI87" i="21"/>
  <c r="AI87" i="9"/>
  <c r="P110" i="4"/>
  <c r="T157" i="4"/>
  <c r="AH170" i="4"/>
  <c r="T170" i="4"/>
  <c r="AH209" i="4"/>
  <c r="T209" i="4"/>
  <c r="AD110" i="4"/>
  <c r="AD151" i="4"/>
  <c r="P151" i="4"/>
  <c r="AD152" i="4"/>
  <c r="P152" i="4"/>
  <c r="AE178" i="4"/>
  <c r="AE220" i="4"/>
  <c r="AE179" i="4"/>
  <c r="AE218" i="4"/>
  <c r="AH203" i="4"/>
  <c r="T203" i="4"/>
  <c r="AH172" i="4"/>
  <c r="T172" i="4"/>
  <c r="AH163" i="4"/>
  <c r="T163" i="4"/>
  <c r="M73" i="22"/>
  <c r="AA25" i="2"/>
  <c r="AA28" i="2" s="1"/>
  <c r="K79" i="21"/>
  <c r="K79" i="7"/>
  <c r="O25" i="2"/>
  <c r="O28" i="2" s="1"/>
  <c r="M77" i="22"/>
  <c r="K79" i="22"/>
  <c r="AE25" i="2"/>
  <c r="AE28" i="2" s="1"/>
  <c r="K79" i="9"/>
  <c r="W25" i="2"/>
  <c r="W28" i="2" s="1"/>
  <c r="M77" i="9"/>
  <c r="AI85" i="21"/>
  <c r="M77" i="7"/>
  <c r="AI83" i="21"/>
  <c r="V28" i="23"/>
  <c r="AI83" i="8"/>
  <c r="AI85" i="8"/>
  <c r="P28" i="23"/>
  <c r="AA71" i="8"/>
  <c r="AD25" i="2"/>
  <c r="AD27" i="2" s="1"/>
  <c r="J79" i="22"/>
  <c r="J73" i="9"/>
  <c r="M73" i="9" s="1"/>
  <c r="V22" i="2"/>
  <c r="V23" i="2" s="1"/>
  <c r="M71" i="9"/>
  <c r="AB73" i="8"/>
  <c r="AB79" i="8"/>
  <c r="R25" i="2"/>
  <c r="R27" i="2" s="1"/>
  <c r="J79" i="8"/>
  <c r="M61" i="21"/>
  <c r="J71" i="21"/>
  <c r="J77" i="21" s="1"/>
  <c r="M77" i="21" s="1"/>
  <c r="R25" i="23"/>
  <c r="AQ79" i="9"/>
  <c r="N22" i="2"/>
  <c r="N23" i="2" s="1"/>
  <c r="M71" i="7"/>
  <c r="J73" i="7"/>
  <c r="M73" i="7" s="1"/>
  <c r="S28" i="23"/>
  <c r="AI83" i="9"/>
  <c r="AI85" i="9"/>
  <c r="Z71" i="9"/>
  <c r="Z77" i="9" s="1"/>
  <c r="Z71" i="22"/>
  <c r="Z77" i="22" s="1"/>
  <c r="S84" i="7"/>
  <c r="S84" i="22"/>
  <c r="Q69" i="5"/>
  <c r="V84" i="21"/>
  <c r="AQ79" i="8"/>
  <c r="O25" i="23"/>
  <c r="X27" i="23"/>
  <c r="AI82" i="22"/>
  <c r="U25" i="23"/>
  <c r="AQ79" i="21"/>
  <c r="S84" i="9"/>
  <c r="K71" i="8"/>
  <c r="L74" i="8" s="1"/>
  <c r="M74" i="8" s="1"/>
  <c r="M61" i="8"/>
  <c r="Z77" i="21"/>
  <c r="Y28" i="23"/>
  <c r="AI83" i="22"/>
  <c r="AI85" i="22"/>
  <c r="AT79" i="22"/>
  <c r="AI86" i="22" s="1"/>
  <c r="AS79" i="6"/>
  <c r="K22" i="23"/>
  <c r="F14" i="4"/>
  <c r="AA71" i="21"/>
  <c r="AA71" i="7"/>
  <c r="AA71" i="9"/>
  <c r="O10" i="4"/>
  <c r="O12" i="4" s="1"/>
  <c r="AT70" i="6"/>
  <c r="L71" i="3"/>
  <c r="L71" i="6"/>
  <c r="V19" i="3"/>
  <c r="H13" i="2" s="1"/>
  <c r="S28" i="3"/>
  <c r="AC57" i="6"/>
  <c r="AC56" i="6"/>
  <c r="AC34" i="6"/>
  <c r="V30" i="6"/>
  <c r="AB28" i="6"/>
  <c r="M15" i="2" s="1"/>
  <c r="W28" i="6"/>
  <c r="L16" i="2" s="1"/>
  <c r="R28" i="6"/>
  <c r="X27" i="6"/>
  <c r="AC27" i="6" s="1"/>
  <c r="X26" i="6"/>
  <c r="AC26" i="6" s="1"/>
  <c r="X25" i="6"/>
  <c r="AC25" i="6" s="1"/>
  <c r="X24" i="6"/>
  <c r="AC24" i="6" s="1"/>
  <c r="X23" i="6"/>
  <c r="AC23" i="6" s="1"/>
  <c r="AB19" i="6"/>
  <c r="M13" i="2" s="1"/>
  <c r="Z19" i="6"/>
  <c r="M14" i="2" s="1"/>
  <c r="W19" i="6"/>
  <c r="L14" i="2" s="1"/>
  <c r="X18" i="6"/>
  <c r="AC18" i="6" s="1"/>
  <c r="X17" i="6"/>
  <c r="AC17" i="6" s="1"/>
  <c r="X16" i="6"/>
  <c r="AC16" i="6" s="1"/>
  <c r="X15" i="6"/>
  <c r="AC15" i="6" s="1"/>
  <c r="X14" i="6"/>
  <c r="AC14" i="6" s="1"/>
  <c r="X13" i="6"/>
  <c r="AC13" i="6" s="1"/>
  <c r="X12" i="6"/>
  <c r="AC12" i="6" s="1"/>
  <c r="AB71" i="3"/>
  <c r="AC48" i="3"/>
  <c r="Z43" i="3"/>
  <c r="H20" i="2" s="1"/>
  <c r="AD41" i="3"/>
  <c r="AD36" i="3"/>
  <c r="AB30" i="3"/>
  <c r="W28" i="3"/>
  <c r="H16" i="2" s="1"/>
  <c r="V28" i="3"/>
  <c r="H15" i="2" s="1"/>
  <c r="X27" i="3"/>
  <c r="AC27" i="3" s="1"/>
  <c r="X25" i="3"/>
  <c r="AC25" i="3" s="1"/>
  <c r="X23" i="3"/>
  <c r="AC23" i="3" s="1"/>
  <c r="W19" i="3"/>
  <c r="H14" i="2" s="1"/>
  <c r="AS28" i="3"/>
  <c r="H15" i="23" s="1"/>
  <c r="AC15" i="23" s="1"/>
  <c r="AQ37" i="3"/>
  <c r="F19" i="23" s="1"/>
  <c r="AQ43" i="3"/>
  <c r="F20" i="23" s="1"/>
  <c r="AQ58" i="3"/>
  <c r="F21" i="23" s="1"/>
  <c r="AA21" i="23" s="1"/>
  <c r="AD21" i="23" s="1"/>
  <c r="J58" i="6"/>
  <c r="J21" i="2" s="1"/>
  <c r="F68" i="5"/>
  <c r="H67" i="5"/>
  <c r="G67" i="5"/>
  <c r="F67" i="5"/>
  <c r="G33" i="5"/>
  <c r="M17" i="2" l="1"/>
  <c r="AC28" i="6"/>
  <c r="AC19" i="6"/>
  <c r="AC30" i="6" s="1"/>
  <c r="L17" i="2"/>
  <c r="P195" i="4"/>
  <c r="AD195" i="4"/>
  <c r="AH206" i="4"/>
  <c r="T206" i="4"/>
  <c r="AD194" i="4"/>
  <c r="P194" i="4"/>
  <c r="T246" i="4"/>
  <c r="AH246" i="4"/>
  <c r="AH213" i="4"/>
  <c r="T213" i="4"/>
  <c r="AE222" i="4"/>
  <c r="AE261" i="4"/>
  <c r="P153" i="4"/>
  <c r="AD153" i="4"/>
  <c r="T200" i="4"/>
  <c r="AH200" i="4"/>
  <c r="T215" i="4"/>
  <c r="AH215" i="4"/>
  <c r="AE221" i="4"/>
  <c r="AE263" i="4"/>
  <c r="AH252" i="4"/>
  <c r="T252" i="4"/>
  <c r="O13" i="4"/>
  <c r="AB77" i="8"/>
  <c r="AB74" i="8"/>
  <c r="AC74" i="8" s="1"/>
  <c r="L77" i="8"/>
  <c r="AB77" i="9"/>
  <c r="AB74" i="9"/>
  <c r="AC74" i="9" s="1"/>
  <c r="AB77" i="7"/>
  <c r="AB74" i="7"/>
  <c r="AB74" i="21"/>
  <c r="AB77" i="21"/>
  <c r="H17" i="2"/>
  <c r="AC22" i="2"/>
  <c r="AC23" i="2" s="1"/>
  <c r="AA73" i="21"/>
  <c r="AF22" i="2"/>
  <c r="AF23" i="2" s="1"/>
  <c r="Z73" i="22"/>
  <c r="N25" i="2"/>
  <c r="N27" i="2" s="1"/>
  <c r="J79" i="7"/>
  <c r="D83" i="7"/>
  <c r="D85" i="7"/>
  <c r="D87" i="7"/>
  <c r="S84" i="8"/>
  <c r="K69" i="5"/>
  <c r="V84" i="7"/>
  <c r="AC61" i="3"/>
  <c r="X32" i="23"/>
  <c r="U27" i="23"/>
  <c r="U32" i="23" s="1"/>
  <c r="AI82" i="21"/>
  <c r="AT79" i="21"/>
  <c r="AI86" i="21" s="1"/>
  <c r="X22" i="2"/>
  <c r="X23" i="2" s="1"/>
  <c r="Z73" i="9"/>
  <c r="P35" i="5"/>
  <c r="D83" i="21"/>
  <c r="D85" i="21"/>
  <c r="D87" i="21"/>
  <c r="AC61" i="21"/>
  <c r="AC71" i="21" s="1"/>
  <c r="AC61" i="9"/>
  <c r="AB22" i="2"/>
  <c r="AB23" i="2" s="1"/>
  <c r="Z73" i="21"/>
  <c r="D82" i="8"/>
  <c r="O69" i="5"/>
  <c r="V84" i="9"/>
  <c r="Z71" i="8"/>
  <c r="Z77" i="8" s="1"/>
  <c r="AC61" i="8"/>
  <c r="AC71" i="8" s="1"/>
  <c r="R35" i="5"/>
  <c r="D85" i="22"/>
  <c r="D83" i="22"/>
  <c r="D87" i="22"/>
  <c r="S69" i="5"/>
  <c r="V84" i="22"/>
  <c r="R27" i="23"/>
  <c r="R32" i="23" s="1"/>
  <c r="AT79" i="9"/>
  <c r="AI86" i="9" s="1"/>
  <c r="AI82" i="9"/>
  <c r="V25" i="2"/>
  <c r="V27" i="2" s="1"/>
  <c r="J79" i="9"/>
  <c r="Y22" i="2"/>
  <c r="Y23" i="2" s="1"/>
  <c r="AA73" i="9"/>
  <c r="N35" i="5"/>
  <c r="D83" i="9"/>
  <c r="D85" i="9"/>
  <c r="D87" i="9"/>
  <c r="D82" i="22"/>
  <c r="D91" i="22" s="1"/>
  <c r="M79" i="22"/>
  <c r="AC61" i="7"/>
  <c r="Z71" i="7"/>
  <c r="Z77" i="7" s="1"/>
  <c r="AA73" i="7"/>
  <c r="Q22" i="2"/>
  <c r="Q23" i="2" s="1"/>
  <c r="K73" i="8"/>
  <c r="M73" i="8" s="1"/>
  <c r="S22" i="2"/>
  <c r="S23" i="2" s="1"/>
  <c r="M71" i="8"/>
  <c r="O27" i="23"/>
  <c r="O32" i="23" s="1"/>
  <c r="AI82" i="8"/>
  <c r="AT79" i="8"/>
  <c r="AI86" i="8" s="1"/>
  <c r="Z22" i="2"/>
  <c r="Z23" i="2" s="1"/>
  <c r="M71" i="21"/>
  <c r="J73" i="21"/>
  <c r="M73" i="21" s="1"/>
  <c r="AA73" i="8"/>
  <c r="U22" i="2"/>
  <c r="U23" i="2" s="1"/>
  <c r="AR71" i="7"/>
  <c r="K23" i="23"/>
  <c r="AC22" i="23"/>
  <c r="AC23" i="23" s="1"/>
  <c r="AI84" i="6"/>
  <c r="K28" i="23"/>
  <c r="L79" i="3"/>
  <c r="L73" i="3"/>
  <c r="Z30" i="6"/>
  <c r="D14" i="4"/>
  <c r="C14" i="4" s="1"/>
  <c r="J71" i="3"/>
  <c r="AC43" i="6"/>
  <c r="V30" i="3"/>
  <c r="W30" i="6"/>
  <c r="AA30" i="6"/>
  <c r="X19" i="6"/>
  <c r="AB30" i="6"/>
  <c r="AC43" i="3"/>
  <c r="AC37" i="3"/>
  <c r="W30" i="3"/>
  <c r="Z30" i="3"/>
  <c r="AB79" i="3"/>
  <c r="S84" i="3" s="1"/>
  <c r="G69" i="5" s="1"/>
  <c r="AT65" i="6"/>
  <c r="AC58" i="3"/>
  <c r="AC58" i="6"/>
  <c r="F21" i="2"/>
  <c r="X28" i="6"/>
  <c r="AC37" i="6"/>
  <c r="X19" i="3"/>
  <c r="X28" i="3"/>
  <c r="AB73" i="3"/>
  <c r="AB79" i="6" l="1"/>
  <c r="S84" i="6" s="1"/>
  <c r="I69" i="5" s="1"/>
  <c r="AB73" i="6"/>
  <c r="P196" i="4"/>
  <c r="AD196" i="4"/>
  <c r="T256" i="4"/>
  <c r="AH256" i="4"/>
  <c r="T295" i="4"/>
  <c r="AH295" i="4"/>
  <c r="AH249" i="4"/>
  <c r="T249" i="4"/>
  <c r="T243" i="4"/>
  <c r="AH243" i="4"/>
  <c r="AH289" i="4"/>
  <c r="T289" i="4"/>
  <c r="AE264" i="4"/>
  <c r="AE306" i="4"/>
  <c r="AE307" i="4" s="1"/>
  <c r="P238" i="4"/>
  <c r="AD238" i="4"/>
  <c r="AH258" i="4"/>
  <c r="T258" i="4"/>
  <c r="AE265" i="4"/>
  <c r="AE304" i="4"/>
  <c r="P237" i="4"/>
  <c r="AD237" i="4"/>
  <c r="AD239" i="4" s="1"/>
  <c r="AC77" i="8"/>
  <c r="AC9" i="4"/>
  <c r="AR71" i="3"/>
  <c r="G22" i="23" s="1"/>
  <c r="G23" i="23" s="1"/>
  <c r="AC10" i="4"/>
  <c r="AC12" i="4" s="1"/>
  <c r="AA79" i="21"/>
  <c r="AC25" i="2"/>
  <c r="AC28" i="2" s="1"/>
  <c r="U25" i="2"/>
  <c r="U28" i="2" s="1"/>
  <c r="AA79" i="8"/>
  <c r="AC77" i="9"/>
  <c r="AD77" i="9" s="1"/>
  <c r="Y25" i="2"/>
  <c r="Y28" i="2" s="1"/>
  <c r="AA79" i="9"/>
  <c r="AS74" i="7"/>
  <c r="AT74" i="7" s="1"/>
  <c r="AS77" i="7"/>
  <c r="M77" i="8"/>
  <c r="S25" i="2"/>
  <c r="S28" i="2" s="1"/>
  <c r="K79" i="8"/>
  <c r="AC77" i="21"/>
  <c r="AD77" i="21" s="1"/>
  <c r="Q25" i="2"/>
  <c r="Q28" i="2" s="1"/>
  <c r="AA79" i="7"/>
  <c r="AD74" i="8"/>
  <c r="AD74" i="9"/>
  <c r="AC74" i="21"/>
  <c r="AD74" i="21"/>
  <c r="AC74" i="7"/>
  <c r="AD74" i="7"/>
  <c r="AC77" i="7"/>
  <c r="AD77" i="7" s="1"/>
  <c r="AD61" i="8"/>
  <c r="AD71" i="8" s="1"/>
  <c r="AC73" i="9"/>
  <c r="AD73" i="9" s="1"/>
  <c r="AC71" i="9"/>
  <c r="AD61" i="9"/>
  <c r="AD71" i="9" s="1"/>
  <c r="M69" i="5"/>
  <c r="V84" i="8"/>
  <c r="T22" i="2"/>
  <c r="T23" i="2" s="1"/>
  <c r="Z73" i="8"/>
  <c r="AC73" i="8" s="1"/>
  <c r="AD73" i="8" s="1"/>
  <c r="N36" i="5"/>
  <c r="J36" i="5"/>
  <c r="AD61" i="21"/>
  <c r="AD71" i="21" s="1"/>
  <c r="D86" i="22"/>
  <c r="M79" i="9"/>
  <c r="D82" i="9"/>
  <c r="D91" i="8"/>
  <c r="X25" i="2"/>
  <c r="X27" i="2" s="1"/>
  <c r="Z79" i="9"/>
  <c r="AC73" i="21"/>
  <c r="AD73" i="21" s="1"/>
  <c r="AA71" i="22"/>
  <c r="AC61" i="22"/>
  <c r="Z25" i="2"/>
  <c r="Z27" i="2" s="1"/>
  <c r="J79" i="21"/>
  <c r="P22" i="2"/>
  <c r="P23" i="2" s="1"/>
  <c r="Z73" i="7"/>
  <c r="AC73" i="7" s="1"/>
  <c r="AD73" i="7" s="1"/>
  <c r="R36" i="5"/>
  <c r="D93" i="22"/>
  <c r="D88" i="22" s="1"/>
  <c r="D82" i="7"/>
  <c r="D93" i="7" s="1"/>
  <c r="M79" i="7"/>
  <c r="AF25" i="2"/>
  <c r="AF27" i="2" s="1"/>
  <c r="Z79" i="22"/>
  <c r="AC71" i="7"/>
  <c r="AD61" i="7"/>
  <c r="AD71" i="7" s="1"/>
  <c r="AB25" i="2"/>
  <c r="AB27" i="2" s="1"/>
  <c r="Z79" i="21"/>
  <c r="P36" i="5"/>
  <c r="M22" i="23"/>
  <c r="M23" i="23" s="1"/>
  <c r="AR73" i="7"/>
  <c r="G35" i="5"/>
  <c r="D84" i="3"/>
  <c r="M61" i="3"/>
  <c r="X30" i="6"/>
  <c r="AC28" i="3"/>
  <c r="AA30" i="3"/>
  <c r="AH21" i="2"/>
  <c r="X30" i="3"/>
  <c r="AC19" i="3"/>
  <c r="J67" i="5"/>
  <c r="I67" i="5"/>
  <c r="K67" i="5"/>
  <c r="L67" i="5"/>
  <c r="M67" i="5"/>
  <c r="P239" i="4" l="1"/>
  <c r="AI88" i="7"/>
  <c r="AE308" i="4"/>
  <c r="P280" i="4"/>
  <c r="AD280" i="4"/>
  <c r="AD281" i="4"/>
  <c r="P281" i="4"/>
  <c r="T286" i="4"/>
  <c r="AH286" i="4"/>
  <c r="T299" i="4"/>
  <c r="AH299" i="4"/>
  <c r="AH301" i="4"/>
  <c r="T301" i="4"/>
  <c r="T292" i="4"/>
  <c r="AH292" i="4"/>
  <c r="AR79" i="7"/>
  <c r="M25" i="23"/>
  <c r="AD77" i="8"/>
  <c r="AC13" i="4"/>
  <c r="AB74" i="22"/>
  <c r="AC74" i="22" s="1"/>
  <c r="AB77" i="22"/>
  <c r="S85" i="7"/>
  <c r="S83" i="7"/>
  <c r="S87" i="7"/>
  <c r="P25" i="2"/>
  <c r="P27" i="2" s="1"/>
  <c r="Z79" i="7"/>
  <c r="S82" i="21"/>
  <c r="AC79" i="21"/>
  <c r="S86" i="21" s="1"/>
  <c r="D86" i="7"/>
  <c r="S85" i="9"/>
  <c r="S83" i="9"/>
  <c r="S87" i="9"/>
  <c r="AC71" i="22"/>
  <c r="AD61" i="22"/>
  <c r="AD71" i="22" s="1"/>
  <c r="AA73" i="22"/>
  <c r="AC73" i="22" s="1"/>
  <c r="AD73" i="22" s="1"/>
  <c r="AG22" i="2"/>
  <c r="AG23" i="2" s="1"/>
  <c r="S83" i="8"/>
  <c r="L69" i="5" s="1"/>
  <c r="S85" i="8"/>
  <c r="S87" i="8"/>
  <c r="D91" i="7"/>
  <c r="D88" i="7" s="1"/>
  <c r="M79" i="21"/>
  <c r="D82" i="21"/>
  <c r="D91" i="9"/>
  <c r="T25" i="2"/>
  <c r="T27" i="2" s="1"/>
  <c r="Z79" i="8"/>
  <c r="AC79" i="8" s="1"/>
  <c r="S82" i="22"/>
  <c r="S85" i="21"/>
  <c r="S83" i="21"/>
  <c r="S87" i="21"/>
  <c r="D83" i="8"/>
  <c r="D85" i="8"/>
  <c r="L35" i="5"/>
  <c r="D87" i="8"/>
  <c r="M79" i="8"/>
  <c r="S82" i="9"/>
  <c r="AC79" i="9"/>
  <c r="S86" i="9" s="1"/>
  <c r="D86" i="9"/>
  <c r="D93" i="9"/>
  <c r="AT61" i="7"/>
  <c r="AT71" i="7" s="1"/>
  <c r="AQ71" i="7"/>
  <c r="AQ77" i="7" s="1"/>
  <c r="AC30" i="3"/>
  <c r="V67" i="5"/>
  <c r="AT63" i="3"/>
  <c r="AT62" i="3"/>
  <c r="AH57" i="9" l="1"/>
  <c r="AH54" i="9"/>
  <c r="AH36" i="9"/>
  <c r="AG25" i="9"/>
  <c r="AK17" i="9"/>
  <c r="AI18" i="9"/>
  <c r="AI15" i="9"/>
  <c r="AG24" i="9"/>
  <c r="AH47" i="9"/>
  <c r="AH55" i="9"/>
  <c r="AK28" i="9"/>
  <c r="AG26" i="9"/>
  <c r="AK18" i="9"/>
  <c r="AI12" i="9"/>
  <c r="AK14" i="9"/>
  <c r="AH16" i="9"/>
  <c r="AH53" i="9"/>
  <c r="AH12" i="9"/>
  <c r="AH48" i="9"/>
  <c r="AH56" i="9"/>
  <c r="AK24" i="9"/>
  <c r="AG27" i="9"/>
  <c r="AK12" i="9"/>
  <c r="AH13" i="9"/>
  <c r="AK27" i="9"/>
  <c r="AH35" i="9"/>
  <c r="AH49" i="9"/>
  <c r="AH46" i="9"/>
  <c r="AK25" i="9"/>
  <c r="AG23" i="9"/>
  <c r="AI13" i="9"/>
  <c r="AH14" i="9"/>
  <c r="AH51" i="9"/>
  <c r="AI17" i="9"/>
  <c r="AH50" i="9"/>
  <c r="AH41" i="9"/>
  <c r="AK26" i="9"/>
  <c r="AK13" i="9"/>
  <c r="AI14" i="9"/>
  <c r="AH15" i="9"/>
  <c r="AH42" i="9"/>
  <c r="AK16" i="9"/>
  <c r="AH52" i="9"/>
  <c r="AH40" i="9"/>
  <c r="AK23" i="9"/>
  <c r="AK15" i="9"/>
  <c r="AI16" i="9"/>
  <c r="AH17" i="9"/>
  <c r="AH34" i="9"/>
  <c r="AH49" i="21"/>
  <c r="AH57" i="21"/>
  <c r="AK28" i="21"/>
  <c r="AG26" i="21"/>
  <c r="AK17" i="21"/>
  <c r="AH13" i="21"/>
  <c r="AG24" i="21"/>
  <c r="AI16" i="21"/>
  <c r="AH50" i="21"/>
  <c r="AH46" i="21"/>
  <c r="AK24" i="21"/>
  <c r="AG27" i="21"/>
  <c r="AK18" i="21"/>
  <c r="AH14" i="21"/>
  <c r="AH51" i="21"/>
  <c r="AH41" i="21"/>
  <c r="AK25" i="21"/>
  <c r="AG23" i="21"/>
  <c r="AI18" i="21"/>
  <c r="AH15" i="21"/>
  <c r="AH47" i="21"/>
  <c r="AH55" i="21"/>
  <c r="AH36" i="21"/>
  <c r="AK15" i="21"/>
  <c r="AI12" i="21"/>
  <c r="AH52" i="21"/>
  <c r="AH42" i="21"/>
  <c r="AK26" i="21"/>
  <c r="AH12" i="21"/>
  <c r="AI13" i="21"/>
  <c r="AH16" i="21"/>
  <c r="AK23" i="21"/>
  <c r="AK14" i="21"/>
  <c r="AI15" i="21"/>
  <c r="AK12" i="21"/>
  <c r="AH53" i="21"/>
  <c r="AH40" i="21"/>
  <c r="AK27" i="21"/>
  <c r="AK13" i="21"/>
  <c r="AI14" i="21"/>
  <c r="AH17" i="21"/>
  <c r="AH48" i="21"/>
  <c r="AH56" i="21"/>
  <c r="AH34" i="21"/>
  <c r="AG25" i="21"/>
  <c r="AK16" i="21"/>
  <c r="AI17" i="21"/>
  <c r="AH54" i="21"/>
  <c r="AH35" i="21"/>
  <c r="AD282" i="4"/>
  <c r="P282" i="4"/>
  <c r="AT77" i="7"/>
  <c r="AA79" i="22"/>
  <c r="AG25" i="2"/>
  <c r="AG28" i="2" s="1"/>
  <c r="AC77" i="22"/>
  <c r="AD77" i="22" s="1"/>
  <c r="AD74" i="22"/>
  <c r="S91" i="21"/>
  <c r="S91" i="9"/>
  <c r="AD79" i="9"/>
  <c r="V82" i="9"/>
  <c r="N69" i="5"/>
  <c r="V83" i="9"/>
  <c r="P70" i="5"/>
  <c r="S93" i="21"/>
  <c r="V85" i="21"/>
  <c r="D91" i="21"/>
  <c r="V82" i="21"/>
  <c r="D93" i="21"/>
  <c r="AC79" i="7"/>
  <c r="S82" i="7"/>
  <c r="N70" i="5"/>
  <c r="S93" i="9"/>
  <c r="V85" i="9"/>
  <c r="D86" i="8"/>
  <c r="AD79" i="21"/>
  <c r="D86" i="21"/>
  <c r="V86" i="21" s="1"/>
  <c r="P69" i="5"/>
  <c r="V83" i="21"/>
  <c r="J69" i="5"/>
  <c r="V83" i="7"/>
  <c r="D88" i="9"/>
  <c r="L36" i="5"/>
  <c r="V85" i="8"/>
  <c r="D93" i="8"/>
  <c r="D88" i="8" s="1"/>
  <c r="S82" i="8"/>
  <c r="S86" i="8"/>
  <c r="J70" i="5"/>
  <c r="V85" i="7"/>
  <c r="V82" i="22"/>
  <c r="S91" i="22"/>
  <c r="V86" i="9"/>
  <c r="V83" i="8"/>
  <c r="L70" i="5"/>
  <c r="M28" i="23"/>
  <c r="AI83" i="7"/>
  <c r="AI85" i="7"/>
  <c r="L22" i="23"/>
  <c r="L23" i="23" s="1"/>
  <c r="AQ73" i="7"/>
  <c r="AT73" i="7" s="1"/>
  <c r="AR71" i="6"/>
  <c r="AT64" i="3"/>
  <c r="AT69" i="3"/>
  <c r="AT70" i="3"/>
  <c r="AT68" i="3"/>
  <c r="AT67" i="3"/>
  <c r="H33" i="5"/>
  <c r="I33" i="5"/>
  <c r="J33" i="5"/>
  <c r="K33" i="5"/>
  <c r="L33" i="5"/>
  <c r="M33" i="5"/>
  <c r="N33" i="5"/>
  <c r="AH54" i="8" l="1"/>
  <c r="AK28" i="8"/>
  <c r="AG26" i="8"/>
  <c r="AK17" i="8"/>
  <c r="AH14" i="8"/>
  <c r="AH56" i="8"/>
  <c r="AG23" i="8"/>
  <c r="AI13" i="8"/>
  <c r="AH17" i="8"/>
  <c r="AH52" i="8"/>
  <c r="AH47" i="8"/>
  <c r="AH55" i="8"/>
  <c r="AK24" i="8"/>
  <c r="AG27" i="8"/>
  <c r="AK18" i="8"/>
  <c r="AH16" i="8"/>
  <c r="AH48" i="8"/>
  <c r="AK15" i="8"/>
  <c r="AH49" i="8"/>
  <c r="AH57" i="8"/>
  <c r="AK26" i="8"/>
  <c r="AH15" i="8"/>
  <c r="AI14" i="8"/>
  <c r="AK12" i="8"/>
  <c r="AH41" i="8"/>
  <c r="AH42" i="8"/>
  <c r="AH50" i="8"/>
  <c r="AH46" i="8"/>
  <c r="AK27" i="8"/>
  <c r="AK13" i="8"/>
  <c r="AI15" i="8"/>
  <c r="AI12" i="8"/>
  <c r="AH51" i="8"/>
  <c r="AK23" i="8"/>
  <c r="AK14" i="8"/>
  <c r="AI16" i="8"/>
  <c r="AH12" i="8"/>
  <c r="AI17" i="8"/>
  <c r="AH53" i="8"/>
  <c r="AH40" i="8"/>
  <c r="AG25" i="8"/>
  <c r="AK16" i="8"/>
  <c r="AH13" i="8"/>
  <c r="AK25" i="8"/>
  <c r="AG24" i="8"/>
  <c r="AH34" i="8"/>
  <c r="AH36" i="8"/>
  <c r="AH35" i="8"/>
  <c r="AI87" i="7"/>
  <c r="AI28" i="21"/>
  <c r="AI28" i="9"/>
  <c r="AS77" i="6"/>
  <c r="AS74" i="6"/>
  <c r="AT74" i="6" s="1"/>
  <c r="S88" i="21"/>
  <c r="S88" i="9"/>
  <c r="D88" i="21"/>
  <c r="S91" i="8"/>
  <c r="V82" i="8"/>
  <c r="S86" i="7"/>
  <c r="AD79" i="7"/>
  <c r="V86" i="8"/>
  <c r="S91" i="7"/>
  <c r="V82" i="7"/>
  <c r="S93" i="7"/>
  <c r="AD79" i="8"/>
  <c r="S85" i="22"/>
  <c r="S83" i="22"/>
  <c r="S87" i="22"/>
  <c r="AC79" i="22"/>
  <c r="S93" i="8"/>
  <c r="L25" i="23"/>
  <c r="AQ79" i="7"/>
  <c r="J22" i="23"/>
  <c r="V33" i="5"/>
  <c r="AR73" i="6"/>
  <c r="AT66" i="3"/>
  <c r="AQ71" i="6"/>
  <c r="AT61" i="3"/>
  <c r="AQ71" i="3"/>
  <c r="AI28" i="8" l="1"/>
  <c r="V86" i="7"/>
  <c r="AH53" i="7"/>
  <c r="AH40" i="7"/>
  <c r="AK27" i="7"/>
  <c r="AK14" i="7"/>
  <c r="AI15" i="7"/>
  <c r="AH16" i="7"/>
  <c r="AG26" i="7"/>
  <c r="AK12" i="7"/>
  <c r="AI13" i="7"/>
  <c r="AH54" i="7"/>
  <c r="AH35" i="7"/>
  <c r="AK23" i="7"/>
  <c r="AK15" i="7"/>
  <c r="AI16" i="7"/>
  <c r="AH17" i="7"/>
  <c r="AK28" i="7"/>
  <c r="AG27" i="7"/>
  <c r="AK25" i="7"/>
  <c r="AK26" i="7"/>
  <c r="AH47" i="7"/>
  <c r="AH55" i="7"/>
  <c r="AH36" i="7"/>
  <c r="AG24" i="7"/>
  <c r="AK16" i="7"/>
  <c r="AI17" i="7"/>
  <c r="AH12" i="7"/>
  <c r="AH49" i="7"/>
  <c r="AH46" i="7"/>
  <c r="AH41" i="7"/>
  <c r="AH14" i="7"/>
  <c r="AH42" i="7"/>
  <c r="AI14" i="7"/>
  <c r="AH15" i="7"/>
  <c r="AH48" i="7"/>
  <c r="AH56" i="7"/>
  <c r="AH34" i="7"/>
  <c r="AG25" i="7"/>
  <c r="AK17" i="7"/>
  <c r="AI18" i="7"/>
  <c r="AH57" i="7"/>
  <c r="AH50" i="7"/>
  <c r="AH13" i="7"/>
  <c r="AH51" i="7"/>
  <c r="AH52" i="7"/>
  <c r="AK13" i="7"/>
  <c r="AK18" i="7"/>
  <c r="AI12" i="7"/>
  <c r="AK24" i="7"/>
  <c r="AG23" i="7"/>
  <c r="AR79" i="6"/>
  <c r="J25" i="23"/>
  <c r="S88" i="7"/>
  <c r="R69" i="5"/>
  <c r="V83" i="22"/>
  <c r="R70" i="5"/>
  <c r="S93" i="22"/>
  <c r="S88" i="22" s="1"/>
  <c r="V85" i="22"/>
  <c r="S86" i="22"/>
  <c r="AD79" i="22"/>
  <c r="S88" i="8"/>
  <c r="L27" i="23"/>
  <c r="L32" i="23" s="1"/>
  <c r="AI82" i="7"/>
  <c r="AT79" i="7"/>
  <c r="AI86" i="7" s="1"/>
  <c r="J23" i="23"/>
  <c r="AB22" i="23"/>
  <c r="AB23" i="23" s="1"/>
  <c r="I22" i="23"/>
  <c r="F22" i="23"/>
  <c r="AT71" i="3"/>
  <c r="AT67" i="6"/>
  <c r="AT68" i="6"/>
  <c r="AI28" i="7" l="1"/>
  <c r="V86" i="22"/>
  <c r="AH16" i="22"/>
  <c r="AG27" i="22"/>
  <c r="AI12" i="22"/>
  <c r="AI13" i="22"/>
  <c r="AG23" i="22"/>
  <c r="AH41" i="22"/>
  <c r="AK25" i="22"/>
  <c r="AK14" i="22"/>
  <c r="AG26" i="22"/>
  <c r="AI16" i="22"/>
  <c r="AK18" i="22"/>
  <c r="AK27" i="22"/>
  <c r="AK28" i="22"/>
  <c r="AH17" i="22"/>
  <c r="AI15" i="22"/>
  <c r="AH36" i="22"/>
  <c r="AH42" i="22"/>
  <c r="AK12" i="22"/>
  <c r="AK13" i="22"/>
  <c r="AH13" i="22"/>
  <c r="AI14" i="22"/>
  <c r="AH15" i="22"/>
  <c r="AH14" i="22"/>
  <c r="AH35" i="22"/>
  <c r="AK26" i="22"/>
  <c r="AI17" i="22"/>
  <c r="AK17" i="22"/>
  <c r="AH40" i="22"/>
  <c r="AH12" i="22"/>
  <c r="AG25" i="22"/>
  <c r="AK24" i="22"/>
  <c r="AH34" i="22"/>
  <c r="AK23" i="22"/>
  <c r="AH46" i="22"/>
  <c r="AG24" i="22"/>
  <c r="AH56" i="22"/>
  <c r="AH52" i="22"/>
  <c r="AH57" i="22"/>
  <c r="AH53" i="22"/>
  <c r="AK16" i="22"/>
  <c r="AK15" i="22"/>
  <c r="AH51" i="22"/>
  <c r="AH48" i="22"/>
  <c r="AH47" i="22"/>
  <c r="AH50" i="22"/>
  <c r="AH55" i="22"/>
  <c r="AH54" i="22"/>
  <c r="AH49" i="22"/>
  <c r="AI83" i="6"/>
  <c r="J28" i="23"/>
  <c r="AI85" i="6"/>
  <c r="AA22" i="23"/>
  <c r="F23" i="23"/>
  <c r="AD61" i="3"/>
  <c r="AT63" i="6"/>
  <c r="AI28" i="22" l="1"/>
  <c r="AD22" i="23"/>
  <c r="AT66" i="6"/>
  <c r="AT64" i="6"/>
  <c r="N68" i="5" l="1"/>
  <c r="H68" i="5"/>
  <c r="J68" i="5"/>
  <c r="L68" i="5"/>
  <c r="N34" i="5"/>
  <c r="L34" i="5"/>
  <c r="AT57" i="6"/>
  <c r="M57" i="6"/>
  <c r="AD57" i="6" s="1"/>
  <c r="M56" i="6"/>
  <c r="AD56" i="6" s="1"/>
  <c r="AT50" i="6"/>
  <c r="AT49" i="6"/>
  <c r="AD49" i="6"/>
  <c r="AT48" i="6"/>
  <c r="AD48" i="6"/>
  <c r="AT47" i="6"/>
  <c r="M47" i="6"/>
  <c r="AD47" i="6" s="1"/>
  <c r="AT46" i="6"/>
  <c r="AD46" i="6"/>
  <c r="AQ43" i="6"/>
  <c r="J43" i="6"/>
  <c r="J20" i="2" s="1"/>
  <c r="AT42" i="6"/>
  <c r="M42" i="6"/>
  <c r="AD42" i="6" s="1"/>
  <c r="AT41" i="6"/>
  <c r="AD41" i="6"/>
  <c r="AT40" i="6"/>
  <c r="M40" i="6"/>
  <c r="AD40" i="6" s="1"/>
  <c r="AQ37" i="6"/>
  <c r="I19" i="23" s="1"/>
  <c r="J37" i="6"/>
  <c r="J19" i="2" s="1"/>
  <c r="AT36" i="6"/>
  <c r="AD36" i="6"/>
  <c r="AD35" i="6"/>
  <c r="AT34" i="6"/>
  <c r="M34" i="6"/>
  <c r="AD34" i="6" s="1"/>
  <c r="AN28" i="6"/>
  <c r="I16" i="23" s="1"/>
  <c r="AM28" i="6"/>
  <c r="I15" i="23" s="1"/>
  <c r="L28" i="6"/>
  <c r="K15" i="2" s="1"/>
  <c r="K17" i="2" s="1"/>
  <c r="G28" i="6"/>
  <c r="J16" i="2" s="1"/>
  <c r="F28" i="6"/>
  <c r="J15" i="2" s="1"/>
  <c r="C28" i="6"/>
  <c r="AO27" i="6"/>
  <c r="AT27" i="6" s="1"/>
  <c r="H27" i="6"/>
  <c r="M27" i="6" s="1"/>
  <c r="AO26" i="6"/>
  <c r="AT26" i="6" s="1"/>
  <c r="H26" i="6"/>
  <c r="M26" i="6" s="1"/>
  <c r="AO25" i="6"/>
  <c r="AT25" i="6" s="1"/>
  <c r="AO24" i="6"/>
  <c r="AT24" i="6" s="1"/>
  <c r="H24" i="6"/>
  <c r="M24" i="6" s="1"/>
  <c r="AO23" i="6"/>
  <c r="AT23" i="6" s="1"/>
  <c r="H23" i="6"/>
  <c r="M23" i="6" s="1"/>
  <c r="AN19" i="6"/>
  <c r="I14" i="23" s="1"/>
  <c r="AM19" i="6"/>
  <c r="I13" i="23" s="1"/>
  <c r="G19" i="6"/>
  <c r="J14" i="2" s="1"/>
  <c r="F19" i="6"/>
  <c r="J13" i="2" s="1"/>
  <c r="J17" i="2" s="1"/>
  <c r="AO18" i="6"/>
  <c r="AT18" i="6" s="1"/>
  <c r="H18" i="6"/>
  <c r="M18" i="6" s="1"/>
  <c r="AO17" i="6"/>
  <c r="AT17" i="6" s="1"/>
  <c r="H17" i="6"/>
  <c r="M17" i="6" s="1"/>
  <c r="AO16" i="6"/>
  <c r="AT16" i="6" s="1"/>
  <c r="H16" i="6"/>
  <c r="M16" i="6" s="1"/>
  <c r="AO15" i="6"/>
  <c r="AT15" i="6" s="1"/>
  <c r="H15" i="6"/>
  <c r="M15" i="6" s="1"/>
  <c r="AO14" i="6"/>
  <c r="AT14" i="6" s="1"/>
  <c r="AO13" i="6"/>
  <c r="AT13" i="6" s="1"/>
  <c r="H13" i="6"/>
  <c r="M13" i="6" s="1"/>
  <c r="AO12" i="6"/>
  <c r="AT12" i="6" s="1"/>
  <c r="M42" i="3"/>
  <c r="H25" i="3"/>
  <c r="M25" i="3" s="1"/>
  <c r="F28" i="3"/>
  <c r="C28" i="3"/>
  <c r="F19" i="3"/>
  <c r="AT57" i="3"/>
  <c r="AT48" i="3"/>
  <c r="AT47" i="3"/>
  <c r="AT46" i="3"/>
  <c r="AT42" i="3"/>
  <c r="AT40" i="3"/>
  <c r="AT36" i="3"/>
  <c r="AN28" i="3"/>
  <c r="F16" i="23" s="1"/>
  <c r="AA16" i="23" s="1"/>
  <c r="AD16" i="23" s="1"/>
  <c r="AM28" i="3"/>
  <c r="F15" i="23" s="1"/>
  <c r="AA15" i="23" s="1"/>
  <c r="AD15" i="23" s="1"/>
  <c r="AO27" i="3"/>
  <c r="AT27" i="3" s="1"/>
  <c r="AO25" i="3"/>
  <c r="AT25" i="3" s="1"/>
  <c r="AO24" i="3"/>
  <c r="AT24" i="3" s="1"/>
  <c r="AO23" i="3"/>
  <c r="AT23" i="3" s="1"/>
  <c r="AS19" i="3"/>
  <c r="H13" i="23" s="1"/>
  <c r="AN19" i="3"/>
  <c r="F14" i="23" s="1"/>
  <c r="AA14" i="23" s="1"/>
  <c r="AD14" i="23" s="1"/>
  <c r="AM19" i="3"/>
  <c r="F13" i="23" s="1"/>
  <c r="AA13" i="23" s="1"/>
  <c r="AO18" i="3"/>
  <c r="AT18" i="3" s="1"/>
  <c r="AO17" i="3"/>
  <c r="AT17" i="3" s="1"/>
  <c r="AO16" i="3"/>
  <c r="AT16" i="3" s="1"/>
  <c r="AO15" i="3"/>
  <c r="AT15" i="3" s="1"/>
  <c r="AO13" i="3"/>
  <c r="AT13" i="3" s="1"/>
  <c r="AO12" i="3"/>
  <c r="AT12" i="3" s="1"/>
  <c r="J43" i="3"/>
  <c r="M46" i="3"/>
  <c r="M47" i="3"/>
  <c r="M57" i="3"/>
  <c r="AD57" i="3" s="1"/>
  <c r="G28" i="3"/>
  <c r="H24" i="3"/>
  <c r="M24" i="3" s="1"/>
  <c r="H26" i="3"/>
  <c r="M26" i="3" s="1"/>
  <c r="H27" i="3"/>
  <c r="M27" i="3" s="1"/>
  <c r="H23" i="3"/>
  <c r="M23" i="3" s="1"/>
  <c r="G19" i="3"/>
  <c r="H13" i="3"/>
  <c r="M13" i="3" s="1"/>
  <c r="H14" i="3"/>
  <c r="M14" i="3" s="1"/>
  <c r="H16" i="3"/>
  <c r="M16" i="3" s="1"/>
  <c r="H17" i="3"/>
  <c r="M17" i="3" s="1"/>
  <c r="H18" i="3"/>
  <c r="M18" i="3" s="1"/>
  <c r="H12" i="3"/>
  <c r="M12" i="3" s="1"/>
  <c r="AT19" i="6" l="1"/>
  <c r="AA19" i="23"/>
  <c r="I20" i="23"/>
  <c r="AA20" i="23" s="1"/>
  <c r="AD20" i="23" s="1"/>
  <c r="I17" i="23"/>
  <c r="M28" i="6"/>
  <c r="AT28" i="6"/>
  <c r="M19" i="6"/>
  <c r="F17" i="23"/>
  <c r="H17" i="23"/>
  <c r="AC13" i="23"/>
  <c r="AC17" i="23" s="1"/>
  <c r="M19" i="3"/>
  <c r="F30" i="3"/>
  <c r="M28" i="3"/>
  <c r="AD48" i="3"/>
  <c r="V34" i="5"/>
  <c r="AT28" i="3"/>
  <c r="AO28" i="6"/>
  <c r="AN30" i="6"/>
  <c r="AO19" i="6"/>
  <c r="H28" i="6"/>
  <c r="AD23" i="6"/>
  <c r="H19" i="6"/>
  <c r="F13" i="2"/>
  <c r="AD37" i="6"/>
  <c r="K19" i="6"/>
  <c r="K30" i="6" s="1"/>
  <c r="AD23" i="3"/>
  <c r="H28" i="3"/>
  <c r="H19" i="3"/>
  <c r="AD43" i="6"/>
  <c r="AD58" i="6"/>
  <c r="AT43" i="3"/>
  <c r="AT43" i="6"/>
  <c r="AT37" i="6"/>
  <c r="AT37" i="3"/>
  <c r="AD42" i="3"/>
  <c r="AD14" i="3"/>
  <c r="F20" i="2"/>
  <c r="AH20" i="2" s="1"/>
  <c r="F15" i="2"/>
  <c r="F14" i="2"/>
  <c r="AD40" i="3"/>
  <c r="F16" i="2"/>
  <c r="AH16" i="2" s="1"/>
  <c r="AD35" i="3"/>
  <c r="AD46" i="3"/>
  <c r="V68" i="5"/>
  <c r="AT58" i="6"/>
  <c r="M37" i="3"/>
  <c r="AD34" i="3"/>
  <c r="AD47" i="3"/>
  <c r="AT58" i="3"/>
  <c r="F19" i="2"/>
  <c r="AD14" i="6"/>
  <c r="AD16" i="6"/>
  <c r="AD17" i="6"/>
  <c r="AT62" i="6"/>
  <c r="AD15" i="6"/>
  <c r="AD13" i="6"/>
  <c r="AD25" i="6"/>
  <c r="AD26" i="6"/>
  <c r="AD24" i="6"/>
  <c r="AD27" i="6"/>
  <c r="F30" i="6"/>
  <c r="AD18" i="6"/>
  <c r="G30" i="6"/>
  <c r="I30" i="6"/>
  <c r="M37" i="6"/>
  <c r="AM30" i="6"/>
  <c r="L30" i="6"/>
  <c r="M43" i="6"/>
  <c r="AO19" i="3"/>
  <c r="AM30" i="3"/>
  <c r="AS30" i="3"/>
  <c r="AS73" i="3" s="1"/>
  <c r="AN30" i="3"/>
  <c r="G30" i="3"/>
  <c r="M43" i="3"/>
  <c r="AO28" i="3"/>
  <c r="I23" i="23" l="1"/>
  <c r="AD19" i="23"/>
  <c r="AD23" i="23" s="1"/>
  <c r="AA23" i="23"/>
  <c r="M30" i="6"/>
  <c r="AD13" i="23"/>
  <c r="AD17" i="23" s="1"/>
  <c r="M30" i="3"/>
  <c r="AA17" i="23"/>
  <c r="AH13" i="2"/>
  <c r="J35" i="5"/>
  <c r="K35" i="5"/>
  <c r="R32" i="2"/>
  <c r="AO30" i="6"/>
  <c r="AS79" i="3"/>
  <c r="L79" i="6"/>
  <c r="L73" i="6"/>
  <c r="AD12" i="6"/>
  <c r="AD19" i="6" s="1"/>
  <c r="H30" i="3"/>
  <c r="AT30" i="6"/>
  <c r="AD28" i="6"/>
  <c r="AD43" i="3"/>
  <c r="AD37" i="3"/>
  <c r="F17" i="2"/>
  <c r="AD58" i="3"/>
  <c r="AD24" i="3"/>
  <c r="AD25" i="3"/>
  <c r="AD26" i="3"/>
  <c r="AD12" i="3"/>
  <c r="AD18" i="3"/>
  <c r="AH14" i="2"/>
  <c r="AH15" i="2"/>
  <c r="AD16" i="3"/>
  <c r="AD13" i="3"/>
  <c r="AD27" i="3"/>
  <c r="AD17" i="3"/>
  <c r="AH19" i="2"/>
  <c r="AS73" i="6"/>
  <c r="AI88" i="6" s="1"/>
  <c r="M61" i="6"/>
  <c r="AD61" i="6" s="1"/>
  <c r="AT61" i="6"/>
  <c r="AT71" i="6" s="1"/>
  <c r="H30" i="6"/>
  <c r="AR30" i="3"/>
  <c r="AO30" i="3"/>
  <c r="AT19" i="3"/>
  <c r="AT30" i="3" s="1"/>
  <c r="AQ73" i="6" l="1"/>
  <c r="AQ77" i="6"/>
  <c r="AQ77" i="3"/>
  <c r="AQ73" i="3"/>
  <c r="AS77" i="3"/>
  <c r="AT74" i="3"/>
  <c r="D84" i="6"/>
  <c r="G38" i="2" s="1"/>
  <c r="U35" i="5" s="1"/>
  <c r="I35" i="5"/>
  <c r="H28" i="23"/>
  <c r="AC28" i="23" s="1"/>
  <c r="G38" i="23" s="1"/>
  <c r="AJ84" i="3"/>
  <c r="J73" i="3"/>
  <c r="J77" i="3"/>
  <c r="AR73" i="3"/>
  <c r="V32" i="2"/>
  <c r="AF32" i="2"/>
  <c r="AD32" i="2"/>
  <c r="N32" i="2"/>
  <c r="AB32" i="2"/>
  <c r="Z32" i="2"/>
  <c r="P32" i="2"/>
  <c r="T32" i="2"/>
  <c r="X32" i="2"/>
  <c r="AA71" i="3"/>
  <c r="AA71" i="6"/>
  <c r="AD30" i="6"/>
  <c r="AH17" i="2"/>
  <c r="AD28" i="3"/>
  <c r="V84" i="3"/>
  <c r="AD19" i="3"/>
  <c r="AJ88" i="3" l="1"/>
  <c r="AJ87" i="3"/>
  <c r="G25" i="23"/>
  <c r="AB25" i="23" s="1"/>
  <c r="AI87" i="6"/>
  <c r="AT77" i="6"/>
  <c r="AQ79" i="6"/>
  <c r="I25" i="23"/>
  <c r="AR79" i="3"/>
  <c r="G28" i="23" s="1"/>
  <c r="AQ79" i="3"/>
  <c r="F27" i="23" s="1"/>
  <c r="AT73" i="3"/>
  <c r="AB77" i="6"/>
  <c r="AB74" i="6"/>
  <c r="AT77" i="3"/>
  <c r="J79" i="3"/>
  <c r="D82" i="3" s="1"/>
  <c r="AB77" i="3"/>
  <c r="AC74" i="3"/>
  <c r="F25" i="23"/>
  <c r="V84" i="6"/>
  <c r="M22" i="2"/>
  <c r="M23" i="2" s="1"/>
  <c r="AA73" i="6"/>
  <c r="I22" i="2"/>
  <c r="I23" i="2" s="1"/>
  <c r="AA73" i="3"/>
  <c r="AC65" i="6"/>
  <c r="AC67" i="3"/>
  <c r="AD67" i="3" s="1"/>
  <c r="AC69" i="3"/>
  <c r="M65" i="6"/>
  <c r="M68" i="6"/>
  <c r="AC66" i="6"/>
  <c r="AC70" i="6"/>
  <c r="M63" i="6"/>
  <c r="AC63" i="3"/>
  <c r="AD63" i="3" s="1"/>
  <c r="M69" i="3"/>
  <c r="AC64" i="6"/>
  <c r="AC68" i="3"/>
  <c r="M68" i="3"/>
  <c r="K71" i="6"/>
  <c r="M69" i="6"/>
  <c r="AC64" i="3"/>
  <c r="AC70" i="3"/>
  <c r="AC65" i="3"/>
  <c r="M66" i="3"/>
  <c r="M65" i="3"/>
  <c r="M70" i="6"/>
  <c r="AC67" i="6"/>
  <c r="AC69" i="6"/>
  <c r="AC68" i="6"/>
  <c r="K71" i="3"/>
  <c r="M67" i="6"/>
  <c r="M66" i="6"/>
  <c r="M70" i="3"/>
  <c r="M64" i="6"/>
  <c r="AD30" i="3"/>
  <c r="AI82" i="6" l="1"/>
  <c r="AA25" i="23"/>
  <c r="AD25" i="23" s="1"/>
  <c r="I27" i="23"/>
  <c r="I32" i="23" s="1"/>
  <c r="AT79" i="6"/>
  <c r="AI86" i="6" s="1"/>
  <c r="F32" i="23"/>
  <c r="AB28" i="23"/>
  <c r="G37" i="23" s="1"/>
  <c r="G39" i="23" s="1"/>
  <c r="AC74" i="6"/>
  <c r="AD74" i="6"/>
  <c r="M25" i="2"/>
  <c r="M28" i="2" s="1"/>
  <c r="AA79" i="6"/>
  <c r="L77" i="6"/>
  <c r="L74" i="6"/>
  <c r="M74" i="6" s="1"/>
  <c r="AA79" i="3"/>
  <c r="S87" i="3" s="1"/>
  <c r="I25" i="2"/>
  <c r="I28" i="2" s="1"/>
  <c r="AJ83" i="3"/>
  <c r="AJ85" i="3" s="1"/>
  <c r="AT79" i="3"/>
  <c r="AJ86" i="3" s="1"/>
  <c r="AJ82" i="3"/>
  <c r="L74" i="3"/>
  <c r="M74" i="3" s="1"/>
  <c r="L77" i="3"/>
  <c r="G25" i="2" s="1"/>
  <c r="K22" i="2"/>
  <c r="K23" i="2" s="1"/>
  <c r="K73" i="6"/>
  <c r="G22" i="2"/>
  <c r="G23" i="2" s="1"/>
  <c r="K73" i="3"/>
  <c r="AD67" i="6"/>
  <c r="AD63" i="6"/>
  <c r="AD65" i="6"/>
  <c r="AD64" i="6"/>
  <c r="AD69" i="6"/>
  <c r="AD70" i="6"/>
  <c r="AD68" i="6"/>
  <c r="AD69" i="3"/>
  <c r="AD66" i="3"/>
  <c r="M64" i="3"/>
  <c r="AD64" i="3" s="1"/>
  <c r="AC71" i="3"/>
  <c r="Z71" i="3"/>
  <c r="AD65" i="3"/>
  <c r="AC71" i="6"/>
  <c r="Z71" i="6"/>
  <c r="M62" i="6"/>
  <c r="J71" i="6"/>
  <c r="J22" i="2" s="1"/>
  <c r="J23" i="2" s="1"/>
  <c r="AD70" i="3"/>
  <c r="AD66" i="6"/>
  <c r="AD68" i="3"/>
  <c r="AA32" i="23" l="1"/>
  <c r="AA27" i="23"/>
  <c r="G36" i="23" s="1"/>
  <c r="H45" i="23" s="1"/>
  <c r="G40" i="23"/>
  <c r="AD74" i="3"/>
  <c r="K79" i="6"/>
  <c r="H35" i="5" s="1"/>
  <c r="K25" i="2"/>
  <c r="K28" i="2" s="1"/>
  <c r="M77" i="3"/>
  <c r="K79" i="3"/>
  <c r="D85" i="3" s="1"/>
  <c r="S87" i="6"/>
  <c r="S85" i="6"/>
  <c r="H70" i="5" s="1"/>
  <c r="L22" i="2"/>
  <c r="L23" i="2" s="1"/>
  <c r="Z73" i="6"/>
  <c r="AC73" i="6" s="1"/>
  <c r="H22" i="2"/>
  <c r="H23" i="2" s="1"/>
  <c r="Z73" i="3"/>
  <c r="AC73" i="3" s="1"/>
  <c r="Z77" i="3"/>
  <c r="AC77" i="3" s="1"/>
  <c r="G28" i="2"/>
  <c r="S83" i="3"/>
  <c r="S85" i="3"/>
  <c r="F70" i="5" s="1"/>
  <c r="AD62" i="3"/>
  <c r="AD71" i="3" s="1"/>
  <c r="AD62" i="6"/>
  <c r="AD71" i="6" s="1"/>
  <c r="F22" i="2"/>
  <c r="M71" i="3"/>
  <c r="S83" i="6"/>
  <c r="H69" i="5" s="1"/>
  <c r="J73" i="6"/>
  <c r="M73" i="6" s="1"/>
  <c r="J77" i="6"/>
  <c r="J25" i="2" s="1"/>
  <c r="J27" i="2" s="1"/>
  <c r="M71" i="6"/>
  <c r="Z77" i="6"/>
  <c r="AC77" i="6" s="1"/>
  <c r="H47" i="23" l="1"/>
  <c r="G41" i="23" s="1"/>
  <c r="AD27" i="23"/>
  <c r="G42" i="23"/>
  <c r="F69" i="5"/>
  <c r="AH22" i="2"/>
  <c r="F23" i="2"/>
  <c r="AD77" i="3"/>
  <c r="F35" i="5"/>
  <c r="D87" i="3"/>
  <c r="D83" i="3"/>
  <c r="L25" i="2"/>
  <c r="L27" i="2" s="1"/>
  <c r="L32" i="2" s="1"/>
  <c r="Z79" i="3"/>
  <c r="S82" i="3" s="1"/>
  <c r="H25" i="2"/>
  <c r="F36" i="5"/>
  <c r="D87" i="6"/>
  <c r="D85" i="6"/>
  <c r="H36" i="5" s="1"/>
  <c r="J32" i="2"/>
  <c r="AD73" i="6"/>
  <c r="F25" i="2"/>
  <c r="Z79" i="6"/>
  <c r="J79" i="6"/>
  <c r="M77" i="6"/>
  <c r="D83" i="6"/>
  <c r="V83" i="6" s="1"/>
  <c r="AD77" i="6" l="1"/>
  <c r="S82" i="6"/>
  <c r="AC79" i="6"/>
  <c r="S86" i="6" s="1"/>
  <c r="G37" i="2"/>
  <c r="H27" i="2"/>
  <c r="V82" i="3"/>
  <c r="F27" i="2"/>
  <c r="AH25" i="2"/>
  <c r="V83" i="3"/>
  <c r="AC79" i="3"/>
  <c r="S86" i="3" s="1"/>
  <c r="M79" i="3"/>
  <c r="V85" i="3"/>
  <c r="M79" i="6"/>
  <c r="D86" i="6" s="1"/>
  <c r="D82" i="6"/>
  <c r="AH23" i="2"/>
  <c r="AH47" i="6" l="1"/>
  <c r="AH55" i="6"/>
  <c r="AH36" i="6"/>
  <c r="AG24" i="6"/>
  <c r="AK16" i="6"/>
  <c r="AI17" i="6"/>
  <c r="AH12" i="6"/>
  <c r="AH48" i="6"/>
  <c r="AH56" i="6"/>
  <c r="AH34" i="6"/>
  <c r="AG25" i="6"/>
  <c r="AK17" i="6"/>
  <c r="AI18" i="6"/>
  <c r="AH49" i="6"/>
  <c r="AH57" i="6"/>
  <c r="AK28" i="6"/>
  <c r="AG26" i="6"/>
  <c r="AK18" i="6"/>
  <c r="AI12" i="6"/>
  <c r="AH50" i="6"/>
  <c r="AH46" i="6"/>
  <c r="AK24" i="6"/>
  <c r="AG27" i="6"/>
  <c r="AK12" i="6"/>
  <c r="AH13" i="6"/>
  <c r="AH42" i="6"/>
  <c r="AK26" i="6"/>
  <c r="AK13" i="6"/>
  <c r="AI14" i="6"/>
  <c r="AH15" i="6"/>
  <c r="AH51" i="6"/>
  <c r="AH41" i="6"/>
  <c r="AK25" i="6"/>
  <c r="AG23" i="6"/>
  <c r="AI13" i="6"/>
  <c r="AH14" i="6"/>
  <c r="AH52" i="6"/>
  <c r="AH53" i="6"/>
  <c r="AH40" i="6"/>
  <c r="AK27" i="6"/>
  <c r="AK14" i="6"/>
  <c r="AI15" i="6"/>
  <c r="AH16" i="6"/>
  <c r="AH54" i="6"/>
  <c r="AH35" i="6"/>
  <c r="AK23" i="6"/>
  <c r="AK15" i="6"/>
  <c r="AI16" i="6"/>
  <c r="AH17" i="6"/>
  <c r="AH48" i="3"/>
  <c r="AH56" i="3"/>
  <c r="AH34" i="3"/>
  <c r="AG25" i="3"/>
  <c r="AL17" i="3"/>
  <c r="AJ18" i="3"/>
  <c r="AU79" i="3"/>
  <c r="AU65" i="3"/>
  <c r="AU48" i="3"/>
  <c r="AU56" i="3"/>
  <c r="AP56" i="6" s="1"/>
  <c r="AU56" i="6" s="1"/>
  <c r="AU35" i="3"/>
  <c r="AU19" i="3"/>
  <c r="AL26" i="3"/>
  <c r="AM83" i="3"/>
  <c r="AM83" i="6" s="1"/>
  <c r="AM83" i="7" s="1"/>
  <c r="AM83" i="8" s="1"/>
  <c r="AM83" i="9" s="1"/>
  <c r="AM83" i="21" s="1"/>
  <c r="AM83" i="22" s="1"/>
  <c r="AL14" i="3"/>
  <c r="AJ15" i="3"/>
  <c r="AH16" i="3"/>
  <c r="AU62" i="3"/>
  <c r="AU70" i="3"/>
  <c r="AU53" i="3"/>
  <c r="AP53" i="6" s="1"/>
  <c r="AU53" i="6" s="1"/>
  <c r="AU40" i="3"/>
  <c r="AU26" i="3"/>
  <c r="AU17" i="3"/>
  <c r="AH35" i="3"/>
  <c r="AL15" i="3"/>
  <c r="AJ16" i="3"/>
  <c r="AH17" i="3"/>
  <c r="AU63" i="3"/>
  <c r="AU61" i="3"/>
  <c r="AU54" i="3"/>
  <c r="AP54" i="6" s="1"/>
  <c r="AU54" i="6" s="1"/>
  <c r="AH36" i="3"/>
  <c r="AL16" i="3"/>
  <c r="AJ17" i="3"/>
  <c r="AH12" i="3"/>
  <c r="AU64" i="3"/>
  <c r="AU47" i="3"/>
  <c r="AU55" i="3"/>
  <c r="Y55" i="6" s="1"/>
  <c r="AU36" i="3"/>
  <c r="AU23" i="3"/>
  <c r="AU12" i="3"/>
  <c r="AH49" i="3"/>
  <c r="AH57" i="3"/>
  <c r="AL28" i="3"/>
  <c r="AG26" i="3"/>
  <c r="AL18" i="3"/>
  <c r="AJ12" i="3"/>
  <c r="AU77" i="3"/>
  <c r="Y77" i="8" s="1"/>
  <c r="AU66" i="3"/>
  <c r="Y66" i="6" s="1"/>
  <c r="AU49" i="3"/>
  <c r="AU57" i="3"/>
  <c r="AU34" i="3"/>
  <c r="AU13" i="3"/>
  <c r="AH42" i="3"/>
  <c r="AL27" i="3"/>
  <c r="AL23" i="3"/>
  <c r="AG24" i="3"/>
  <c r="AH50" i="3"/>
  <c r="AH46" i="3"/>
  <c r="AL24" i="3"/>
  <c r="AG27" i="3"/>
  <c r="AL12" i="3"/>
  <c r="AH13" i="3"/>
  <c r="AU74" i="3"/>
  <c r="Y74" i="8" s="1"/>
  <c r="AU67" i="3"/>
  <c r="AU50" i="3"/>
  <c r="Y50" i="6" s="1"/>
  <c r="AU46" i="3"/>
  <c r="AU28" i="3"/>
  <c r="AU14" i="3"/>
  <c r="AH52" i="3"/>
  <c r="AJ14" i="3"/>
  <c r="AU71" i="3"/>
  <c r="AU52" i="3"/>
  <c r="AP52" i="6" s="1"/>
  <c r="AU52" i="6" s="1"/>
  <c r="AU25" i="3"/>
  <c r="AH40" i="3"/>
  <c r="AM82" i="3"/>
  <c r="AM82" i="6" s="1"/>
  <c r="AM82" i="7" s="1"/>
  <c r="AM82" i="8" s="1"/>
  <c r="AM82" i="9" s="1"/>
  <c r="AM82" i="21" s="1"/>
  <c r="AM82" i="22" s="1"/>
  <c r="AU18" i="3"/>
  <c r="AH47" i="3"/>
  <c r="AM85" i="3"/>
  <c r="AM85" i="6" s="1"/>
  <c r="AM85" i="7" s="1"/>
  <c r="AM85" i="8" s="1"/>
  <c r="AM85" i="9" s="1"/>
  <c r="AM85" i="21" s="1"/>
  <c r="AM85" i="22" s="1"/>
  <c r="AH51" i="3"/>
  <c r="AH41" i="3"/>
  <c r="AL25" i="3"/>
  <c r="AG23" i="3"/>
  <c r="AJ13" i="3"/>
  <c r="AH14" i="3"/>
  <c r="AU68" i="3"/>
  <c r="AU51" i="3"/>
  <c r="Y51" i="6" s="1"/>
  <c r="AU41" i="3"/>
  <c r="AU24" i="3"/>
  <c r="AU15" i="3"/>
  <c r="AM84" i="3"/>
  <c r="AM84" i="6" s="1"/>
  <c r="AM84" i="7" s="1"/>
  <c r="AM84" i="8" s="1"/>
  <c r="AM84" i="9" s="1"/>
  <c r="AM84" i="21" s="1"/>
  <c r="AM84" i="22" s="1"/>
  <c r="AL13" i="3"/>
  <c r="AH15" i="3"/>
  <c r="AU69" i="3"/>
  <c r="AU42" i="3"/>
  <c r="AU16" i="3"/>
  <c r="AH53" i="3"/>
  <c r="AH54" i="3"/>
  <c r="AU27" i="3"/>
  <c r="AH55" i="3"/>
  <c r="AJ37" i="2"/>
  <c r="AJ38" i="2"/>
  <c r="U69" i="5" s="1"/>
  <c r="AI13" i="2"/>
  <c r="AJ13" i="2" s="1"/>
  <c r="AI21" i="2"/>
  <c r="AJ21" i="2" s="1"/>
  <c r="AI22" i="2"/>
  <c r="AJ22" i="2" s="1"/>
  <c r="AI23" i="2"/>
  <c r="AJ23" i="2" s="1"/>
  <c r="AI19" i="2"/>
  <c r="AJ19" i="2" s="1"/>
  <c r="AI28" i="2"/>
  <c r="AI14" i="2"/>
  <c r="AJ14" i="2" s="1"/>
  <c r="AI27" i="2"/>
  <c r="AJ36" i="2" s="1"/>
  <c r="AI15" i="2"/>
  <c r="AJ15" i="2" s="1"/>
  <c r="AI25" i="2"/>
  <c r="AJ25" i="2" s="1"/>
  <c r="AI16" i="2"/>
  <c r="AJ16" i="2" s="1"/>
  <c r="AI17" i="2"/>
  <c r="AJ17" i="2" s="1"/>
  <c r="AI20" i="2"/>
  <c r="AJ20" i="2" s="1"/>
  <c r="AH27" i="2"/>
  <c r="D86" i="3"/>
  <c r="AM86" i="3" s="1"/>
  <c r="AM86" i="6" s="1"/>
  <c r="AM86" i="7" s="1"/>
  <c r="AM86" i="8" s="1"/>
  <c r="AM86" i="9" s="1"/>
  <c r="AM86" i="21" s="1"/>
  <c r="AM86" i="22" s="1"/>
  <c r="F32" i="2"/>
  <c r="H32" i="2"/>
  <c r="V82" i="6"/>
  <c r="G39" i="2"/>
  <c r="V36" i="5" s="1"/>
  <c r="T35" i="5"/>
  <c r="D93" i="3"/>
  <c r="G36" i="2"/>
  <c r="D91" i="6"/>
  <c r="S91" i="3"/>
  <c r="S93" i="3"/>
  <c r="S91" i="6"/>
  <c r="S93" i="6"/>
  <c r="D93" i="6"/>
  <c r="D91" i="3"/>
  <c r="AP66" i="6" l="1"/>
  <c r="AU66" i="6" s="1"/>
  <c r="Y52" i="6"/>
  <c r="Y53" i="6"/>
  <c r="Y54" i="6"/>
  <c r="AP55" i="6"/>
  <c r="AU55" i="6" s="1"/>
  <c r="AJ28" i="3"/>
  <c r="AU37" i="3"/>
  <c r="Y54" i="7"/>
  <c r="AP54" i="7"/>
  <c r="AU54" i="7" s="1"/>
  <c r="AI28" i="6"/>
  <c r="AE13" i="23"/>
  <c r="AJ39" i="2"/>
  <c r="AJ40" i="2" s="1"/>
  <c r="T69" i="5"/>
  <c r="AI32" i="2"/>
  <c r="AJ27" i="2"/>
  <c r="AE21" i="23"/>
  <c r="AH32" i="2"/>
  <c r="AE14" i="23"/>
  <c r="AE25" i="23"/>
  <c r="AE20" i="23"/>
  <c r="AE15" i="23"/>
  <c r="AE16" i="23"/>
  <c r="AE19" i="23"/>
  <c r="AE22" i="23"/>
  <c r="Y68" i="6"/>
  <c r="AP68" i="6"/>
  <c r="AU68" i="6" s="1"/>
  <c r="Y70" i="6"/>
  <c r="AP70" i="6"/>
  <c r="AU70" i="6" s="1"/>
  <c r="AP64" i="6"/>
  <c r="AU64" i="6" s="1"/>
  <c r="Y64" i="6"/>
  <c r="Y65" i="6"/>
  <c r="AP65" i="6"/>
  <c r="AU65" i="6" s="1"/>
  <c r="Y63" i="6"/>
  <c r="AP63" i="6"/>
  <c r="AU63" i="6" s="1"/>
  <c r="Y62" i="6"/>
  <c r="AP62" i="6"/>
  <c r="AU62" i="6" s="1"/>
  <c r="Y69" i="6"/>
  <c r="AP69" i="6"/>
  <c r="AU69" i="6" s="1"/>
  <c r="AP67" i="6"/>
  <c r="AU67" i="6" s="1"/>
  <c r="Y67" i="6"/>
  <c r="Y61" i="6"/>
  <c r="AP61" i="6"/>
  <c r="AU61" i="6" s="1"/>
  <c r="S88" i="6"/>
  <c r="G47" i="2"/>
  <c r="D88" i="3"/>
  <c r="S88" i="3"/>
  <c r="G42" i="2"/>
  <c r="G45" i="2"/>
  <c r="Y79" i="6"/>
  <c r="Y41" i="6"/>
  <c r="AP41" i="6"/>
  <c r="AU41" i="6" s="1"/>
  <c r="AP40" i="6"/>
  <c r="AU40" i="6" s="1"/>
  <c r="AU43" i="3"/>
  <c r="Y40" i="6"/>
  <c r="U15" i="6"/>
  <c r="T15" i="7" s="1"/>
  <c r="T15" i="8" s="1"/>
  <c r="T15" i="9" s="1"/>
  <c r="T15" i="21" s="1"/>
  <c r="T15" i="22" s="1"/>
  <c r="AL15" i="6"/>
  <c r="AU15" i="6" s="1"/>
  <c r="U24" i="6"/>
  <c r="AL24" i="6"/>
  <c r="AU24" i="6" s="1"/>
  <c r="AL27" i="6"/>
  <c r="AU27" i="6" s="1"/>
  <c r="U27" i="6"/>
  <c r="Y49" i="6"/>
  <c r="AP49" i="6"/>
  <c r="AU49" i="6" s="1"/>
  <c r="AL12" i="6"/>
  <c r="AU12" i="6" s="1"/>
  <c r="U12" i="6"/>
  <c r="T12" i="7" s="1"/>
  <c r="T12" i="8" s="1"/>
  <c r="T12" i="9" s="1"/>
  <c r="T12" i="21" s="1"/>
  <c r="T12" i="22" s="1"/>
  <c r="AP51" i="6"/>
  <c r="AU51" i="6" s="1"/>
  <c r="U18" i="6"/>
  <c r="T18" i="7" s="1"/>
  <c r="T18" i="8" s="1"/>
  <c r="T18" i="9" s="1"/>
  <c r="T18" i="21" s="1"/>
  <c r="T18" i="22" s="1"/>
  <c r="AL18" i="6"/>
  <c r="AU18" i="6" s="1"/>
  <c r="AP57" i="6"/>
  <c r="AU57" i="6" s="1"/>
  <c r="Y57" i="6"/>
  <c r="AP46" i="6"/>
  <c r="AU46" i="6" s="1"/>
  <c r="Y46" i="6"/>
  <c r="AU58" i="3"/>
  <c r="U23" i="6"/>
  <c r="AL23" i="6"/>
  <c r="AU23" i="6" s="1"/>
  <c r="U17" i="6"/>
  <c r="T17" i="7" s="1"/>
  <c r="T17" i="8" s="1"/>
  <c r="T17" i="9" s="1"/>
  <c r="T17" i="21" s="1"/>
  <c r="T17" i="22" s="1"/>
  <c r="AL17" i="6"/>
  <c r="AU17" i="6" s="1"/>
  <c r="AP47" i="6"/>
  <c r="AU47" i="6" s="1"/>
  <c r="Y47" i="6"/>
  <c r="AL14" i="6"/>
  <c r="AU14" i="6" s="1"/>
  <c r="U14" i="6"/>
  <c r="T14" i="7" s="1"/>
  <c r="T14" i="8" s="1"/>
  <c r="T14" i="9" s="1"/>
  <c r="T14" i="21" s="1"/>
  <c r="T14" i="22" s="1"/>
  <c r="AL16" i="6"/>
  <c r="AU16" i="6" s="1"/>
  <c r="U16" i="6"/>
  <c r="T16" i="7" s="1"/>
  <c r="T16" i="8" s="1"/>
  <c r="T16" i="9" s="1"/>
  <c r="T16" i="21" s="1"/>
  <c r="T16" i="22" s="1"/>
  <c r="AP50" i="6"/>
  <c r="AU50" i="6" s="1"/>
  <c r="AP74" i="6"/>
  <c r="AU74" i="6" s="1"/>
  <c r="Y74" i="6"/>
  <c r="AU30" i="3"/>
  <c r="AL26" i="6"/>
  <c r="AU26" i="6" s="1"/>
  <c r="U26" i="6"/>
  <c r="AP34" i="6"/>
  <c r="AU34" i="6" s="1"/>
  <c r="Y34" i="6"/>
  <c r="Y48" i="6"/>
  <c r="AP48" i="6"/>
  <c r="AU48" i="6" s="1"/>
  <c r="U25" i="6"/>
  <c r="AL25" i="6"/>
  <c r="AU25" i="6" s="1"/>
  <c r="AP36" i="6"/>
  <c r="AU36" i="6" s="1"/>
  <c r="Y36" i="6"/>
  <c r="Y35" i="6"/>
  <c r="AP35" i="6"/>
  <c r="AU35" i="6" s="1"/>
  <c r="AL13" i="6"/>
  <c r="AU13" i="6" s="1"/>
  <c r="U13" i="6"/>
  <c r="T13" i="7" s="1"/>
  <c r="T13" i="8" s="1"/>
  <c r="T13" i="9" s="1"/>
  <c r="T13" i="21" s="1"/>
  <c r="T13" i="22" s="1"/>
  <c r="Y42" i="6"/>
  <c r="AP42" i="6"/>
  <c r="AU42" i="6" s="1"/>
  <c r="Y56" i="7"/>
  <c r="Y56" i="6"/>
  <c r="M58" i="3"/>
  <c r="AP54" i="8" l="1"/>
  <c r="AU54" i="8" s="1"/>
  <c r="Y54" i="8"/>
  <c r="Y55" i="7"/>
  <c r="AP55" i="7"/>
  <c r="AU55" i="7" s="1"/>
  <c r="AP50" i="7"/>
  <c r="AU50" i="7" s="1"/>
  <c r="Y50" i="7"/>
  <c r="AP53" i="7"/>
  <c r="AU53" i="7" s="1"/>
  <c r="Y53" i="7"/>
  <c r="Y51" i="7"/>
  <c r="AP51" i="7"/>
  <c r="AU51" i="7" s="1"/>
  <c r="AP52" i="7"/>
  <c r="AU52" i="7" s="1"/>
  <c r="Y52" i="7"/>
  <c r="AJ47" i="2"/>
  <c r="AJ42" i="2"/>
  <c r="AJ32" i="2"/>
  <c r="AE17" i="23"/>
  <c r="AE23" i="23"/>
  <c r="AP69" i="7"/>
  <c r="AU69" i="7" s="1"/>
  <c r="Y69" i="7"/>
  <c r="Y66" i="7"/>
  <c r="AP66" i="7"/>
  <c r="AU66" i="7" s="1"/>
  <c r="Y67" i="7"/>
  <c r="AP67" i="7"/>
  <c r="AU67" i="7" s="1"/>
  <c r="Y63" i="7"/>
  <c r="AP63" i="7"/>
  <c r="AU63" i="7" s="1"/>
  <c r="Y65" i="7"/>
  <c r="AP65" i="7"/>
  <c r="AU65" i="7" s="1"/>
  <c r="Y74" i="7"/>
  <c r="AP74" i="7"/>
  <c r="AU74" i="7" s="1"/>
  <c r="Y70" i="7"/>
  <c r="AP70" i="7"/>
  <c r="AU70" i="7" s="1"/>
  <c r="Y68" i="7"/>
  <c r="AP68" i="7"/>
  <c r="AU68" i="7" s="1"/>
  <c r="Y64" i="7"/>
  <c r="AP64" i="7"/>
  <c r="AU64" i="7" s="1"/>
  <c r="Y62" i="7"/>
  <c r="AP62" i="7"/>
  <c r="AU62" i="7" s="1"/>
  <c r="AP42" i="7"/>
  <c r="AU42" i="7" s="1"/>
  <c r="Y42" i="7"/>
  <c r="AP36" i="7"/>
  <c r="AU36" i="7" s="1"/>
  <c r="Y36" i="7"/>
  <c r="AL15" i="7"/>
  <c r="AU15" i="7" s="1"/>
  <c r="U15" i="7"/>
  <c r="AP56" i="7"/>
  <c r="AU56" i="7" s="1"/>
  <c r="AP57" i="7"/>
  <c r="AU57" i="7" s="1"/>
  <c r="Y57" i="7"/>
  <c r="U14" i="7"/>
  <c r="AL14" i="7"/>
  <c r="AU14" i="7" s="1"/>
  <c r="AL18" i="7"/>
  <c r="AU18" i="7" s="1"/>
  <c r="U18" i="7"/>
  <c r="AL27" i="7"/>
  <c r="AU27" i="7" s="1"/>
  <c r="U27" i="7"/>
  <c r="AL26" i="7"/>
  <c r="AU26" i="7" s="1"/>
  <c r="U26" i="7"/>
  <c r="AL16" i="7"/>
  <c r="AU16" i="7" s="1"/>
  <c r="U16" i="7"/>
  <c r="AP47" i="7"/>
  <c r="AU47" i="7" s="1"/>
  <c r="Y47" i="7"/>
  <c r="AL17" i="7"/>
  <c r="AU17" i="7" s="1"/>
  <c r="U17" i="7"/>
  <c r="Y48" i="7"/>
  <c r="AP48" i="7"/>
  <c r="AU48" i="7" s="1"/>
  <c r="Y49" i="7"/>
  <c r="AP49" i="7"/>
  <c r="AU49" i="7" s="1"/>
  <c r="AP41" i="7"/>
  <c r="AU41" i="7" s="1"/>
  <c r="Y41" i="7"/>
  <c r="Y35" i="7"/>
  <c r="AP35" i="7"/>
  <c r="AU35" i="7" s="1"/>
  <c r="AL25" i="7"/>
  <c r="AU25" i="7" s="1"/>
  <c r="U25" i="7"/>
  <c r="AL24" i="7"/>
  <c r="AU24" i="7" s="1"/>
  <c r="U24" i="7"/>
  <c r="U13" i="7"/>
  <c r="AL13" i="7"/>
  <c r="AU13" i="7" s="1"/>
  <c r="AP77" i="6"/>
  <c r="AU77" i="6" s="1"/>
  <c r="U19" i="6"/>
  <c r="AP71" i="6"/>
  <c r="AU71" i="6" s="1"/>
  <c r="AL28" i="6"/>
  <c r="AL19" i="6"/>
  <c r="Y71" i="6"/>
  <c r="U28" i="6"/>
  <c r="AP37" i="6"/>
  <c r="AU37" i="6" s="1"/>
  <c r="Y58" i="6"/>
  <c r="AP43" i="6"/>
  <c r="AU43" i="6" s="1"/>
  <c r="Y37" i="6"/>
  <c r="AP58" i="6"/>
  <c r="AU58" i="6" s="1"/>
  <c r="Y43" i="6"/>
  <c r="M73" i="3"/>
  <c r="AU73" i="3" s="1"/>
  <c r="AP55" i="8" l="1"/>
  <c r="AU55" i="8" s="1"/>
  <c r="Y55" i="8"/>
  <c r="AP52" i="8"/>
  <c r="AU52" i="8" s="1"/>
  <c r="Y52" i="8"/>
  <c r="AP53" i="8"/>
  <c r="AU53" i="8" s="1"/>
  <c r="Y53" i="8"/>
  <c r="Y54" i="9"/>
  <c r="AP54" i="9"/>
  <c r="AU54" i="9" s="1"/>
  <c r="AP74" i="8"/>
  <c r="AU74" i="8" s="1"/>
  <c r="AP61" i="7"/>
  <c r="AU61" i="7" s="1"/>
  <c r="Y61" i="7"/>
  <c r="AP51" i="8"/>
  <c r="AU51" i="8" s="1"/>
  <c r="Y51" i="8"/>
  <c r="U18" i="8"/>
  <c r="AL18" i="8"/>
  <c r="AU18" i="8" s="1"/>
  <c r="AL15" i="8"/>
  <c r="AU15" i="8" s="1"/>
  <c r="U15" i="8"/>
  <c r="AP34" i="7"/>
  <c r="AU34" i="7" s="1"/>
  <c r="Y34" i="7"/>
  <c r="Y37" i="7" s="1"/>
  <c r="AL14" i="8"/>
  <c r="AU14" i="8" s="1"/>
  <c r="U14" i="8"/>
  <c r="AL26" i="8"/>
  <c r="AU26" i="8" s="1"/>
  <c r="U26" i="8"/>
  <c r="Y50" i="8"/>
  <c r="AP50" i="8"/>
  <c r="AL17" i="8"/>
  <c r="AU17" i="8" s="1"/>
  <c r="U17" i="8"/>
  <c r="AL12" i="7"/>
  <c r="AU12" i="7" s="1"/>
  <c r="U12" i="7"/>
  <c r="U19" i="7" s="1"/>
  <c r="AP40" i="7"/>
  <c r="AU40" i="7" s="1"/>
  <c r="Y40" i="7"/>
  <c r="Y43" i="7" s="1"/>
  <c r="Y47" i="8"/>
  <c r="AP47" i="8"/>
  <c r="AU47" i="8" s="1"/>
  <c r="AL27" i="8"/>
  <c r="AU27" i="8" s="1"/>
  <c r="U27" i="8"/>
  <c r="Y57" i="8"/>
  <c r="AP57" i="8"/>
  <c r="AU57" i="8" s="1"/>
  <c r="AP36" i="8"/>
  <c r="AU36" i="8" s="1"/>
  <c r="Y36" i="8"/>
  <c r="AL23" i="7"/>
  <c r="AU23" i="7" s="1"/>
  <c r="U23" i="7"/>
  <c r="U28" i="7" s="1"/>
  <c r="Y48" i="8"/>
  <c r="AP48" i="8"/>
  <c r="AU48" i="8" s="1"/>
  <c r="Y46" i="7"/>
  <c r="Y58" i="7" s="1"/>
  <c r="AP46" i="7"/>
  <c r="AU46" i="7" s="1"/>
  <c r="AL16" i="8"/>
  <c r="AU16" i="8" s="1"/>
  <c r="U16" i="8"/>
  <c r="Y56" i="8"/>
  <c r="AP56" i="8"/>
  <c r="AU56" i="8" s="1"/>
  <c r="Y42" i="8"/>
  <c r="AP42" i="8"/>
  <c r="AU42" i="8" s="1"/>
  <c r="AL25" i="8"/>
  <c r="AU25" i="8" s="1"/>
  <c r="U25" i="8"/>
  <c r="U30" i="6"/>
  <c r="AL30" i="6"/>
  <c r="AU19" i="6"/>
  <c r="AU28" i="6"/>
  <c r="Y77" i="6"/>
  <c r="AD73" i="3"/>
  <c r="AU50" i="8" l="1"/>
  <c r="Y50" i="9" s="1"/>
  <c r="AP54" i="21"/>
  <c r="AU54" i="21" s="1"/>
  <c r="Y54" i="21"/>
  <c r="Y52" i="9"/>
  <c r="AP52" i="9"/>
  <c r="AU52" i="9" s="1"/>
  <c r="AP56" i="9"/>
  <c r="Y56" i="9"/>
  <c r="AP53" i="9"/>
  <c r="AU53" i="9" s="1"/>
  <c r="Y53" i="9"/>
  <c r="Y55" i="9"/>
  <c r="AP55" i="9"/>
  <c r="AU55" i="9" s="1"/>
  <c r="AP51" i="9"/>
  <c r="AU51" i="9" s="1"/>
  <c r="Y51" i="9"/>
  <c r="Y74" i="9"/>
  <c r="AP74" i="9"/>
  <c r="Y70" i="8"/>
  <c r="AP70" i="8"/>
  <c r="AU70" i="8" s="1"/>
  <c r="Y62" i="8"/>
  <c r="AP62" i="8"/>
  <c r="AU62" i="8" s="1"/>
  <c r="AP67" i="8"/>
  <c r="AU67" i="8" s="1"/>
  <c r="Y67" i="8"/>
  <c r="AP63" i="8"/>
  <c r="AU63" i="8" s="1"/>
  <c r="Y63" i="8"/>
  <c r="Y65" i="8"/>
  <c r="AP65" i="8"/>
  <c r="AU65" i="8" s="1"/>
  <c r="AP66" i="8"/>
  <c r="AU66" i="8" s="1"/>
  <c r="Y66" i="8"/>
  <c r="AP68" i="8"/>
  <c r="AU68" i="8" s="1"/>
  <c r="Y68" i="8"/>
  <c r="AP64" i="8"/>
  <c r="AU64" i="8" s="1"/>
  <c r="Y64" i="8"/>
  <c r="AP61" i="8"/>
  <c r="AU61" i="8" s="1"/>
  <c r="Y61" i="8"/>
  <c r="AP37" i="7"/>
  <c r="AU37" i="7" s="1"/>
  <c r="AL28" i="7"/>
  <c r="AP58" i="7"/>
  <c r="AU58" i="7" s="1"/>
  <c r="AL19" i="7"/>
  <c r="U30" i="7"/>
  <c r="AP48" i="9"/>
  <c r="AU48" i="9" s="1"/>
  <c r="Y48" i="9"/>
  <c r="U15" i="9"/>
  <c r="AL15" i="9"/>
  <c r="AU15" i="9" s="1"/>
  <c r="AL27" i="9"/>
  <c r="AU27" i="9" s="1"/>
  <c r="U27" i="9"/>
  <c r="U12" i="8"/>
  <c r="AL12" i="8"/>
  <c r="AU12" i="8" s="1"/>
  <c r="U18" i="9"/>
  <c r="AL18" i="9"/>
  <c r="AU18" i="9" s="1"/>
  <c r="Y47" i="9"/>
  <c r="AP47" i="9"/>
  <c r="AU47" i="9" s="1"/>
  <c r="AL16" i="9"/>
  <c r="AU16" i="9" s="1"/>
  <c r="U16" i="9"/>
  <c r="U23" i="8"/>
  <c r="AL23" i="8"/>
  <c r="AU23" i="8" s="1"/>
  <c r="AL17" i="9"/>
  <c r="AU17" i="9" s="1"/>
  <c r="U17" i="9"/>
  <c r="AL14" i="9"/>
  <c r="AU14" i="9" s="1"/>
  <c r="U14" i="9"/>
  <c r="U26" i="9"/>
  <c r="AL26" i="9"/>
  <c r="AU26" i="9" s="1"/>
  <c r="Y42" i="9"/>
  <c r="AP42" i="9"/>
  <c r="AU42" i="9" s="1"/>
  <c r="Y40" i="8"/>
  <c r="AP40" i="8"/>
  <c r="AU40" i="8" s="1"/>
  <c r="AP43" i="7"/>
  <c r="AU43" i="7" s="1"/>
  <c r="AP36" i="9"/>
  <c r="AU36" i="9" s="1"/>
  <c r="Y36" i="9"/>
  <c r="Y46" i="8"/>
  <c r="AP46" i="8"/>
  <c r="AU46" i="8" s="1"/>
  <c r="AP57" i="9"/>
  <c r="AU57" i="9" s="1"/>
  <c r="Y57" i="9"/>
  <c r="AP34" i="8"/>
  <c r="AU34" i="8" s="1"/>
  <c r="Y34" i="8"/>
  <c r="Y71" i="7"/>
  <c r="AP71" i="7"/>
  <c r="AU71" i="7" s="1"/>
  <c r="Y49" i="8"/>
  <c r="AP49" i="8"/>
  <c r="AU49" i="8" s="1"/>
  <c r="Y41" i="8"/>
  <c r="AP41" i="8"/>
  <c r="AU41" i="8" s="1"/>
  <c r="AP35" i="8"/>
  <c r="AU35" i="8" s="1"/>
  <c r="Y35" i="8"/>
  <c r="AL25" i="9"/>
  <c r="AU25" i="9" s="1"/>
  <c r="U25" i="9"/>
  <c r="AU28" i="7"/>
  <c r="U24" i="8"/>
  <c r="AL24" i="8"/>
  <c r="AU24" i="8" s="1"/>
  <c r="U13" i="8"/>
  <c r="AU19" i="7"/>
  <c r="AL13" i="8"/>
  <c r="AU13" i="8" s="1"/>
  <c r="AP73" i="6"/>
  <c r="AU30" i="6"/>
  <c r="Y73" i="6"/>
  <c r="V86" i="3"/>
  <c r="AD79" i="3"/>
  <c r="AP50" i="9" l="1"/>
  <c r="AU50" i="9" s="1"/>
  <c r="Y50" i="21" s="1"/>
  <c r="AU74" i="9"/>
  <c r="AP74" i="21" s="1"/>
  <c r="AU74" i="21" s="1"/>
  <c r="AU56" i="9"/>
  <c r="Y56" i="21" s="1"/>
  <c r="AP54" i="22"/>
  <c r="AU54" i="22" s="1"/>
  <c r="Y54" i="22"/>
  <c r="Y52" i="21"/>
  <c r="AP52" i="21"/>
  <c r="AU52" i="21" s="1"/>
  <c r="Y51" i="21"/>
  <c r="AP51" i="21"/>
  <c r="AU51" i="21" s="1"/>
  <c r="Y55" i="21"/>
  <c r="AP55" i="21"/>
  <c r="AU55" i="21" s="1"/>
  <c r="AP53" i="21"/>
  <c r="AU53" i="21" s="1"/>
  <c r="Y53" i="21"/>
  <c r="AP66" i="9"/>
  <c r="AU66" i="9" s="1"/>
  <c r="Y66" i="9"/>
  <c r="AP68" i="9"/>
  <c r="AU68" i="9" s="1"/>
  <c r="Y68" i="9"/>
  <c r="AP64" i="9"/>
  <c r="AU64" i="9" s="1"/>
  <c r="Y64" i="9"/>
  <c r="Y67" i="9"/>
  <c r="AP67" i="9"/>
  <c r="AU67" i="9" s="1"/>
  <c r="AP69" i="8"/>
  <c r="AU69" i="8" s="1"/>
  <c r="Y69" i="8"/>
  <c r="Y71" i="8" s="1"/>
  <c r="AP63" i="9"/>
  <c r="AU63" i="9" s="1"/>
  <c r="Y63" i="9"/>
  <c r="AP70" i="9"/>
  <c r="AU70" i="9" s="1"/>
  <c r="Y70" i="9"/>
  <c r="AP65" i="9"/>
  <c r="AU65" i="9" s="1"/>
  <c r="Y65" i="9"/>
  <c r="AP62" i="9"/>
  <c r="AU62" i="9" s="1"/>
  <c r="Y62" i="9"/>
  <c r="Y43" i="8"/>
  <c r="AL30" i="7"/>
  <c r="U28" i="8"/>
  <c r="U19" i="8"/>
  <c r="Y58" i="8"/>
  <c r="Y37" i="8"/>
  <c r="Y47" i="21"/>
  <c r="AP47" i="21"/>
  <c r="U15" i="21"/>
  <c r="AL15" i="21"/>
  <c r="AU15" i="21" s="1"/>
  <c r="AL27" i="21"/>
  <c r="AU27" i="21" s="1"/>
  <c r="U27" i="21"/>
  <c r="AL14" i="21"/>
  <c r="AU14" i="21" s="1"/>
  <c r="U14" i="21"/>
  <c r="AP34" i="9"/>
  <c r="AU34" i="9" s="1"/>
  <c r="Y34" i="9"/>
  <c r="AP36" i="21"/>
  <c r="AU36" i="21" s="1"/>
  <c r="Y36" i="21"/>
  <c r="AP42" i="21"/>
  <c r="AU42" i="21" s="1"/>
  <c r="Y42" i="21"/>
  <c r="AL18" i="21"/>
  <c r="AU18" i="21" s="1"/>
  <c r="U18" i="21"/>
  <c r="AL17" i="21"/>
  <c r="AU17" i="21" s="1"/>
  <c r="U17" i="21"/>
  <c r="Y48" i="21"/>
  <c r="AP48" i="21"/>
  <c r="U16" i="21"/>
  <c r="AL16" i="21"/>
  <c r="AU16" i="21" s="1"/>
  <c r="Y57" i="21"/>
  <c r="AP57" i="21"/>
  <c r="AU57" i="21" s="1"/>
  <c r="AP40" i="9"/>
  <c r="AU40" i="9" s="1"/>
  <c r="Y40" i="9"/>
  <c r="U26" i="21"/>
  <c r="AL26" i="21"/>
  <c r="AU26" i="21" s="1"/>
  <c r="U23" i="9"/>
  <c r="AL23" i="9"/>
  <c r="AU23" i="9" s="1"/>
  <c r="AL12" i="9"/>
  <c r="AU12" i="9" s="1"/>
  <c r="U12" i="9"/>
  <c r="AP56" i="21"/>
  <c r="AU56" i="21" s="1"/>
  <c r="Y46" i="9"/>
  <c r="AP46" i="9"/>
  <c r="AU46" i="9" s="1"/>
  <c r="AP58" i="8"/>
  <c r="AU58" i="8" s="1"/>
  <c r="AP43" i="8"/>
  <c r="AU43" i="8" s="1"/>
  <c r="AP37" i="8"/>
  <c r="AU37" i="8" s="1"/>
  <c r="AU30" i="7"/>
  <c r="U25" i="21"/>
  <c r="AL25" i="21"/>
  <c r="AU25" i="21" s="1"/>
  <c r="AL28" i="8"/>
  <c r="AL19" i="8"/>
  <c r="AP50" i="21" l="1"/>
  <c r="AU50" i="21" s="1"/>
  <c r="Y74" i="21"/>
  <c r="AP74" i="22"/>
  <c r="AU74" i="22" s="1"/>
  <c r="Y74" i="22"/>
  <c r="AU48" i="21"/>
  <c r="Y48" i="22" s="1"/>
  <c r="AU47" i="21"/>
  <c r="Y47" i="22" s="1"/>
  <c r="Y50" i="22"/>
  <c r="AP50" i="22"/>
  <c r="AU50" i="22" s="1"/>
  <c r="Y52" i="22"/>
  <c r="AP52" i="22"/>
  <c r="AU52" i="22" s="1"/>
  <c r="Y53" i="22"/>
  <c r="AP53" i="22"/>
  <c r="AU53" i="22" s="1"/>
  <c r="AP56" i="22"/>
  <c r="AU56" i="22" s="1"/>
  <c r="Y56" i="22"/>
  <c r="AP55" i="22"/>
  <c r="AU55" i="22" s="1"/>
  <c r="Y55" i="22"/>
  <c r="Y51" i="22"/>
  <c r="AP51" i="22"/>
  <c r="AU51" i="22" s="1"/>
  <c r="AP69" i="9"/>
  <c r="AU69" i="9" s="1"/>
  <c r="Y69" i="9"/>
  <c r="AP71" i="8"/>
  <c r="AU71" i="8" s="1"/>
  <c r="AP61" i="9"/>
  <c r="AU61" i="9" s="1"/>
  <c r="Y61" i="9"/>
  <c r="U30" i="8"/>
  <c r="AP40" i="21"/>
  <c r="AU40" i="21" s="1"/>
  <c r="Y40" i="21"/>
  <c r="AL17" i="22"/>
  <c r="AU17" i="22" s="1"/>
  <c r="U17" i="22"/>
  <c r="Y36" i="22"/>
  <c r="AP36" i="22"/>
  <c r="AU36" i="22" s="1"/>
  <c r="Y57" i="22"/>
  <c r="AP57" i="22"/>
  <c r="AU57" i="22" s="1"/>
  <c r="U12" i="21"/>
  <c r="AL12" i="21"/>
  <c r="AU12" i="21" s="1"/>
  <c r="Y34" i="21"/>
  <c r="AP34" i="21"/>
  <c r="AU34" i="21" s="1"/>
  <c r="AL15" i="22"/>
  <c r="AU15" i="22" s="1"/>
  <c r="U15" i="22"/>
  <c r="AL23" i="21"/>
  <c r="AU23" i="21" s="1"/>
  <c r="U23" i="21"/>
  <c r="U16" i="22"/>
  <c r="AL16" i="22"/>
  <c r="AU16" i="22" s="1"/>
  <c r="AL18" i="22"/>
  <c r="AU18" i="22" s="1"/>
  <c r="U18" i="22"/>
  <c r="U14" i="22"/>
  <c r="AL14" i="22"/>
  <c r="AU14" i="22" s="1"/>
  <c r="Y46" i="21"/>
  <c r="AP46" i="21"/>
  <c r="AU46" i="21" s="1"/>
  <c r="AL26" i="22"/>
  <c r="AU26" i="22" s="1"/>
  <c r="U26" i="22"/>
  <c r="AP42" i="22"/>
  <c r="AU42" i="22" s="1"/>
  <c r="Y42" i="22"/>
  <c r="U27" i="22"/>
  <c r="AL27" i="22"/>
  <c r="AU27" i="22" s="1"/>
  <c r="Y49" i="9"/>
  <c r="Y58" i="9" s="1"/>
  <c r="AP49" i="9"/>
  <c r="AU49" i="9" s="1"/>
  <c r="Y41" i="9"/>
  <c r="Y43" i="9" s="1"/>
  <c r="AP41" i="9"/>
  <c r="AU41" i="9" s="1"/>
  <c r="AP35" i="9"/>
  <c r="AU35" i="9" s="1"/>
  <c r="Y35" i="9"/>
  <c r="Y37" i="9" s="1"/>
  <c r="U25" i="22"/>
  <c r="AL25" i="22"/>
  <c r="AU25" i="22" s="1"/>
  <c r="AL30" i="8"/>
  <c r="U24" i="9"/>
  <c r="U28" i="9" s="1"/>
  <c r="AL24" i="9"/>
  <c r="AU24" i="9" s="1"/>
  <c r="AU28" i="8"/>
  <c r="U13" i="9"/>
  <c r="U19" i="9" s="1"/>
  <c r="AL13" i="9"/>
  <c r="AU13" i="9" s="1"/>
  <c r="AU19" i="8"/>
  <c r="AP47" i="22" l="1"/>
  <c r="AU47" i="22" s="1"/>
  <c r="AP48" i="22"/>
  <c r="AU48" i="22" s="1"/>
  <c r="AP68" i="21"/>
  <c r="AU68" i="21" s="1"/>
  <c r="Y68" i="21"/>
  <c r="AP70" i="21"/>
  <c r="AU70" i="21" s="1"/>
  <c r="Y70" i="21"/>
  <c r="AP62" i="21"/>
  <c r="AU62" i="21" s="1"/>
  <c r="Y62" i="21"/>
  <c r="AP67" i="21"/>
  <c r="AU67" i="21" s="1"/>
  <c r="Y67" i="21"/>
  <c r="AP63" i="21"/>
  <c r="AU63" i="21" s="1"/>
  <c r="Y63" i="21"/>
  <c r="AP66" i="21"/>
  <c r="AU66" i="21" s="1"/>
  <c r="Y66" i="21"/>
  <c r="Y69" i="21"/>
  <c r="AP69" i="21"/>
  <c r="AU69" i="21" s="1"/>
  <c r="Y65" i="21"/>
  <c r="AP65" i="21"/>
  <c r="AU65" i="21" s="1"/>
  <c r="AP64" i="21"/>
  <c r="AU64" i="21" s="1"/>
  <c r="Y64" i="21"/>
  <c r="Y46" i="22"/>
  <c r="AP46" i="22"/>
  <c r="AU46" i="22" s="1"/>
  <c r="U12" i="22"/>
  <c r="AL12" i="22"/>
  <c r="AU12" i="22" s="1"/>
  <c r="Y34" i="22"/>
  <c r="AP34" i="22"/>
  <c r="AU34" i="22" s="1"/>
  <c r="Y40" i="22"/>
  <c r="AP40" i="22"/>
  <c r="AU40" i="22" s="1"/>
  <c r="Y71" i="9"/>
  <c r="AP71" i="9"/>
  <c r="AU71" i="9" s="1"/>
  <c r="AP49" i="21"/>
  <c r="AU49" i="21" s="1"/>
  <c r="AP58" i="9"/>
  <c r="AU58" i="9" s="1"/>
  <c r="AP43" i="9"/>
  <c r="AU43" i="9" s="1"/>
  <c r="AP37" i="9"/>
  <c r="AU37" i="9" s="1"/>
  <c r="AU30" i="8"/>
  <c r="U30" i="9"/>
  <c r="AL28" i="9"/>
  <c r="AL19" i="9"/>
  <c r="AP79" i="6"/>
  <c r="AU79" i="6" s="1"/>
  <c r="AP49" i="22" l="1"/>
  <c r="AU49" i="22" s="1"/>
  <c r="Y49" i="22"/>
  <c r="AP61" i="21"/>
  <c r="AU61" i="21" s="1"/>
  <c r="Y61" i="21"/>
  <c r="Y49" i="21"/>
  <c r="Y58" i="21" s="1"/>
  <c r="AP41" i="21"/>
  <c r="AU41" i="21" s="1"/>
  <c r="Y41" i="21"/>
  <c r="Y43" i="21" s="1"/>
  <c r="AP35" i="21"/>
  <c r="AU35" i="21" s="1"/>
  <c r="Y35" i="21"/>
  <c r="Y37" i="21" s="1"/>
  <c r="AL30" i="9"/>
  <c r="AL24" i="21"/>
  <c r="AU24" i="21" s="1"/>
  <c r="U24" i="21"/>
  <c r="U28" i="21" s="1"/>
  <c r="AU28" i="9"/>
  <c r="U13" i="21"/>
  <c r="U19" i="21" s="1"/>
  <c r="AL13" i="21"/>
  <c r="AU13" i="21" s="1"/>
  <c r="AU19" i="9"/>
  <c r="AP70" i="22" l="1"/>
  <c r="AU70" i="22" s="1"/>
  <c r="Y70" i="22"/>
  <c r="Y66" i="22"/>
  <c r="AP66" i="22"/>
  <c r="AU66" i="22" s="1"/>
  <c r="Y69" i="22"/>
  <c r="AP69" i="22"/>
  <c r="AU69" i="22" s="1"/>
  <c r="Y65" i="22"/>
  <c r="AP65" i="22"/>
  <c r="AU65" i="22" s="1"/>
  <c r="Y64" i="22"/>
  <c r="AP64" i="22"/>
  <c r="AU64" i="22" s="1"/>
  <c r="AP63" i="22"/>
  <c r="AU63" i="22" s="1"/>
  <c r="Y63" i="22"/>
  <c r="Y68" i="22"/>
  <c r="AP68" i="22"/>
  <c r="AU68" i="22" s="1"/>
  <c r="AP62" i="22"/>
  <c r="AU62" i="22" s="1"/>
  <c r="Y62" i="22"/>
  <c r="Y67" i="22"/>
  <c r="AP67" i="22"/>
  <c r="AU67" i="22" s="1"/>
  <c r="AP71" i="21"/>
  <c r="AU71" i="21" s="1"/>
  <c r="Y71" i="21"/>
  <c r="AP58" i="21"/>
  <c r="AU58" i="21" s="1"/>
  <c r="AP43" i="21"/>
  <c r="AU43" i="21" s="1"/>
  <c r="AP37" i="21"/>
  <c r="AU37" i="21" s="1"/>
  <c r="AU30" i="9"/>
  <c r="U30" i="21"/>
  <c r="AL24" i="22"/>
  <c r="AU24" i="22" s="1"/>
  <c r="U24" i="22"/>
  <c r="AL19" i="21"/>
  <c r="Y61" i="22" l="1"/>
  <c r="AP61" i="22"/>
  <c r="AU61" i="22" s="1"/>
  <c r="Y58" i="22"/>
  <c r="Y41" i="22"/>
  <c r="Y43" i="22" s="1"/>
  <c r="AP41" i="22"/>
  <c r="AU41" i="22" s="1"/>
  <c r="Y35" i="22"/>
  <c r="Y37" i="22" s="1"/>
  <c r="AP35" i="22"/>
  <c r="AU35" i="22" s="1"/>
  <c r="AL13" i="22"/>
  <c r="AU13" i="22" s="1"/>
  <c r="U13" i="22"/>
  <c r="U19" i="22" s="1"/>
  <c r="AU19" i="21"/>
  <c r="Y71" i="22" l="1"/>
  <c r="AP71" i="22"/>
  <c r="AU71" i="22" s="1"/>
  <c r="AP58" i="22"/>
  <c r="AU58" i="22" s="1"/>
  <c r="AP43" i="22"/>
  <c r="AU43" i="22" s="1"/>
  <c r="AP37" i="22"/>
  <c r="AU37" i="22" s="1"/>
  <c r="AU19" i="22"/>
  <c r="AL19" i="22"/>
  <c r="M58" i="6"/>
  <c r="AH28" i="2" l="1"/>
  <c r="AD79" i="6"/>
  <c r="V35" i="5" l="1"/>
  <c r="AJ28" i="2"/>
  <c r="Y77" i="7"/>
  <c r="AP77" i="7"/>
  <c r="V85" i="6"/>
  <c r="D88" i="6"/>
  <c r="AU77" i="7" l="1"/>
  <c r="AP77" i="8" s="1"/>
  <c r="AU77" i="8" s="1"/>
  <c r="G41" i="2"/>
  <c r="G40" i="2"/>
  <c r="V86" i="6"/>
  <c r="AP77" i="9" l="1"/>
  <c r="AU77" i="9" s="1"/>
  <c r="Y77" i="21" s="1"/>
  <c r="Y77" i="9"/>
  <c r="AT73" i="6"/>
  <c r="AU73" i="6" s="1"/>
  <c r="AP77" i="21" l="1"/>
  <c r="AU77" i="21" s="1"/>
  <c r="Y77" i="22" s="1"/>
  <c r="Y73" i="7"/>
  <c r="AP73" i="7"/>
  <c r="AU73" i="7" s="1"/>
  <c r="AP77" i="22" l="1"/>
  <c r="AU77" i="22" s="1"/>
  <c r="Y79" i="7"/>
  <c r="AP79" i="7"/>
  <c r="AU79" i="7" s="1"/>
  <c r="Y73" i="8"/>
  <c r="AP73" i="8"/>
  <c r="AU73" i="8" s="1"/>
  <c r="Y79" i="8" l="1"/>
  <c r="AP79" i="8"/>
  <c r="AU79" i="8" s="1"/>
  <c r="Y73" i="9"/>
  <c r="AP73" i="9"/>
  <c r="AU73" i="9" s="1"/>
  <c r="Y79" i="9" l="1"/>
  <c r="AP79" i="9"/>
  <c r="AU79" i="9" s="1"/>
  <c r="Y79" i="21" l="1"/>
  <c r="AP79" i="21"/>
  <c r="AU79" i="21" l="1"/>
  <c r="Y79" i="22" s="1"/>
  <c r="AJ45" i="2"/>
  <c r="AP79" i="22" l="1"/>
  <c r="AU79" i="22" s="1"/>
  <c r="AJ41" i="2"/>
  <c r="AL23" i="22" l="1"/>
  <c r="AU23" i="22" s="1"/>
  <c r="AL28" i="21"/>
  <c r="AL30" i="21" s="1"/>
  <c r="AU28" i="22" l="1"/>
  <c r="AU30" i="22" s="1"/>
  <c r="AL28" i="22"/>
  <c r="AL30" i="22" s="1"/>
  <c r="U23" i="22"/>
  <c r="U28" i="22" s="1"/>
  <c r="U30" i="22" s="1"/>
  <c r="AU28" i="21"/>
  <c r="AU30" i="21" s="1"/>
  <c r="Y73" i="21"/>
  <c r="AP73" i="21" l="1"/>
  <c r="AU73" i="21" s="1"/>
  <c r="Y73" i="22" l="1"/>
  <c r="AP73" i="22"/>
  <c r="AU73"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Patrick Koroma-Tommy</author>
    <author>Marina Middleton</author>
  </authors>
  <commentList>
    <comment ref="G25" authorId="0" shapeId="0" xr:uid="{00000000-0006-0000-0200-00000100000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I25" authorId="1" shapeId="0" xr:uid="{E3C0ED5B-D1C0-47B2-BFA4-6ABD0D00FE8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K25" authorId="0" shapeId="0" xr:uid="{2F29A34B-379A-459B-9FA3-612D4A04BBF3}">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1" shapeId="0" xr:uid="{47E51A7C-B92D-4E68-B2BA-CFA1854049BD}">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O25" authorId="0" shapeId="0" xr:uid="{2BECFDD0-F563-4AC5-8AA1-C8687339B812}">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Q25" authorId="1" shapeId="0" xr:uid="{EDA5E678-5C1C-4E3E-9741-3186BA1FB7AE}">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S25" authorId="0" shapeId="0" xr:uid="{0A49723D-06B4-4F2C-87E2-C846190E1B5A}">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U25" authorId="1" shapeId="0" xr:uid="{2A9E8317-6A0C-4ABA-84FA-C4A283A263D3}">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W25" authorId="0" shapeId="0" xr:uid="{7B83CCEE-B839-4174-BC49-348287ECE01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1" shapeId="0" xr:uid="{90C06670-4270-46CC-94BD-B22176DD6171}">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A25" authorId="0" shapeId="0" xr:uid="{F256DC59-2C98-4049-B32B-38D9F64E8A29}">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C25" authorId="1" shapeId="0" xr:uid="{4AAAF158-DEDA-4E2A-979C-EAC924B944F5}">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E25" authorId="0" shapeId="0" xr:uid="{437BC7C5-2E0D-4779-88E1-902B3688E625}">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G25" authorId="1" shapeId="0" xr:uid="{E70637E3-4F29-4042-BCB3-32D48F2E4AD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2EA7BC0F-A3CB-4C6A-9C80-9FE450DD995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CB3A3EE8-9E0D-47E2-BCB6-646E4B38A7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5460902E-3F84-453D-B8CE-EB85AE5830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173F200C-533C-4EB7-9030-19190891EFA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88BC011D-5636-4C15-8D4D-CD2812D3CB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DA0C4757-B688-4C3E-B6D1-04836E44D56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8AE0970F-7656-4530-B82A-FA689FD536B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923D284B-8853-4EBB-B905-09F33A4A2C4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5B1133FD-39E2-4FD9-ACB3-1CCE97BA638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646F1728-A75A-4AAC-BB6C-28166CD3D94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DF4B1FC1-264C-478B-A972-A886FEC7E64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B2C30AE0-A98B-4402-BD9C-B5A5345CA2B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7772A636-1175-4694-B499-4540FC98CDD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F1282EE1-6BAB-499E-ADD4-5F55B29DD4C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A9A4790A-91C1-45BB-AF58-B83A98E1994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3CB4F414-EA06-4481-92DF-9CB1114CEC5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129826F6-E116-4A7A-86B8-E9607ED09C8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85C3C560-96A5-4F9B-AA79-4543DF6AA4A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97FABF19-6363-4A0B-94C9-ACAD1ADDBD5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9534E939-7C50-437F-BBCD-8707E793606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ECB85353-F35E-4760-9A96-AB96D6A69B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F4ED208F-9DC2-464B-B611-48709331EA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AD4AFCA2-04B1-4C47-8870-D03E7172CC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C44C6959-7691-4172-B384-32867821861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B444725B-6217-4ADA-8952-1E32589615D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BAE235E6-2558-47C2-B260-38E99585837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35514E51-DB06-4DCD-B5C1-ED66EB198AC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C50053CA-4E90-45B4-84B1-82D070E55D4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CCCE2260-CFFF-4149-B87E-BDB4E9017AB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F1F0FD0D-61A4-4286-896F-671590B3C17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C6EEA76A-B5AF-4E69-A5E8-63B692C98EB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9BB1B571-6C69-4A41-826E-325255EF1A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6792E009-A966-4093-AD2B-7052E0E119F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9B4D3E97-EF9F-4713-9721-06D7733CF60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125BCE31-036A-44F8-BC77-42C5D2D77E2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620F66DC-E638-4C42-AF58-30AFA992AD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626395F7-435B-47C3-A811-4B4430E2FFC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A8E87B7F-4025-4153-8507-AEED604BB0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14C1630D-3EAF-499B-BEBF-66BF191BB06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38C1E210-11F4-44DC-A8CE-EDBFBFC8B9E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067C1EC7-3E3F-43F5-A5A7-29F25C89FF2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08C62EBE-D1CA-473C-B69B-7C3C46D4E8D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C3982707-EBA0-49A8-9A84-9E85484252E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5FE78CD7-C717-4E89-A2F5-947A54FBC2D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9944B26A-9964-4045-8E0B-09ADF56DD5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68CAA2D3-1A00-498E-B54B-B501D22103A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CE0C2F16-0C2D-4321-A7D6-1BB4D4F91D0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9651F8D3-691A-487F-9270-A5C13F09778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BA66AC42-1979-4D79-92CC-0157A117954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4B777C37-E1EF-47FC-89A4-97F1094AFA5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889AB11D-DF4A-4665-A8C6-6C6784C2736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0FBDC2AE-B5D1-47CF-92AB-8562DB5A70D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1D376220-9B46-4FAE-BAC8-4B66F8F6642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2C3F9FB3-B259-4E27-8DD9-5B9352BC3EA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0EE9F15F-3F8B-4F8B-8AA6-6EDF60FF49C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D2755044-29B2-4C40-99E0-28B18AC0053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BBAF8AFF-B7CD-4284-8A34-F4AC490848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EFD1D5A7-010C-42C1-903C-A6A27C77762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5D85A9FA-8FE5-4783-8130-A001B588CAA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A38FED7E-3D0F-4AE6-89DB-FDB9A272BCB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EAE2E462-D358-43EF-AF41-F744ACDC7DE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E2B7FAF1-5F8C-4D21-B7E0-E2202141515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0E1DC070-6FE7-4382-BE97-2DA87016DAD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C2F2FFB0-9623-41EB-A69F-C7FC1B6396A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05D81503-770F-4611-8AA0-CE9EB956E5E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A89BDEB6-3EAD-412F-9966-59D13A88C7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90028810-C622-49AB-ADA7-CE2D3A401BD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5271D242-D5D6-458F-A753-0DD85FC452C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099046A6-E3E4-44CF-A693-EE1FF0D2A71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E206669F-7E6B-4622-97CE-3843D2D6254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D25BAF61-1FFA-48B4-981B-E284AFB5955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DA2C7B97-2B5B-45E5-8B7D-CC33284821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27312C07-A96A-4662-992A-558D8EFC7AA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F680DA67-0264-4D78-B9D5-FB585C5D413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E842CBD5-E537-4BE1-B344-B39F1121DA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0E6405CC-D626-42FE-BDB6-988CB6BF1B5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B8E09109-2759-4E0F-A6F5-B478FB8367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1500E33E-95BC-4F80-8D71-B40E68241E8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CBF46D53-DC0C-46BB-B607-69CFC249BF8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8C0B14B3-EFC6-437D-957C-EB1179055E7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68292DF4-5CB9-4ED2-926A-7D8FFF34DE9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0EAA0E75-0398-4D10-8A69-3E5C361BDA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AA6651E6-61AD-43D4-839B-A9A5B69F875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20E5F71B-01BA-4772-AF80-800267CC411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E4083BF5-26CC-4FE1-A4CD-97FE2C4DB7C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3B1676FE-3063-45FE-BBDA-BC66FA05ECF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0B91DD96-D61D-4CB1-B7A2-54A6E3A7A3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67FAA471-0174-44D3-A6E6-E6275FB15AD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4BD3566A-F030-4D65-846F-3C463F0A817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07AA24B9-2BEE-495B-8A64-7D7F81F7BA4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25AD5352-CAC6-4E81-8820-CFBEA5E45C1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AFBA6F54-8923-4458-8993-0E7B7EFAEF1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A66D8E7A-3264-4A73-9769-7BCE14B778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8106B503-8540-4088-99BD-833218A672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24592ACC-B3EF-4D2F-B299-91FA85C73FD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4146E0CF-0F33-40A4-81EE-8812E3CF1D3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3D304EFA-E767-493E-B495-94B52553736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8D188A30-8972-4225-9CDE-14D02C061FD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FB8DA1C1-019B-41A8-ACA3-04EE5C48566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959165CC-001B-4B31-BEB2-E1FE3FDA897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4B254B4D-9EA0-4BD8-BBC3-877843E918E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0F9966F2-3885-418B-A6AB-3F18AFD546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E7A3CF65-5688-4FB4-84AA-65FF3CCCAC7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FD7C3B6E-E7BC-4FDD-BED3-62ED6B1F593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D286090E-0AC4-4330-84E4-D47F81ED99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5449B669-BB1C-41B8-B7D1-617DCCFE45B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A1F8BFA6-280F-4FC6-B4A4-6C5AF3D0B7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9D8605A3-A8BF-4B8F-9971-713FFF84C64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1BF497A2-1EE0-4C64-87D5-15EE50FC2D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6D3979E2-F85E-4FED-8A26-E241B377AA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98640D57-F3BA-4345-8972-93B5232DAC4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6C94BB8A-D433-47CC-8F57-40506D1A533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940977E1-1CFB-40F1-B621-570C9A92A8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50F53FA0-4D68-4BC6-A47D-D0ACAE67462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15938F41-A24F-4BF4-BD2F-2FC39006C2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6B5F800A-B2C8-49DB-B6BF-C92A7203FFF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5B359F99-0FCC-4D02-8014-976B09519AD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3DC53F27-EFCF-44A2-B495-814BD788AB8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2A5D268F-AB8B-44F9-BEBC-A7731D17ED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558FDE12-3ADE-4BC6-B673-71FC3CB5E5B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91FEFE4B-A38D-4A4C-9719-193E37DB786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7D65E6AD-B0E7-4EFC-B224-A2604E01AEF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66DDC086-F0CD-4574-ADC8-462673F010A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F8EBE7AB-4562-4DF2-A630-6831B81CEC0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027C60B3-7CE8-4B9F-9582-44E5E1C1C4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31927AEF-40F8-46A6-B5BD-9D966644EBD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709C713E-BCB9-44E6-BBFD-92DA05E3316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C9953E8F-DBAD-4237-80C6-D4E7100C93E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18963F78-6F76-4EE2-857F-2151B42F24F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7B3DEF3C-7C66-4035-B3E8-B3000E0FBD7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G25" authorId="0" shapeId="0" xr:uid="{3CB0656D-B78D-452E-A8F2-A344C7DDEAE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J25" authorId="0" shapeId="0" xr:uid="{7D3950B8-606E-4B96-913B-C0F73B5F2D4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0" shapeId="0" xr:uid="{39BDE0D5-094E-41CF-A675-F5C56FCD8D3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P25" authorId="0" shapeId="0" xr:uid="{AB04BD6F-E789-42F5-B48E-98ECF17CC61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S25" authorId="0" shapeId="0" xr:uid="{BA4EF2D9-A739-433E-9BE0-FE42D6276FB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V25" authorId="0" shapeId="0" xr:uid="{CF393829-8750-4FF7-9BDA-916006760E16}">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0" shapeId="0" xr:uid="{2772D6BB-0FA2-431D-BA12-7706FF08B0BB}">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S18" authorId="0" shapeId="0" xr:uid="{6DF735DA-86EE-4A01-8A89-3359DD6F6777}">
      <text>
        <r>
          <rPr>
            <b/>
            <sz val="9"/>
            <color indexed="81"/>
            <rFont val="Tahoma"/>
            <family val="2"/>
          </rPr>
          <t>Please insert count of Additional Key Personnel.</t>
        </r>
      </text>
    </comment>
    <comment ref="AJ18" authorId="0" shapeId="0" xr:uid="{4662EFF6-9EB6-4B95-B284-27D3F08AC61E}">
      <text>
        <r>
          <rPr>
            <b/>
            <sz val="9"/>
            <color indexed="81"/>
            <rFont val="Tahoma"/>
            <family val="2"/>
          </rPr>
          <t>Please insert count of Additional Key Personnel.</t>
        </r>
      </text>
    </comment>
    <comment ref="BA18" authorId="0" shapeId="0" xr:uid="{9675E776-FDB7-4142-910E-D6D60A47898B}">
      <text>
        <r>
          <rPr>
            <b/>
            <sz val="9"/>
            <color indexed="81"/>
            <rFont val="Tahoma"/>
            <family val="2"/>
          </rPr>
          <t>Please insert count of Additional Key Personnel.</t>
        </r>
      </text>
    </comment>
    <comment ref="J76" authorId="1" shapeId="0" xr:uid="{00000000-0006-0000-0300-00000100000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6FFA4DC0-590F-4DA5-9B26-33B15082B609}">
      <text>
        <r>
          <rPr>
            <b/>
            <sz val="9"/>
            <color indexed="81"/>
            <rFont val="Tahoma"/>
            <family val="2"/>
          </rPr>
          <t>Please insert count of Additional Key Personnel.</t>
        </r>
      </text>
    </comment>
    <comment ref="AI18" authorId="0" shapeId="0" xr:uid="{1E2B977C-AE85-4E2B-9F82-88C5C64014AA}">
      <text>
        <r>
          <rPr>
            <b/>
            <sz val="9"/>
            <color indexed="81"/>
            <rFont val="Tahoma"/>
            <family val="2"/>
          </rPr>
          <t>Please insert count of Additional Key Personnel.</t>
        </r>
      </text>
    </comment>
    <comment ref="BA18" authorId="0" shapeId="0" xr:uid="{4996BB17-6B32-48ED-800D-FB2CD5D9CB7A}">
      <text>
        <r>
          <rPr>
            <b/>
            <sz val="9"/>
            <color indexed="81"/>
            <rFont val="Tahoma"/>
            <family val="2"/>
          </rPr>
          <t>Please insert count of Additional Key Personnel.</t>
        </r>
      </text>
    </comment>
    <comment ref="J76" authorId="1" shapeId="0" xr:uid="{E3E3C05B-35DA-4653-B61C-02CE68BDCCE1}">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2F9A4342-184D-4513-B6B7-670FBA277CA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C959F976-4EF8-4F87-B2AC-5D011F7F1A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E7A6CAE4-752D-41FE-8D43-8ECB95F7BB46}">
      <text>
        <r>
          <rPr>
            <b/>
            <sz val="9"/>
            <color indexed="81"/>
            <rFont val="Tahoma"/>
            <family val="2"/>
          </rPr>
          <t>Please insert count of Additional Key Personnel.</t>
        </r>
      </text>
    </comment>
    <comment ref="AI18" authorId="0" shapeId="0" xr:uid="{5C5D0080-3509-4A1F-B81A-DD09F98AD6A6}">
      <text>
        <r>
          <rPr>
            <b/>
            <sz val="9"/>
            <color indexed="81"/>
            <rFont val="Tahoma"/>
            <family val="2"/>
          </rPr>
          <t>Please insert count of Additional Key Personnel.</t>
        </r>
      </text>
    </comment>
    <comment ref="BA18" authorId="0" shapeId="0" xr:uid="{DBB9F733-1790-44B2-8B23-88A51549550D}">
      <text>
        <r>
          <rPr>
            <b/>
            <sz val="9"/>
            <color indexed="81"/>
            <rFont val="Tahoma"/>
            <family val="2"/>
          </rPr>
          <t>Please insert count of Additional Key Personnel.</t>
        </r>
      </text>
    </comment>
    <comment ref="J76" authorId="1" shapeId="0" xr:uid="{5870C195-48AB-481E-8EFC-86A8BCC69B83}">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3D960785-DC01-4EBD-81EA-987BAA14868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CDB16DDB-7474-474F-9A45-1A2994BAC4B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8275A8A7-95EF-4135-83E4-E560895A1EC7}">
      <text>
        <r>
          <rPr>
            <b/>
            <sz val="9"/>
            <color indexed="81"/>
            <rFont val="Tahoma"/>
            <family val="2"/>
          </rPr>
          <t>Please insert count of Additional Key Personnel.</t>
        </r>
      </text>
    </comment>
    <comment ref="AI18" authorId="0" shapeId="0" xr:uid="{5900CC04-0B25-42EC-9946-90A5F6F87BD3}">
      <text>
        <r>
          <rPr>
            <b/>
            <sz val="9"/>
            <color indexed="81"/>
            <rFont val="Tahoma"/>
            <family val="2"/>
          </rPr>
          <t>Please insert count of Additional Key Personnel.</t>
        </r>
      </text>
    </comment>
    <comment ref="BA18" authorId="0" shapeId="0" xr:uid="{2016D994-77B4-4CBE-B751-52802079B084}">
      <text>
        <r>
          <rPr>
            <b/>
            <sz val="9"/>
            <color indexed="81"/>
            <rFont val="Tahoma"/>
            <family val="2"/>
          </rPr>
          <t>Please insert count of Additional Key Personnel.</t>
        </r>
      </text>
    </comment>
    <comment ref="J76" authorId="1" shapeId="0" xr:uid="{2C7AE11E-B374-4195-BB6D-8DD44A7AF22B}">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3675C96A-291E-436E-B659-8EF2F91571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0EB5580F-AE22-46D0-B784-44BB7B8045D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60C60089-889B-4723-B61B-54C620238121}">
      <text>
        <r>
          <rPr>
            <b/>
            <sz val="9"/>
            <color indexed="81"/>
            <rFont val="Tahoma"/>
            <family val="2"/>
          </rPr>
          <t>Please insert count of Additional Key Personnel.</t>
        </r>
      </text>
    </comment>
    <comment ref="AI18" authorId="0" shapeId="0" xr:uid="{C3E8145D-FA40-4CE5-BAAC-02B6152954FF}">
      <text>
        <r>
          <rPr>
            <b/>
            <sz val="9"/>
            <color indexed="81"/>
            <rFont val="Tahoma"/>
            <family val="2"/>
          </rPr>
          <t>Please insert count of Additional Key Personnel.</t>
        </r>
      </text>
    </comment>
    <comment ref="BA18" authorId="0" shapeId="0" xr:uid="{A9A9A257-E2D6-4076-AE33-05E475BAD3DD}">
      <text>
        <r>
          <rPr>
            <b/>
            <sz val="9"/>
            <color indexed="81"/>
            <rFont val="Tahoma"/>
            <family val="2"/>
          </rPr>
          <t>Please insert count of Additional Key Personnel.</t>
        </r>
      </text>
    </comment>
    <comment ref="J76" authorId="1" shapeId="0" xr:uid="{994D7F4F-3D3A-41A6-B8F7-EE504AFFBE19}">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990FCFA1-5C4A-47E0-AD2E-5A967C8AF16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28D7C28C-010F-4AFC-9CFF-EE80042676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73BA8B05-EAB9-42A3-86BD-9E57081707E9}">
      <text>
        <r>
          <rPr>
            <b/>
            <sz val="9"/>
            <color indexed="81"/>
            <rFont val="Tahoma"/>
            <family val="2"/>
          </rPr>
          <t>Please insert count of Additional Key Personnel.</t>
        </r>
      </text>
    </comment>
    <comment ref="AI18" authorId="0" shapeId="0" xr:uid="{C1E3207D-CF38-4FF3-B0B5-9791B553E4DF}">
      <text>
        <r>
          <rPr>
            <b/>
            <sz val="9"/>
            <color indexed="81"/>
            <rFont val="Tahoma"/>
            <family val="2"/>
          </rPr>
          <t>Please insert count of Additional Key Personnel.</t>
        </r>
      </text>
    </comment>
    <comment ref="BA18" authorId="0" shapeId="0" xr:uid="{C3DC08FF-49FD-4EBE-BB97-5303CAED1658}">
      <text>
        <r>
          <rPr>
            <b/>
            <sz val="9"/>
            <color indexed="81"/>
            <rFont val="Tahoma"/>
            <family val="2"/>
          </rPr>
          <t>Please insert count of Additional Key Personnel.</t>
        </r>
      </text>
    </comment>
    <comment ref="J76" authorId="1" shapeId="0" xr:uid="{AC319974-76F1-4147-ADA5-4E34A574FAAE}">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099AE95B-AA13-430A-856E-23CDD5B5FD1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2BFCD079-19EE-485C-AF14-B71B73653A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F987B256-8689-4911-AE65-013E45BC4911}">
      <text>
        <r>
          <rPr>
            <b/>
            <sz val="9"/>
            <color indexed="81"/>
            <rFont val="Tahoma"/>
            <family val="2"/>
          </rPr>
          <t>Please insert count of Additional Key Personnel.</t>
        </r>
      </text>
    </comment>
    <comment ref="AI18" authorId="0" shapeId="0" xr:uid="{6246D316-EEAF-4839-89C7-4029D833048B}">
      <text>
        <r>
          <rPr>
            <b/>
            <sz val="9"/>
            <color indexed="81"/>
            <rFont val="Tahoma"/>
            <family val="2"/>
          </rPr>
          <t>Please insert count of Additional Key Personnel.</t>
        </r>
      </text>
    </comment>
    <comment ref="J76" authorId="1" shapeId="0" xr:uid="{44A81520-F596-4E72-9DC7-75871F5A926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4196DF96-5186-44B8-B217-68DA7F384E3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0BA02512-3E08-48C2-942F-4DA17AF912C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sharedStrings.xml><?xml version="1.0" encoding="utf-8"?>
<sst xmlns="http://schemas.openxmlformats.org/spreadsheetml/2006/main" count="18916" uniqueCount="362">
  <si>
    <t>Link to FFAR's Matching Guidelines Document</t>
  </si>
  <si>
    <t>ANNUAL CUMULATIVE BUDGET</t>
  </si>
  <si>
    <t>Green cells will autofill</t>
  </si>
  <si>
    <t>Start Date:</t>
  </si>
  <si>
    <t>End Date:</t>
  </si>
  <si>
    <t>Principal Investigator's Name:</t>
  </si>
  <si>
    <t xml:space="preserve">Applying Organization Name: </t>
  </si>
  <si>
    <t xml:space="preserve">Proposed Project Title: </t>
  </si>
  <si>
    <t>Instructions: Match means moneys or services the grantee will procure and certify, FFAR request means disbursement requested from FFAR</t>
  </si>
  <si>
    <t>YEAR 1</t>
  </si>
  <si>
    <t>Revised Year 1</t>
  </si>
  <si>
    <t>YEAR 2</t>
  </si>
  <si>
    <t>Revised Year 2</t>
  </si>
  <si>
    <t>YEAR 3</t>
  </si>
  <si>
    <t>Revised Year 3</t>
  </si>
  <si>
    <t>YEAR 4</t>
  </si>
  <si>
    <t>Revised Year 4</t>
  </si>
  <si>
    <t>YEAR 5</t>
  </si>
  <si>
    <t>Revised Year 5</t>
  </si>
  <si>
    <t>YEAR 6</t>
  </si>
  <si>
    <t>Revised Year 6</t>
  </si>
  <si>
    <t>YEAR 7</t>
  </si>
  <si>
    <t>Revised Year 7</t>
  </si>
  <si>
    <t>Totals ($)</t>
  </si>
  <si>
    <t>Revised Totals ($)</t>
  </si>
  <si>
    <t>Rebudget Net Change</t>
  </si>
  <si>
    <t>FFAR Request</t>
  </si>
  <si>
    <t>Match</t>
  </si>
  <si>
    <t>Revised FFAR</t>
  </si>
  <si>
    <t>Revised Match</t>
  </si>
  <si>
    <t>Key Personnel salary</t>
  </si>
  <si>
    <t>Key Personnel Fringe</t>
  </si>
  <si>
    <t>Other Personnel salary</t>
  </si>
  <si>
    <t>Other Personnel fringe</t>
  </si>
  <si>
    <t>Total Salary, Wages, and Fringe Benefits</t>
  </si>
  <si>
    <t>Equipment</t>
  </si>
  <si>
    <t>Travel</t>
  </si>
  <si>
    <t xml:space="preserve">Other Direct Costs </t>
  </si>
  <si>
    <t>Subawards</t>
  </si>
  <si>
    <t>Total Direct Costs</t>
  </si>
  <si>
    <t>Total Indirect Costs</t>
  </si>
  <si>
    <t>Funds Requested</t>
  </si>
  <si>
    <t>Total Match</t>
  </si>
  <si>
    <t>Year 1</t>
  </si>
  <si>
    <t>Year 2</t>
  </si>
  <si>
    <t>Year 3</t>
  </si>
  <si>
    <t>Year 4</t>
  </si>
  <si>
    <t>Year 5</t>
  </si>
  <si>
    <t>Year 6</t>
  </si>
  <si>
    <t>Year 7</t>
  </si>
  <si>
    <t>Totals</t>
  </si>
  <si>
    <t>Net Change</t>
  </si>
  <si>
    <t>H. Total Project Budget</t>
  </si>
  <si>
    <t>Project IDC Rate</t>
  </si>
  <si>
    <t>Project IDC Variable</t>
  </si>
  <si>
    <t>Request from FFAR:</t>
  </si>
  <si>
    <t>Cash Match:</t>
  </si>
  <si>
    <t>In-Kind Match:</t>
  </si>
  <si>
    <t>Total Match:</t>
  </si>
  <si>
    <t>In-Kind Match Percentage (must be less than 50%):</t>
  </si>
  <si>
    <t>Match Ratio (FFAR Funds : Match)</t>
  </si>
  <si>
    <t>Grand Total Project Budget</t>
  </si>
  <si>
    <t>:</t>
  </si>
  <si>
    <t>ANNUAL CUMULATIVE SPENDING</t>
  </si>
  <si>
    <t>Light green cells will autofill</t>
  </si>
  <si>
    <t>Total FFAR Spent ($)</t>
  </si>
  <si>
    <t>Total Cash Match Spent</t>
  </si>
  <si>
    <t>Total In-Kind Match Spent</t>
  </si>
  <si>
    <t>Total Spent</t>
  </si>
  <si>
    <t>Total Variance ($)</t>
  </si>
  <si>
    <t xml:space="preserve">FFAR Spending </t>
  </si>
  <si>
    <t>Cash Match</t>
  </si>
  <si>
    <t>In-Kind Match</t>
  </si>
  <si>
    <t>Funds Spent</t>
  </si>
  <si>
    <t>Spent to Date</t>
  </si>
  <si>
    <t>Variance</t>
  </si>
  <si>
    <t>FFAR Expenditures:</t>
  </si>
  <si>
    <t>Original Annual Budget</t>
  </si>
  <si>
    <t>Year 1 Re-Budget</t>
  </si>
  <si>
    <t>Year 1 Spending Report</t>
  </si>
  <si>
    <t>Y1 Start Date</t>
  </si>
  <si>
    <t>Y1 End Date</t>
  </si>
  <si>
    <t xml:space="preserve">Applicant Organization Name: </t>
  </si>
  <si>
    <t>Key Personnel</t>
  </si>
  <si>
    <t>Full Name</t>
  </si>
  <si>
    <t>Project Role</t>
  </si>
  <si>
    <t>Calendar Months</t>
  </si>
  <si>
    <t>FFAR Salary</t>
  </si>
  <si>
    <t>FFAR Fringe</t>
  </si>
  <si>
    <t>FFAR Total</t>
  </si>
  <si>
    <t>Cash Salary</t>
  </si>
  <si>
    <t>Cash Fringe</t>
  </si>
  <si>
    <t>Cash Total</t>
  </si>
  <si>
    <t>In-Kind Total</t>
  </si>
  <si>
    <t>Total</t>
  </si>
  <si>
    <t>Difference</t>
  </si>
  <si>
    <t>Total Expenditures</t>
  </si>
  <si>
    <t>Year 1 Variance</t>
  </si>
  <si>
    <t xml:space="preserve">Additional Key Personnel: </t>
  </si>
  <si>
    <t xml:space="preserve">Subototal Key Personnel: </t>
  </si>
  <si>
    <t xml:space="preserve">Additional Personnel </t>
  </si>
  <si>
    <t>Count of Additional Personnel</t>
  </si>
  <si>
    <t>Post Doctoral Associates</t>
  </si>
  <si>
    <t>Graduate Students</t>
  </si>
  <si>
    <t>Undergraduate Students</t>
  </si>
  <si>
    <t>Administrative Staff</t>
  </si>
  <si>
    <t>Other</t>
  </si>
  <si>
    <t>Subtotal Additional Personnel</t>
  </si>
  <si>
    <t>Total Personnel Salary, Wage, and Fringe Benefits</t>
  </si>
  <si>
    <t>Research Activities</t>
  </si>
  <si>
    <t>Equipment over $5,000</t>
  </si>
  <si>
    <t>Funds Requested ($)</t>
  </si>
  <si>
    <t>Actual Expenditures</t>
  </si>
  <si>
    <t>Total Equipment Cost</t>
  </si>
  <si>
    <t>Travel &amp; Accommodations</t>
  </si>
  <si>
    <t>Total Travel Cost</t>
  </si>
  <si>
    <t>Other Direct Costs</t>
  </si>
  <si>
    <t>Total Other Direct Costs</t>
  </si>
  <si>
    <t>Total Subaward</t>
  </si>
  <si>
    <t>Subtotals Before Indirect Costs</t>
  </si>
  <si>
    <t>Combined Match Before Indirect Costs</t>
  </si>
  <si>
    <t>Indirect Costs</t>
  </si>
  <si>
    <t>Total IDC</t>
  </si>
  <si>
    <t>IDC Expenditures</t>
  </si>
  <si>
    <t>Total IDC Expenditures</t>
  </si>
  <si>
    <t xml:space="preserve"> </t>
  </si>
  <si>
    <t>Project Totals</t>
  </si>
  <si>
    <t>Year 1 Request from FFAR</t>
  </si>
  <si>
    <t>Net FFAR Funds Change</t>
  </si>
  <si>
    <t>FFAR Funds Spent</t>
  </si>
  <si>
    <t>FFAR Funds Balance</t>
  </si>
  <si>
    <t>Prepared By:</t>
  </si>
  <si>
    <t>Date:</t>
  </si>
  <si>
    <t>Year 1 Cash Match</t>
  </si>
  <si>
    <t>Net Cash Match Change</t>
  </si>
  <si>
    <t>Cash Match Spent</t>
  </si>
  <si>
    <t>Cash Match Balance</t>
  </si>
  <si>
    <t>Preparer Email:</t>
  </si>
  <si>
    <t>Year 1 In-Kind</t>
  </si>
  <si>
    <t>Net In-Kind Match Change</t>
  </si>
  <si>
    <t>In-Kind Match Spent</t>
  </si>
  <si>
    <t>In-Kind Match Balance</t>
  </si>
  <si>
    <t>PI Certification:</t>
  </si>
  <si>
    <t>Total Year 1 Match</t>
  </si>
  <si>
    <t>Net Total Match Change</t>
  </si>
  <si>
    <t>Total Match Spent</t>
  </si>
  <si>
    <t>Total Match Balance</t>
  </si>
  <si>
    <t>Total Year 1 Budget</t>
  </si>
  <si>
    <t>Net Total Change</t>
  </si>
  <si>
    <t>Year 1 Project Spent</t>
  </si>
  <si>
    <t>Year 1 Project Balance</t>
  </si>
  <si>
    <t>Interest Generated (if any)</t>
  </si>
  <si>
    <t>In-Kind Percentage (must be less than 50%)</t>
  </si>
  <si>
    <t>FFAR IDC Rate</t>
  </si>
  <si>
    <t>Match IDC Rate</t>
  </si>
  <si>
    <t>Year 2 Re-Budget</t>
  </si>
  <si>
    <t>Year 2 Spending Report</t>
  </si>
  <si>
    <t xml:space="preserve">Year 2 </t>
  </si>
  <si>
    <t>Y2 Start Date</t>
  </si>
  <si>
    <t>Y2 End Date</t>
  </si>
  <si>
    <t>Year 2 Variance</t>
  </si>
  <si>
    <t xml:space="preserve">Subtotal Key Personnel: </t>
  </si>
  <si>
    <t>Total Subawards</t>
  </si>
  <si>
    <t>Subotals Before Indirect Costs</t>
  </si>
  <si>
    <t>Year 2 Request from FFAR</t>
  </si>
  <si>
    <t>Year 2 Cash Match</t>
  </si>
  <si>
    <t>Year 2 In-Kind</t>
  </si>
  <si>
    <t>Total Year 2 Match</t>
  </si>
  <si>
    <t>Total Year 2 Budget</t>
  </si>
  <si>
    <t>Year 2 Project Spent</t>
  </si>
  <si>
    <t>Year 2 Project Balance</t>
  </si>
  <si>
    <t>Year 3 Re-Budget</t>
  </si>
  <si>
    <t>Year 3 Spending Report</t>
  </si>
  <si>
    <t>Y3 Start Date</t>
  </si>
  <si>
    <t>Y3 End Date</t>
  </si>
  <si>
    <t>Year 3 Variance</t>
  </si>
  <si>
    <t>Year 3 Request from FFAR</t>
  </si>
  <si>
    <t>Year 3 Cash Match</t>
  </si>
  <si>
    <t>Year 3 In-Kind</t>
  </si>
  <si>
    <t>Total Year 3 Match</t>
  </si>
  <si>
    <t>Total Year 3 Budget</t>
  </si>
  <si>
    <t>Year 3 Project Spent</t>
  </si>
  <si>
    <t>Year 3 Project Balance</t>
  </si>
  <si>
    <t>Year 4 Re-Budget</t>
  </si>
  <si>
    <t>Year 4 Spending Report</t>
  </si>
  <si>
    <t>Y4 Start Date</t>
  </si>
  <si>
    <t>Y4 End Date</t>
  </si>
  <si>
    <t>Year 4 Variance</t>
  </si>
  <si>
    <t>Year 4 Request from FFAR</t>
  </si>
  <si>
    <t>Year 4 Cash Match</t>
  </si>
  <si>
    <t>Year 4 In-Kind</t>
  </si>
  <si>
    <t>Total Year 4 Match</t>
  </si>
  <si>
    <t>Total Year 4 Budget</t>
  </si>
  <si>
    <t>Year 4 Project Spent</t>
  </si>
  <si>
    <t>Year 4 Project Balance</t>
  </si>
  <si>
    <t>Year 5 Re-Budget</t>
  </si>
  <si>
    <t>Year 5 Spending Report</t>
  </si>
  <si>
    <t xml:space="preserve">Year 5 </t>
  </si>
  <si>
    <t>Y5 Start Date</t>
  </si>
  <si>
    <t>Y5 End Date</t>
  </si>
  <si>
    <t>Year 5 Variance</t>
  </si>
  <si>
    <t>Year 5 Request from FFAR</t>
  </si>
  <si>
    <t>Year 5 Cash Match</t>
  </si>
  <si>
    <t>Year 5 In-Kind</t>
  </si>
  <si>
    <t>Total Year 5 Match</t>
  </si>
  <si>
    <t>Total Year 5 Budget</t>
  </si>
  <si>
    <t>Year 5 Project Spent</t>
  </si>
  <si>
    <t>Year 5 Project Balance</t>
  </si>
  <si>
    <t>Year 6 Re-Budget</t>
  </si>
  <si>
    <t>Year 6 Spending Report</t>
  </si>
  <si>
    <t>Y6 Start Date</t>
  </si>
  <si>
    <t>Y6 End Date</t>
  </si>
  <si>
    <t>Year 6 Variance</t>
  </si>
  <si>
    <t>Year 6 Request from FFAR</t>
  </si>
  <si>
    <t>Year 6  Cash Match</t>
  </si>
  <si>
    <t>Year 6 Cash Match</t>
  </si>
  <si>
    <t>Year 6 In-Kind</t>
  </si>
  <si>
    <t>Total Year 6 Match</t>
  </si>
  <si>
    <t>Total Year 6 Budget</t>
  </si>
  <si>
    <t>Year 6 Project Spent</t>
  </si>
  <si>
    <t>Year 6 Project Balance</t>
  </si>
  <si>
    <t>Year 7 Re-Budget</t>
  </si>
  <si>
    <t>Year 7 Spending Report</t>
  </si>
  <si>
    <t>Y7 Start Date</t>
  </si>
  <si>
    <t>Y7 End Date</t>
  </si>
  <si>
    <t>Year 7 Variance</t>
  </si>
  <si>
    <t>Year 7 Request from FFAR</t>
  </si>
  <si>
    <t>Year 7 Cash Match</t>
  </si>
  <si>
    <t>Year 7 In-Kind</t>
  </si>
  <si>
    <t>Total Year 7 Match</t>
  </si>
  <si>
    <t>Total Year 7 Budget</t>
  </si>
  <si>
    <t>Year 7 Project Spent</t>
  </si>
  <si>
    <t>Year 7 Project Balance</t>
  </si>
  <si>
    <t>Subaward 1</t>
  </si>
  <si>
    <t>Subaward Institution:</t>
  </si>
  <si>
    <t>Subaward Point of Contact:</t>
  </si>
  <si>
    <t>Point of Contact Email:</t>
  </si>
  <si>
    <t>FFAR Funds Spent:</t>
  </si>
  <si>
    <t>Cash Match Spent:</t>
  </si>
  <si>
    <t>In-Kind Match Spent:</t>
  </si>
  <si>
    <t>Total Match Spent:</t>
  </si>
  <si>
    <t>Total Subaward Budget:</t>
  </si>
  <si>
    <t>Total Subaward Spent:</t>
  </si>
  <si>
    <t>Match Ratio Spent (FFAR Funds : Match)</t>
  </si>
  <si>
    <t>Personnel</t>
  </si>
  <si>
    <t>Role</t>
  </si>
  <si>
    <t>Count or Name</t>
  </si>
  <si>
    <t>PI of subaward</t>
  </si>
  <si>
    <t>non-PI personnel count</t>
  </si>
  <si>
    <t xml:space="preserve">Total </t>
  </si>
  <si>
    <t>Subaward 2</t>
  </si>
  <si>
    <t>Subaward 3</t>
  </si>
  <si>
    <t>Subaward 4</t>
  </si>
  <si>
    <t>Subaward 5</t>
  </si>
  <si>
    <t>Subaward 6</t>
  </si>
  <si>
    <t>Subaward 7</t>
  </si>
  <si>
    <t>Subaward 8</t>
  </si>
  <si>
    <t>Subaward 9</t>
  </si>
  <si>
    <t>Subaward 10</t>
  </si>
  <si>
    <t xml:space="preserve">Each proposal must include a proposed budget for each year of funding being requested. All project cost estimates must be provided in U.S. Dollars. If you are using another currency, please include in your budget narrative a detailed explanation of how the exchange rate was obtained, including exchange rate date.  </t>
  </si>
  <si>
    <t>Matching Funder Information</t>
  </si>
  <si>
    <t>Matching Funder Name</t>
  </si>
  <si>
    <t>Type of Organization</t>
  </si>
  <si>
    <t>Organization State</t>
  </si>
  <si>
    <t>Point of Contact</t>
  </si>
  <si>
    <t>Year 1 Cash</t>
  </si>
  <si>
    <t>Year 2 Cash</t>
  </si>
  <si>
    <t>Year 3 Cash</t>
  </si>
  <si>
    <t>Year 4 Cash</t>
  </si>
  <si>
    <t>Year 5 Cash</t>
  </si>
  <si>
    <t>Year 6 Cash</t>
  </si>
  <si>
    <t>Year 7 Cash</t>
  </si>
  <si>
    <t>Total Cash</t>
  </si>
  <si>
    <t>Total In-Kind</t>
  </si>
  <si>
    <t>Disbursed by FFAR (Y/N)</t>
  </si>
  <si>
    <t>Itemized Obtained Match</t>
  </si>
  <si>
    <t>Annual Obtained Match</t>
  </si>
  <si>
    <t>Itemized Budgeted Annual Match</t>
  </si>
  <si>
    <t>Budgeted Annual Match</t>
  </si>
  <si>
    <t>Rebudgeted Matching Funder Information</t>
  </si>
  <si>
    <t>How to Use This Template - Applicants</t>
  </si>
  <si>
    <t>How to Use This Template - Awardees</t>
  </si>
  <si>
    <t>2. On each relevant annual tab (Year 1, Year 2, etc.), enter the project year's Start and End Dates, then provide short descriptions of the relevant line items which will recur from year to year, and the line items specific to the year you are describing.</t>
  </si>
  <si>
    <t xml:space="preserve">4. If you have a subaward or multiple subawards, complete the relevant subaward tab(s). If you have more than four subawards, select lines 63-70 on each annual tab, right-click, then select 'Unhide' to reveal additional subaward lines. Then right-click any tab and select 'Unhide' to reveal the relevant subaward tabs. </t>
  </si>
  <si>
    <t>For assistance, contact the FFAR Grants Team at grants@foundationfar.org</t>
  </si>
  <si>
    <t>3. Enter the Direct Costs into white cells. Separate the charges to FFAR funds and the charges to matching funds. All cells with colored backgrounds will automatically populate.</t>
  </si>
  <si>
    <t>1. Enter the Start Date, End Date, Principal Investigator Name, Applying Organization Name, and Project Title on the Cumulative Budget Tab. All financial information on this tab will automatically populate as you complete the annual tabs.</t>
  </si>
  <si>
    <t>1. On the relevant annual tab, select Columns AF-AV and right-click, then select 'Unhide' to reveal the Reporting section of the tab.</t>
  </si>
  <si>
    <t xml:space="preserve">2. Enter the relevant project year's Start and End Dates at the top of the reporting section. </t>
  </si>
  <si>
    <t>3. Enter the relevant actual expenditures into the white cells. Cells with colored backgrounds will automatically populate.</t>
  </si>
  <si>
    <t>4. IDC automatically calculates at the previously aproved rate for your project. IF NECESSARY, YOU CAN OVERWRITE THE IDC SPENDING CELLS. Check that cells AJ86 and AJ87 reflect equal rates between FFAR IDC spending and Match IDC spending.</t>
  </si>
  <si>
    <t>5. If you have subawards, complete steps 1-4 on every relevant tab.</t>
  </si>
  <si>
    <t>5. Complete every relevant subaward tab with the name of the subawardee institution and the primary point of contact. Enter anticipated costs into the white cells. Like the annual tabs, cells with colored backgrounds will automatically populate.</t>
  </si>
  <si>
    <t xml:space="preserve">6. Indirect Costs (IDC, sometimes called 'overhead' or 'F&amp;A') are automatically calculated by the template at the maximum allowable amount. If you wish to lower the IDC rate, please contact the FFAR Grants Team at grants@foundationfar.org. </t>
  </si>
  <si>
    <t>7. Check that the Cumulative Budget Tab has totals consistent with your expectations for your project. If match is required for your application, check that the total match is adequate, and that the match is at least 50% cash. For more information regarding matching funds on FFAR awards, please refer to the Matching Guidelines Document linked above.</t>
  </si>
  <si>
    <t>8. If your project has match, complete the Matching Details Tab. Record all sources of matching funds and the amount they will provide per project year. If any cells on this tab highlight orange, there is a discrepancy between the match you intend to spend and the match available to you, and the discrepancy must be corrected.</t>
  </si>
  <si>
    <t>Subawards - See Subaward Tabs</t>
  </si>
  <si>
    <t>Year 7 Start Date</t>
  </si>
  <si>
    <t>Year 7 End Date</t>
  </si>
  <si>
    <t>Year 6 Start Date</t>
  </si>
  <si>
    <t>Year 6 End Date</t>
  </si>
  <si>
    <t>Year 1 Start Date</t>
  </si>
  <si>
    <t>Year 1 End Date</t>
  </si>
  <si>
    <t>Year 1 Original Annual Budget</t>
  </si>
  <si>
    <t>Year 2 Original Annual Budget</t>
  </si>
  <si>
    <t>Year 3 Original Annual Budget</t>
  </si>
  <si>
    <t>Year 4 Original Annual Budget</t>
  </si>
  <si>
    <t>Year 5 Original Annual Budget</t>
  </si>
  <si>
    <t>Year 6 Original Annual Budget</t>
  </si>
  <si>
    <t>Year 7 Original Annual Budget</t>
  </si>
  <si>
    <t>Year 2 Start Date</t>
  </si>
  <si>
    <t>Year 2 End Date</t>
  </si>
  <si>
    <t>Year 3 Start Date</t>
  </si>
  <si>
    <t>Year 3 End Date</t>
  </si>
  <si>
    <t>Year 4 End Date</t>
  </si>
  <si>
    <t>Year 4 Start Date</t>
  </si>
  <si>
    <t>Year 5 Start Date</t>
  </si>
  <si>
    <t>Year 5 End Date</t>
  </si>
  <si>
    <t xml:space="preserve">Sub IDC </t>
  </si>
  <si>
    <t>Sub IDC</t>
  </si>
  <si>
    <t>Subawards - Autofilled from Subaward Tabs</t>
  </si>
  <si>
    <t>Other Direct Costs (Describe below)</t>
  </si>
  <si>
    <t>NCE Spending Plan</t>
  </si>
  <si>
    <t xml:space="preserve">Cash Match </t>
  </si>
  <si>
    <t xml:space="preserve">In-Kind Match </t>
  </si>
  <si>
    <t xml:space="preserve">Total Match </t>
  </si>
  <si>
    <t>NCE Start Date</t>
  </si>
  <si>
    <t>NCE End Date</t>
  </si>
  <si>
    <t>FFAR Funds</t>
  </si>
  <si>
    <t>Year 7 Total</t>
  </si>
  <si>
    <t>Year 6 Total</t>
  </si>
  <si>
    <t>Year 5 Total</t>
  </si>
  <si>
    <t>Year 4 Total</t>
  </si>
  <si>
    <t>Year 3 Total</t>
  </si>
  <si>
    <t>Year 2 Total</t>
  </si>
  <si>
    <t>NCE FFAR Funds</t>
  </si>
  <si>
    <t>In-Kind</t>
  </si>
  <si>
    <t>Total NCE Budget</t>
  </si>
  <si>
    <t>Total NCE Match</t>
  </si>
  <si>
    <t>Project Year 2 Totals</t>
  </si>
  <si>
    <t>NCE Spending Plan Project Year 2</t>
  </si>
  <si>
    <t>NCE Spending Plan Project Year 3</t>
  </si>
  <si>
    <t>Project Year 3 Totals</t>
  </si>
  <si>
    <t>NCE Spending Plan Project Year 4</t>
  </si>
  <si>
    <t>Project Year 4 Totals</t>
  </si>
  <si>
    <t>NCE Spending Plan Project Year 5</t>
  </si>
  <si>
    <t>Project Year 5 Totals</t>
  </si>
  <si>
    <t>NCE Spending Plan Project Year 6</t>
  </si>
  <si>
    <t>Project Year 6 Totals</t>
  </si>
  <si>
    <t>NCE Spending Plan Project Year 7</t>
  </si>
  <si>
    <t>Project Year 7 Totals</t>
  </si>
  <si>
    <t>Total NCE Budget:</t>
  </si>
  <si>
    <t>Total Match Contribution Not Accruing IDC</t>
  </si>
  <si>
    <t>Total Match Direct Cost</t>
  </si>
  <si>
    <t>Total FFAR Direct Cost</t>
  </si>
  <si>
    <t>New IDC Rate</t>
  </si>
  <si>
    <t>Indirect Cost Policy</t>
  </si>
  <si>
    <t>The Foundation for Food &amp; Agriculture Research (FFAR) allows applicants to use up to fifteen percent (15%) of the total direct costs requested from FFAR, and up to fifteen percent (15%) of the direct costs on the required one-to-one matching funds towards indirect costs (IDC). These costs are also referred to as facilities and administration (F&amp;A) costs.</t>
  </si>
  <si>
    <t>FFAR’s IDC allowance is an indirect cost rate applied to the total direct costs requested to be used for indirect costs by the institution.</t>
  </si>
  <si>
    <t>Examples of direct costs include, but are not limited to, materials, supplies, equipment, salary support for work on a project, fees for data analysis and/or travel.  Examples of IDCs include, but are not limited to departmental administration, rental or building costs and/or expenses for infrastructure.</t>
  </si>
  <si>
    <t xml:space="preserve">Upon request, FFAR can reduce the IDC of a project or sub-award to any rate below 15% provided that the IDC of matching funds is never lower than the IDC charged to FFAR funds. </t>
  </si>
  <si>
    <t xml:space="preserve">Unrecovered indirect cost, defined as the difference between a grantee’s federally negotiated IDC rate and FFAR’s fifteen percent (15%) indirect cost allotment, must not be offered, and will not be accepted, as a match contribution. FFAR reserves the right to negotiate the match IDC on a case-by-case basis if the project’s matching funds are two-to-one or greater.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</si>
</sst>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000000"/>
    <numFmt numFmtId="165" formatCode="&quot;$&quot;#,##0.00"/>
    <numFmt numFmtId="166" formatCode="0.00000000"/>
  </numFmts>
  <fonts count="23" x14ac:knownFonts="1">
    <font>
      <sz val="11"/>
      <color theme="1"/>
      <name val="Calibri"/>
      <family val="2"/>
      <scheme val="minor"/>
    </font>
    <font>
      <sz val="12"/>
      <color theme="1"/>
      <name val="Calibri"/>
      <family val="2"/>
      <scheme val="minor"/>
    </font>
    <font>
      <b/>
      <sz val="12"/>
      <color theme="1"/>
      <name val="Calibri"/>
      <family val="2"/>
      <scheme val="minor"/>
    </font>
    <font>
      <sz val="9"/>
      <color indexed="81"/>
      <name val="Tahoma"/>
      <family val="2"/>
    </font>
    <font>
      <b/>
      <sz val="9"/>
      <color indexed="81"/>
      <name val="Tahoma"/>
      <family val="2"/>
    </font>
    <font>
      <i/>
      <sz val="11"/>
      <color rgb="FF7F7F7F"/>
      <name val="Calibri"/>
      <family val="2"/>
      <scheme val="minor"/>
    </font>
    <font>
      <sz val="11"/>
      <color theme="1"/>
      <name val="Calibri"/>
      <family val="2"/>
      <scheme val="minor"/>
    </font>
    <font>
      <i/>
      <sz val="14"/>
      <color rgb="FFFF0000"/>
      <name val="Calibri"/>
      <family val="2"/>
      <scheme val="minor"/>
    </font>
    <font>
      <sz val="16"/>
      <color theme="1"/>
      <name val="Calibri"/>
      <family val="2"/>
      <scheme val="minor"/>
    </font>
    <font>
      <u/>
      <sz val="11"/>
      <color theme="10"/>
      <name val="Calibri"/>
      <family val="2"/>
      <scheme val="minor"/>
    </font>
    <font>
      <sz val="12"/>
      <color rgb="FFFF0000"/>
      <name val="Calibri"/>
      <family val="2"/>
      <scheme val="minor"/>
    </font>
    <font>
      <sz val="12"/>
      <name val="Calibri"/>
      <family val="2"/>
      <scheme val="minor"/>
    </font>
    <font>
      <b/>
      <sz val="18"/>
      <name val="Calibri"/>
      <family val="2"/>
      <scheme val="minor"/>
    </font>
    <font>
      <b/>
      <i/>
      <u/>
      <sz val="16"/>
      <color rgb="FFFF0000"/>
      <name val="Calibri"/>
      <family val="2"/>
      <scheme val="minor"/>
    </font>
    <font>
      <b/>
      <sz val="11"/>
      <color theme="1"/>
      <name val="Calibri"/>
      <family val="2"/>
      <scheme val="minor"/>
    </font>
    <font>
      <sz val="12"/>
      <color theme="0"/>
      <name val="Calibri"/>
      <family val="2"/>
      <scheme val="minor"/>
    </font>
    <font>
      <sz val="11"/>
      <color rgb="FF413D49"/>
      <name val="Calibri"/>
      <family val="2"/>
      <scheme val="minor"/>
    </font>
    <font>
      <b/>
      <sz val="11"/>
      <color rgb="FF413D49"/>
      <name val="Calibri"/>
      <family val="2"/>
      <scheme val="minor"/>
    </font>
    <font>
      <b/>
      <u/>
      <sz val="11"/>
      <color rgb="FF413D49"/>
      <name val="Calibri"/>
      <family val="2"/>
      <scheme val="minor"/>
    </font>
    <font>
      <b/>
      <sz val="14"/>
      <color theme="1"/>
      <name val="Calibri"/>
      <family val="2"/>
      <scheme val="minor"/>
    </font>
    <font>
      <sz val="14"/>
      <color theme="1"/>
      <name val="Calibri"/>
      <family val="2"/>
      <scheme val="minor"/>
    </font>
    <font>
      <b/>
      <u/>
      <sz val="14"/>
      <color theme="10"/>
      <name val="Calibri"/>
      <family val="2"/>
      <scheme val="minor"/>
    </font>
    <font>
      <u/>
      <sz val="11"/>
      <color rgb="FF413D49"/>
      <name val="Calibri"/>
      <family val="2"/>
      <scheme val="minor"/>
    </font>
  </fonts>
  <fills count="9">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2"/>
        <bgColor indexed="64"/>
      </patternFill>
    </fill>
    <fill>
      <patternFill patternType="solid">
        <fgColor theme="8"/>
        <bgColor indexed="64"/>
      </patternFill>
    </fill>
  </fills>
  <borders count="66">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auto="1"/>
      </right>
      <top style="medium">
        <color auto="1"/>
      </top>
      <bottom style="thin">
        <color auto="1"/>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style="medium">
        <color indexed="64"/>
      </right>
      <top style="thin">
        <color indexed="64"/>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style="thin">
        <color auto="1"/>
      </bottom>
      <diagonal/>
    </border>
    <border>
      <left style="thin">
        <color indexed="64"/>
      </left>
      <right/>
      <top style="thin">
        <color indexed="64"/>
      </top>
      <bottom style="thin">
        <color indexed="64"/>
      </bottom>
      <diagonal/>
    </border>
    <border>
      <left style="thin">
        <color auto="1"/>
      </left>
      <right/>
      <top style="thin">
        <color auto="1"/>
      </top>
      <bottom style="medium">
        <color auto="1"/>
      </bottom>
      <diagonal/>
    </border>
    <border>
      <left style="thin">
        <color indexed="64"/>
      </left>
      <right style="thin">
        <color auto="1"/>
      </right>
      <top/>
      <bottom style="medium">
        <color auto="1"/>
      </bottom>
      <diagonal/>
    </border>
    <border>
      <left style="medium">
        <color auto="1"/>
      </left>
      <right/>
      <top style="medium">
        <color auto="1"/>
      </top>
      <bottom style="thin">
        <color auto="1"/>
      </bottom>
      <diagonal/>
    </border>
    <border>
      <left style="medium">
        <color indexed="64"/>
      </left>
      <right/>
      <top style="thin">
        <color indexed="64"/>
      </top>
      <bottom style="thin">
        <color indexed="64"/>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medium">
        <color indexed="64"/>
      </left>
      <right/>
      <top/>
      <bottom style="thin">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auto="1"/>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style="thin">
        <color auto="1"/>
      </left>
      <right/>
      <top style="medium">
        <color auto="1"/>
      </top>
      <bottom/>
      <diagonal/>
    </border>
    <border>
      <left style="thin">
        <color auto="1"/>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
      <left style="medium">
        <color indexed="64"/>
      </left>
      <right/>
      <top style="medium">
        <color indexed="64"/>
      </top>
      <bottom style="medium">
        <color auto="1"/>
      </bottom>
      <diagonal/>
    </border>
    <border>
      <left/>
      <right style="thin">
        <color auto="1"/>
      </right>
      <top style="medium">
        <color indexed="64"/>
      </top>
      <bottom style="medium">
        <color auto="1"/>
      </bottom>
      <diagonal/>
    </border>
    <border>
      <left style="thin">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auto="1"/>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auto="1"/>
      </left>
      <right style="thin">
        <color auto="1"/>
      </right>
      <top style="thin">
        <color auto="1"/>
      </top>
      <bottom/>
      <diagonal/>
    </border>
    <border>
      <left/>
      <right style="medium">
        <color indexed="64"/>
      </right>
      <top/>
      <bottom style="medium">
        <color auto="1"/>
      </bottom>
      <diagonal/>
    </border>
  </borders>
  <cellStyleXfs count="6">
    <xf numFmtId="0" fontId="0" fillId="0" borderId="0"/>
    <xf numFmtId="0" fontId="5" fillId="0" borderId="0" applyNumberForma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9" fillId="0" borderId="0" applyNumberFormat="0" applyFill="0" applyBorder="0" applyAlignment="0" applyProtection="0"/>
  </cellStyleXfs>
  <cellXfs count="887">
    <xf numFmtId="0" fontId="0" fillId="0" borderId="0" xfId="0"/>
    <xf numFmtId="0" fontId="1" fillId="0" borderId="0" xfId="0" applyFont="1" applyProtection="1">
      <protection locked="0"/>
    </xf>
    <xf numFmtId="0" fontId="1" fillId="0" borderId="0" xfId="0" applyFont="1"/>
    <xf numFmtId="0" fontId="1" fillId="0" borderId="0" xfId="0" applyFont="1" applyAlignment="1">
      <alignment horizontal="left" vertical="top"/>
    </xf>
    <xf numFmtId="0" fontId="1" fillId="0" borderId="13" xfId="0" applyFont="1" applyBorder="1" applyAlignment="1">
      <alignment horizontal="left" vertical="top"/>
    </xf>
    <xf numFmtId="44" fontId="1" fillId="0" borderId="0" xfId="2" applyFont="1" applyFill="1" applyBorder="1" applyAlignment="1" applyProtection="1">
      <alignment horizontal="left" vertical="top"/>
    </xf>
    <xf numFmtId="44" fontId="1" fillId="0" borderId="0" xfId="0" applyNumberFormat="1" applyFont="1" applyAlignment="1">
      <alignment horizontal="left" vertical="top"/>
    </xf>
    <xf numFmtId="0" fontId="1" fillId="0" borderId="9" xfId="0" applyFont="1" applyBorder="1" applyAlignment="1">
      <alignment horizontal="left" vertical="top"/>
    </xf>
    <xf numFmtId="0" fontId="1" fillId="2" borderId="0" xfId="0" applyFont="1" applyFill="1" applyAlignment="1">
      <alignment horizontal="left" vertical="top"/>
    </xf>
    <xf numFmtId="0" fontId="1" fillId="0" borderId="0" xfId="0" quotePrefix="1" applyFont="1" applyAlignment="1">
      <alignment horizontal="left" vertical="top"/>
    </xf>
    <xf numFmtId="0" fontId="1" fillId="2" borderId="9" xfId="0" applyFont="1" applyFill="1" applyBorder="1" applyAlignment="1">
      <alignment horizontal="left" vertical="top"/>
    </xf>
    <xf numFmtId="44" fontId="1" fillId="0" borderId="0" xfId="0" applyNumberFormat="1" applyFont="1" applyAlignment="1">
      <alignment vertical="top" wrapText="1"/>
    </xf>
    <xf numFmtId="44" fontId="1" fillId="0" borderId="3" xfId="2" applyFont="1" applyBorder="1" applyAlignment="1" applyProtection="1">
      <alignment horizontal="left" vertical="top"/>
      <protection locked="0"/>
    </xf>
    <xf numFmtId="44" fontId="1" fillId="4" borderId="3" xfId="2" applyFont="1" applyFill="1" applyBorder="1" applyAlignment="1" applyProtection="1">
      <alignment horizontal="left" vertical="top"/>
    </xf>
    <xf numFmtId="44" fontId="1" fillId="4" borderId="10" xfId="2" applyFont="1" applyFill="1" applyBorder="1" applyAlignment="1" applyProtection="1">
      <alignment horizontal="left" vertical="top"/>
    </xf>
    <xf numFmtId="44" fontId="1" fillId="4" borderId="15" xfId="2" applyFont="1" applyFill="1" applyBorder="1" applyAlignment="1" applyProtection="1">
      <alignment horizontal="left" vertical="top"/>
    </xf>
    <xf numFmtId="44" fontId="1" fillId="4" borderId="3" xfId="2" applyFont="1" applyFill="1" applyBorder="1" applyAlignment="1" applyProtection="1">
      <alignment horizontal="left" vertical="top" wrapText="1"/>
    </xf>
    <xf numFmtId="44" fontId="1" fillId="4" borderId="12" xfId="2" applyFont="1" applyFill="1" applyBorder="1" applyAlignment="1" applyProtection="1">
      <alignment vertical="top" wrapText="1"/>
    </xf>
    <xf numFmtId="44" fontId="1" fillId="4" borderId="21" xfId="2" applyFont="1" applyFill="1" applyBorder="1" applyAlignment="1" applyProtection="1">
      <alignment horizontal="left" vertical="top"/>
    </xf>
    <xf numFmtId="44" fontId="1" fillId="4" borderId="12" xfId="2" applyFont="1" applyFill="1" applyBorder="1" applyAlignment="1" applyProtection="1">
      <alignment horizontal="left" vertical="top"/>
    </xf>
    <xf numFmtId="0" fontId="1" fillId="0" borderId="0" xfId="0" applyFont="1" applyAlignment="1">
      <alignment horizontal="center" vertical="top"/>
    </xf>
    <xf numFmtId="44" fontId="1" fillId="4" borderId="14" xfId="2" applyFont="1" applyFill="1" applyBorder="1" applyAlignment="1" applyProtection="1">
      <alignment horizontal="left" vertical="top"/>
    </xf>
    <xf numFmtId="44" fontId="2" fillId="0" borderId="0" xfId="0" applyNumberFormat="1" applyFont="1"/>
    <xf numFmtId="44" fontId="1" fillId="4" borderId="17" xfId="2" applyFont="1" applyFill="1" applyBorder="1" applyAlignment="1" applyProtection="1">
      <alignment horizontal="left" vertical="top"/>
    </xf>
    <xf numFmtId="44" fontId="1" fillId="4" borderId="18" xfId="2" applyFont="1" applyFill="1" applyBorder="1" applyAlignment="1" applyProtection="1">
      <alignment horizontal="left" vertical="top"/>
    </xf>
    <xf numFmtId="0" fontId="1" fillId="0" borderId="0" xfId="0" applyFont="1" applyAlignment="1" applyProtection="1">
      <alignment horizontal="left" vertical="top"/>
      <protection locked="0"/>
    </xf>
    <xf numFmtId="0" fontId="1" fillId="0" borderId="0" xfId="0" applyFont="1" applyAlignment="1">
      <alignment vertical="top"/>
    </xf>
    <xf numFmtId="0" fontId="1" fillId="0" borderId="0" xfId="0" applyFont="1" applyAlignment="1">
      <alignment horizontal="left" vertical="top" wrapText="1"/>
    </xf>
    <xf numFmtId="0" fontId="2" fillId="0" borderId="3" xfId="0" applyFont="1" applyBorder="1" applyAlignment="1">
      <alignment horizontal="center" vertical="top" wrapText="1"/>
    </xf>
    <xf numFmtId="44" fontId="1" fillId="0" borderId="0" xfId="0" applyNumberFormat="1" applyFont="1" applyAlignment="1">
      <alignment horizontal="center" vertical="top"/>
    </xf>
    <xf numFmtId="0" fontId="1" fillId="2" borderId="17" xfId="0" applyFont="1" applyFill="1" applyBorder="1" applyAlignment="1">
      <alignment horizontal="center" vertical="top" wrapText="1"/>
    </xf>
    <xf numFmtId="0" fontId="1" fillId="2" borderId="0" xfId="0" applyFont="1" applyFill="1" applyAlignment="1">
      <alignment horizontal="center" vertical="top"/>
    </xf>
    <xf numFmtId="44" fontId="1" fillId="4" borderId="18" xfId="0" applyNumberFormat="1" applyFont="1" applyFill="1" applyBorder="1" applyAlignment="1">
      <alignment horizontal="right" vertical="top"/>
    </xf>
    <xf numFmtId="44" fontId="1" fillId="4" borderId="10" xfId="0" applyNumberFormat="1" applyFont="1" applyFill="1" applyBorder="1" applyAlignment="1">
      <alignment horizontal="right" vertical="top"/>
    </xf>
    <xf numFmtId="0" fontId="1" fillId="4" borderId="15" xfId="0" applyFont="1" applyFill="1" applyBorder="1" applyAlignment="1">
      <alignment horizontal="right" vertical="top"/>
    </xf>
    <xf numFmtId="0" fontId="2" fillId="0" borderId="10" xfId="0" applyFont="1" applyBorder="1" applyAlignment="1">
      <alignment horizontal="center" vertical="top" wrapText="1"/>
    </xf>
    <xf numFmtId="0" fontId="2" fillId="0" borderId="18" xfId="0" applyFont="1" applyBorder="1" applyAlignment="1">
      <alignment horizontal="center" vertical="top" wrapText="1"/>
    </xf>
    <xf numFmtId="0" fontId="1" fillId="0" borderId="11" xfId="0" applyFont="1" applyBorder="1" applyAlignment="1">
      <alignment horizontal="left" vertical="top"/>
    </xf>
    <xf numFmtId="0" fontId="2" fillId="0" borderId="10" xfId="0" applyFont="1" applyBorder="1" applyAlignment="1">
      <alignment horizontal="center" vertical="top"/>
    </xf>
    <xf numFmtId="44" fontId="1" fillId="3" borderId="14" xfId="2" applyFont="1" applyFill="1" applyBorder="1" applyAlignment="1" applyProtection="1">
      <alignment horizontal="left" vertical="top"/>
    </xf>
    <xf numFmtId="44" fontId="1" fillId="3" borderId="15" xfId="2" applyFont="1" applyFill="1" applyBorder="1" applyAlignment="1" applyProtection="1">
      <alignment horizontal="left" vertical="top"/>
    </xf>
    <xf numFmtId="44" fontId="1" fillId="3" borderId="3" xfId="2" applyFont="1" applyFill="1" applyBorder="1" applyAlignment="1" applyProtection="1">
      <alignment horizontal="left" vertical="top"/>
    </xf>
    <xf numFmtId="44" fontId="1" fillId="3" borderId="10" xfId="2" applyFont="1" applyFill="1" applyBorder="1" applyAlignment="1" applyProtection="1">
      <alignment horizontal="left" vertical="top"/>
    </xf>
    <xf numFmtId="44" fontId="1" fillId="3" borderId="12" xfId="2" applyFont="1" applyFill="1" applyBorder="1" applyAlignment="1" applyProtection="1">
      <alignment horizontal="left" vertical="top"/>
    </xf>
    <xf numFmtId="44" fontId="1" fillId="3" borderId="21" xfId="2" applyFont="1" applyFill="1" applyBorder="1" applyAlignment="1" applyProtection="1">
      <alignment horizontal="left" vertical="top"/>
    </xf>
    <xf numFmtId="43" fontId="1" fillId="0" borderId="0" xfId="3" applyFont="1" applyFill="1" applyBorder="1" applyAlignment="1" applyProtection="1">
      <alignment horizontal="left" vertical="top"/>
    </xf>
    <xf numFmtId="43" fontId="1" fillId="0" borderId="0" xfId="3" applyFont="1" applyFill="1" applyBorder="1" applyAlignment="1" applyProtection="1">
      <alignment horizontal="center" vertical="top"/>
      <protection locked="0"/>
    </xf>
    <xf numFmtId="44" fontId="1" fillId="0" borderId="0" xfId="2" applyFont="1" applyFill="1" applyBorder="1" applyAlignment="1" applyProtection="1">
      <alignment horizontal="left" vertical="top"/>
      <protection locked="0"/>
    </xf>
    <xf numFmtId="43" fontId="1" fillId="0" borderId="0" xfId="3" applyFont="1" applyFill="1" applyBorder="1" applyAlignment="1" applyProtection="1">
      <alignment horizontal="left" vertical="top"/>
      <protection locked="0"/>
    </xf>
    <xf numFmtId="44" fontId="1" fillId="3" borderId="3" xfId="2" applyFont="1" applyFill="1" applyBorder="1" applyAlignment="1" applyProtection="1">
      <alignment horizontal="left" vertical="top" wrapText="1"/>
    </xf>
    <xf numFmtId="44" fontId="1" fillId="3" borderId="17" xfId="2" applyFont="1" applyFill="1" applyBorder="1" applyAlignment="1" applyProtection="1">
      <alignment horizontal="left" vertical="top"/>
    </xf>
    <xf numFmtId="44" fontId="1" fillId="3" borderId="18" xfId="2" applyFont="1" applyFill="1" applyBorder="1" applyAlignment="1" applyProtection="1">
      <alignment horizontal="left" vertical="top"/>
    </xf>
    <xf numFmtId="44" fontId="1" fillId="3" borderId="12" xfId="2" applyFont="1" applyFill="1" applyBorder="1" applyAlignment="1" applyProtection="1">
      <alignment vertical="top" wrapText="1"/>
    </xf>
    <xf numFmtId="44" fontId="1" fillId="3" borderId="18" xfId="2" applyFont="1" applyFill="1" applyBorder="1" applyAlignment="1" applyProtection="1">
      <alignment horizontal="right" vertical="top"/>
    </xf>
    <xf numFmtId="44" fontId="1" fillId="3" borderId="10" xfId="2" applyFont="1" applyFill="1" applyBorder="1" applyAlignment="1" applyProtection="1">
      <alignment horizontal="right" vertical="top"/>
    </xf>
    <xf numFmtId="44" fontId="1" fillId="3" borderId="15" xfId="2" applyFont="1" applyFill="1" applyBorder="1" applyAlignment="1" applyProtection="1">
      <alignment horizontal="right" vertical="top"/>
    </xf>
    <xf numFmtId="44" fontId="1" fillId="7" borderId="15" xfId="2" applyFont="1" applyFill="1" applyBorder="1" applyAlignment="1" applyProtection="1">
      <alignment horizontal="left" vertical="top"/>
    </xf>
    <xf numFmtId="44" fontId="1" fillId="7" borderId="3" xfId="2" applyFont="1" applyFill="1" applyBorder="1" applyAlignment="1" applyProtection="1">
      <alignment horizontal="left" vertical="top"/>
    </xf>
    <xf numFmtId="44" fontId="1" fillId="7" borderId="10" xfId="2" applyFont="1" applyFill="1" applyBorder="1" applyAlignment="1" applyProtection="1">
      <alignment horizontal="left" vertical="top"/>
    </xf>
    <xf numFmtId="44" fontId="1" fillId="7" borderId="12" xfId="2" applyFont="1" applyFill="1" applyBorder="1" applyAlignment="1" applyProtection="1">
      <alignment horizontal="left" vertical="top"/>
    </xf>
    <xf numFmtId="44" fontId="1" fillId="7" borderId="21" xfId="2" applyFont="1" applyFill="1" applyBorder="1" applyAlignment="1" applyProtection="1">
      <alignment horizontal="left" vertical="top"/>
    </xf>
    <xf numFmtId="44" fontId="1" fillId="7" borderId="3" xfId="2" applyFont="1" applyFill="1" applyBorder="1" applyAlignment="1" applyProtection="1">
      <alignment horizontal="left" vertical="top" wrapText="1"/>
    </xf>
    <xf numFmtId="44" fontId="1" fillId="7" borderId="17" xfId="2" applyFont="1" applyFill="1" applyBorder="1" applyAlignment="1" applyProtection="1">
      <alignment horizontal="left" vertical="top"/>
    </xf>
    <xf numFmtId="44" fontId="1" fillId="7" borderId="18" xfId="2" applyFont="1" applyFill="1" applyBorder="1" applyAlignment="1" applyProtection="1">
      <alignment horizontal="left" vertical="top"/>
    </xf>
    <xf numFmtId="44" fontId="1" fillId="7" borderId="14" xfId="2" applyFont="1" applyFill="1" applyBorder="1" applyAlignment="1" applyProtection="1">
      <alignment horizontal="left" vertical="top"/>
    </xf>
    <xf numFmtId="44" fontId="1" fillId="7" borderId="12" xfId="2" applyFont="1" applyFill="1" applyBorder="1" applyAlignment="1" applyProtection="1">
      <alignment vertical="top" wrapText="1"/>
    </xf>
    <xf numFmtId="44" fontId="1" fillId="0" borderId="0" xfId="0" applyNumberFormat="1" applyFont="1" applyAlignment="1">
      <alignment vertical="top"/>
    </xf>
    <xf numFmtId="44" fontId="1" fillId="3" borderId="3" xfId="0" applyNumberFormat="1" applyFont="1" applyFill="1" applyBorder="1" applyAlignment="1">
      <alignment vertical="top"/>
    </xf>
    <xf numFmtId="44" fontId="1" fillId="3" borderId="14" xfId="0" applyNumberFormat="1" applyFont="1" applyFill="1" applyBorder="1" applyAlignment="1">
      <alignment vertical="top"/>
    </xf>
    <xf numFmtId="44" fontId="1" fillId="3" borderId="3" xfId="0" applyNumberFormat="1" applyFont="1" applyFill="1" applyBorder="1" applyAlignment="1">
      <alignment horizontal="left" vertical="top"/>
    </xf>
    <xf numFmtId="0" fontId="1" fillId="0" borderId="8" xfId="0" applyFont="1" applyBorder="1" applyAlignment="1">
      <alignment horizontal="left" vertical="top"/>
    </xf>
    <xf numFmtId="0" fontId="2" fillId="0" borderId="0" xfId="0" applyFont="1" applyAlignment="1">
      <alignment horizontal="left" vertical="top"/>
    </xf>
    <xf numFmtId="44" fontId="1" fillId="3" borderId="26" xfId="2" applyFont="1" applyFill="1" applyBorder="1" applyAlignment="1" applyProtection="1">
      <alignment horizontal="left" vertical="top"/>
    </xf>
    <xf numFmtId="0" fontId="1" fillId="0" borderId="9" xfId="0" applyFont="1" applyBorder="1" applyAlignment="1" applyProtection="1">
      <alignment vertical="top"/>
      <protection locked="0"/>
    </xf>
    <xf numFmtId="0" fontId="1" fillId="0" borderId="13" xfId="0" applyFont="1" applyBorder="1" applyAlignment="1" applyProtection="1">
      <alignment vertical="top"/>
      <protection locked="0"/>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4" borderId="14" xfId="2" applyFont="1" applyFill="1" applyBorder="1" applyAlignment="1" applyProtection="1">
      <alignment horizontal="left" vertical="top" wrapText="1"/>
    </xf>
    <xf numFmtId="44" fontId="1" fillId="3" borderId="14" xfId="2" applyFont="1" applyFill="1" applyBorder="1" applyAlignment="1" applyProtection="1">
      <alignment horizontal="left" vertical="top" wrapText="1"/>
    </xf>
    <xf numFmtId="44" fontId="1" fillId="7" borderId="14" xfId="2" applyFont="1" applyFill="1" applyBorder="1" applyAlignment="1" applyProtection="1">
      <alignment horizontal="left" vertical="top" wrapText="1"/>
    </xf>
    <xf numFmtId="9" fontId="1" fillId="4" borderId="10" xfId="4" applyFont="1" applyFill="1" applyBorder="1" applyAlignment="1" applyProtection="1">
      <alignment horizontal="right" vertical="top"/>
    </xf>
    <xf numFmtId="9" fontId="1" fillId="3" borderId="10" xfId="4" applyFont="1" applyFill="1" applyBorder="1" applyAlignment="1" applyProtection="1">
      <alignment horizontal="right" vertical="top"/>
    </xf>
    <xf numFmtId="9" fontId="1" fillId="3" borderId="15" xfId="4" applyFont="1" applyFill="1" applyBorder="1" applyAlignment="1" applyProtection="1">
      <alignment horizontal="right" vertical="top"/>
    </xf>
    <xf numFmtId="0" fontId="1" fillId="0" borderId="3" xfId="0" applyFont="1" applyBorder="1" applyAlignment="1">
      <alignment horizontal="center" vertical="top" wrapText="1"/>
    </xf>
    <xf numFmtId="0" fontId="1" fillId="0" borderId="17" xfId="0" applyFont="1" applyBorder="1" applyAlignment="1">
      <alignment horizontal="center" vertical="top" wrapText="1"/>
    </xf>
    <xf numFmtId="44" fontId="1" fillId="0" borderId="0" xfId="2" applyFont="1" applyBorder="1" applyAlignment="1" applyProtection="1">
      <alignment horizontal="left" vertical="top"/>
    </xf>
    <xf numFmtId="44" fontId="1" fillId="7" borderId="18" xfId="0" applyNumberFormat="1" applyFont="1" applyFill="1" applyBorder="1" applyAlignment="1">
      <alignment vertical="top"/>
    </xf>
    <xf numFmtId="44" fontId="1" fillId="7" borderId="10" xfId="0" applyNumberFormat="1" applyFont="1" applyFill="1" applyBorder="1" applyAlignment="1">
      <alignment vertical="top"/>
    </xf>
    <xf numFmtId="44" fontId="1" fillId="7" borderId="3" xfId="0" applyNumberFormat="1" applyFont="1" applyFill="1" applyBorder="1" applyAlignment="1">
      <alignment horizontal="left" vertical="top"/>
    </xf>
    <xf numFmtId="0" fontId="1" fillId="7" borderId="0" xfId="0" applyFont="1" applyFill="1" applyAlignment="1">
      <alignment horizontal="left" vertical="top"/>
    </xf>
    <xf numFmtId="44" fontId="1" fillId="7" borderId="3" xfId="0" applyNumberFormat="1" applyFont="1" applyFill="1" applyBorder="1" applyAlignment="1">
      <alignment vertical="top"/>
    </xf>
    <xf numFmtId="0" fontId="1" fillId="0" borderId="0" xfId="0" applyFont="1" applyAlignment="1" applyProtection="1">
      <alignment horizontal="center" vertical="top"/>
      <protection locked="0"/>
    </xf>
    <xf numFmtId="0" fontId="1" fillId="0" borderId="25" xfId="0" applyFont="1" applyBorder="1" applyAlignment="1">
      <alignment horizontal="left" vertical="top"/>
    </xf>
    <xf numFmtId="0" fontId="1" fillId="0" borderId="0" xfId="0" applyFont="1" applyAlignment="1" applyProtection="1">
      <alignment vertical="top"/>
      <protection locked="0"/>
    </xf>
    <xf numFmtId="0" fontId="2" fillId="0" borderId="17" xfId="0" applyFont="1" applyBorder="1" applyAlignment="1">
      <alignment horizontal="center" vertical="top"/>
    </xf>
    <xf numFmtId="0" fontId="1" fillId="0" borderId="3" xfId="0" applyFont="1" applyBorder="1" applyAlignment="1" applyProtection="1">
      <alignment horizontal="center" vertical="top"/>
      <protection locked="0"/>
    </xf>
    <xf numFmtId="0" fontId="1" fillId="0" borderId="3" xfId="0" applyFont="1" applyBorder="1" applyAlignment="1">
      <alignment horizontal="center" vertical="top"/>
    </xf>
    <xf numFmtId="43" fontId="2" fillId="0" borderId="17" xfId="3" applyFont="1" applyBorder="1" applyAlignment="1" applyProtection="1">
      <alignment horizontal="center" vertical="top"/>
    </xf>
    <xf numFmtId="0" fontId="1" fillId="0" borderId="9" xfId="0" applyFont="1" applyBorder="1" applyAlignment="1">
      <alignment horizontal="center" vertical="top"/>
    </xf>
    <xf numFmtId="0" fontId="2" fillId="0" borderId="18" xfId="0" applyFont="1" applyBorder="1" applyAlignment="1">
      <alignment horizontal="center" vertical="top"/>
    </xf>
    <xf numFmtId="0" fontId="1" fillId="0" borderId="14" xfId="0" applyFont="1" applyBorder="1" applyAlignment="1">
      <alignment horizontal="left" vertical="top"/>
    </xf>
    <xf numFmtId="0" fontId="2" fillId="0" borderId="3" xfId="0" applyFont="1" applyBorder="1" applyAlignment="1">
      <alignment horizontal="center" vertical="top"/>
    </xf>
    <xf numFmtId="44" fontId="1" fillId="3" borderId="3" xfId="2" applyFont="1" applyFill="1" applyBorder="1" applyAlignment="1" applyProtection="1">
      <alignment horizontal="right" vertical="top"/>
    </xf>
    <xf numFmtId="44" fontId="1" fillId="7" borderId="15" xfId="2" applyFont="1" applyFill="1" applyBorder="1" applyAlignment="1" applyProtection="1">
      <alignment horizontal="left" vertical="top" wrapText="1"/>
    </xf>
    <xf numFmtId="44" fontId="1" fillId="7" borderId="6" xfId="0" applyNumberFormat="1" applyFont="1" applyFill="1" applyBorder="1" applyAlignment="1">
      <alignment horizontal="left" vertical="top"/>
    </xf>
    <xf numFmtId="9" fontId="1" fillId="7" borderId="10" xfId="4" applyFont="1" applyFill="1" applyBorder="1" applyAlignment="1" applyProtection="1">
      <alignment horizontal="right" vertical="top"/>
    </xf>
    <xf numFmtId="44" fontId="1" fillId="7" borderId="15" xfId="0" applyNumberFormat="1" applyFont="1" applyFill="1" applyBorder="1" applyAlignment="1">
      <alignment vertical="top"/>
    </xf>
    <xf numFmtId="0" fontId="1" fillId="7" borderId="26" xfId="3" applyNumberFormat="1" applyFont="1" applyFill="1" applyBorder="1" applyAlignment="1">
      <alignment horizontal="right" vertical="top"/>
    </xf>
    <xf numFmtId="44" fontId="1" fillId="3" borderId="22" xfId="2" applyFont="1" applyFill="1" applyBorder="1" applyAlignment="1" applyProtection="1">
      <alignment horizontal="right" vertical="top"/>
    </xf>
    <xf numFmtId="44" fontId="1" fillId="7" borderId="17" xfId="0" applyNumberFormat="1" applyFont="1" applyFill="1" applyBorder="1" applyAlignment="1">
      <alignment vertical="top"/>
    </xf>
    <xf numFmtId="44" fontId="1" fillId="7" borderId="14" xfId="0" applyNumberFormat="1" applyFont="1" applyFill="1" applyBorder="1" applyAlignment="1">
      <alignment vertical="top"/>
    </xf>
    <xf numFmtId="44" fontId="1" fillId="7" borderId="12" xfId="0" applyNumberFormat="1" applyFont="1" applyFill="1" applyBorder="1" applyAlignment="1">
      <alignment vertical="top"/>
    </xf>
    <xf numFmtId="0" fontId="1" fillId="7" borderId="26" xfId="0" applyFont="1" applyFill="1" applyBorder="1" applyAlignment="1">
      <alignment vertical="top"/>
    </xf>
    <xf numFmtId="44" fontId="1" fillId="3" borderId="17" xfId="0" applyNumberFormat="1" applyFont="1" applyFill="1" applyBorder="1" applyAlignment="1">
      <alignment vertical="top"/>
    </xf>
    <xf numFmtId="44" fontId="1" fillId="3" borderId="12" xfId="0" applyNumberFormat="1" applyFont="1" applyFill="1" applyBorder="1" applyAlignment="1">
      <alignment vertical="top"/>
    </xf>
    <xf numFmtId="44" fontId="1" fillId="7" borderId="26" xfId="0" applyNumberFormat="1" applyFont="1" applyFill="1" applyBorder="1" applyAlignment="1">
      <alignment vertical="top"/>
    </xf>
    <xf numFmtId="0" fontId="1" fillId="0" borderId="3" xfId="0" applyFont="1" applyBorder="1" applyAlignment="1" applyProtection="1">
      <alignment horizontal="left" vertical="center"/>
      <protection locked="0"/>
    </xf>
    <xf numFmtId="44" fontId="1" fillId="0" borderId="3" xfId="2" applyFont="1" applyBorder="1" applyAlignment="1" applyProtection="1">
      <alignment horizontal="left" vertical="center"/>
      <protection locked="0"/>
    </xf>
    <xf numFmtId="44" fontId="1" fillId="6" borderId="3" xfId="2" applyFont="1" applyFill="1" applyBorder="1" applyAlignment="1" applyProtection="1">
      <alignment wrapText="1"/>
    </xf>
    <xf numFmtId="44" fontId="1" fillId="6" borderId="10" xfId="2" applyFont="1" applyFill="1" applyBorder="1" applyAlignment="1" applyProtection="1">
      <alignment wrapText="1"/>
    </xf>
    <xf numFmtId="44" fontId="1" fillId="6" borderId="15" xfId="2" applyFont="1" applyFill="1" applyBorder="1" applyAlignment="1" applyProtection="1">
      <alignment wrapText="1"/>
    </xf>
    <xf numFmtId="0" fontId="1" fillId="0" borderId="24" xfId="0" applyFont="1" applyBorder="1" applyProtection="1">
      <protection locked="0"/>
    </xf>
    <xf numFmtId="0" fontId="1" fillId="0" borderId="3" xfId="0" applyFont="1" applyBorder="1"/>
    <xf numFmtId="44" fontId="1" fillId="0" borderId="3" xfId="2" applyFont="1" applyBorder="1" applyProtection="1"/>
    <xf numFmtId="44" fontId="1" fillId="7" borderId="3" xfId="2" applyFont="1" applyFill="1" applyBorder="1" applyAlignment="1" applyProtection="1">
      <alignment wrapText="1"/>
    </xf>
    <xf numFmtId="44" fontId="1" fillId="7" borderId="3" xfId="0" applyNumberFormat="1" applyFont="1" applyFill="1" applyBorder="1"/>
    <xf numFmtId="44" fontId="1" fillId="7" borderId="10" xfId="2" applyFont="1" applyFill="1" applyBorder="1" applyAlignment="1" applyProtection="1">
      <alignment wrapText="1"/>
    </xf>
    <xf numFmtId="44" fontId="1" fillId="7" borderId="15" xfId="2" applyFont="1" applyFill="1" applyBorder="1" applyAlignment="1" applyProtection="1">
      <alignment wrapText="1"/>
    </xf>
    <xf numFmtId="0" fontId="1" fillId="0" borderId="9" xfId="0" applyFont="1" applyBorder="1" applyAlignment="1" applyProtection="1">
      <alignment horizontal="left" vertical="top"/>
      <protection locked="0"/>
    </xf>
    <xf numFmtId="44" fontId="1" fillId="5" borderId="3" xfId="0" applyNumberFormat="1" applyFont="1" applyFill="1" applyBorder="1" applyAlignment="1">
      <alignment horizontal="left" vertical="center"/>
    </xf>
    <xf numFmtId="0" fontId="2" fillId="0" borderId="0" xfId="0" applyFont="1" applyAlignment="1">
      <alignment vertical="top"/>
    </xf>
    <xf numFmtId="0" fontId="1" fillId="0" borderId="7" xfId="0" applyFont="1" applyBorder="1" applyAlignment="1">
      <alignment horizontal="left" vertical="top"/>
    </xf>
    <xf numFmtId="44" fontId="1" fillId="3" borderId="29" xfId="2" applyFont="1" applyFill="1" applyBorder="1" applyAlignment="1" applyProtection="1">
      <alignment horizontal="left" vertical="top"/>
    </xf>
    <xf numFmtId="44" fontId="1" fillId="3" borderId="51" xfId="2" applyFont="1" applyFill="1" applyBorder="1" applyAlignment="1" applyProtection="1">
      <alignment horizontal="left" vertical="top"/>
    </xf>
    <xf numFmtId="44" fontId="1" fillId="7" borderId="29" xfId="0" applyNumberFormat="1" applyFont="1" applyFill="1" applyBorder="1" applyAlignment="1">
      <alignment vertical="top"/>
    </xf>
    <xf numFmtId="0" fontId="13" fillId="0" borderId="0" xfId="0" applyFont="1" applyAlignment="1" applyProtection="1">
      <alignment horizontal="center"/>
      <protection locked="0"/>
    </xf>
    <xf numFmtId="0" fontId="1" fillId="0" borderId="27" xfId="0" applyFont="1" applyBorder="1" applyAlignment="1" applyProtection="1">
      <alignment horizontal="left" vertical="top"/>
      <protection locked="0"/>
    </xf>
    <xf numFmtId="0" fontId="1" fillId="0" borderId="28" xfId="0" applyFont="1" applyBorder="1" applyAlignment="1" applyProtection="1">
      <alignment horizontal="center" vertical="top"/>
      <protection locked="0"/>
    </xf>
    <xf numFmtId="0" fontId="1" fillId="0" borderId="29" xfId="0" applyFont="1" applyBorder="1" applyAlignment="1" applyProtection="1">
      <alignment horizontal="center" vertical="top"/>
      <protection locked="0"/>
    </xf>
    <xf numFmtId="44" fontId="1" fillId="0" borderId="3" xfId="2" applyFont="1" applyFill="1" applyBorder="1" applyAlignment="1" applyProtection="1">
      <alignment horizontal="left" vertical="top"/>
      <protection locked="0"/>
    </xf>
    <xf numFmtId="44" fontId="2" fillId="0" borderId="9" xfId="0" applyNumberFormat="1" applyFont="1" applyBorder="1"/>
    <xf numFmtId="0" fontId="1" fillId="0" borderId="4" xfId="0" applyFont="1" applyBorder="1" applyAlignment="1" applyProtection="1">
      <alignment horizontal="left" vertical="center"/>
      <protection locked="0"/>
    </xf>
    <xf numFmtId="0" fontId="1" fillId="0" borderId="4" xfId="0" applyFont="1" applyBorder="1"/>
    <xf numFmtId="0" fontId="2" fillId="0" borderId="0" xfId="0" applyFont="1" applyAlignment="1" applyProtection="1">
      <alignment horizontal="center" vertical="center" wrapText="1"/>
      <protection locked="0"/>
    </xf>
    <xf numFmtId="0" fontId="1" fillId="0" borderId="0" xfId="0" applyFont="1" applyAlignment="1" applyProtection="1">
      <alignment horizontal="center" vertical="center"/>
      <protection locked="0"/>
    </xf>
    <xf numFmtId="0" fontId="2" fillId="0" borderId="7" xfId="0" applyFont="1" applyBorder="1" applyAlignment="1" applyProtection="1">
      <alignment horizontal="center" vertical="center" wrapText="1"/>
      <protection locked="0"/>
    </xf>
    <xf numFmtId="0" fontId="1" fillId="0" borderId="10" xfId="0" applyFont="1" applyBorder="1" applyAlignment="1" applyProtection="1">
      <alignment horizontal="left" vertical="center"/>
      <protection locked="0"/>
    </xf>
    <xf numFmtId="0" fontId="1" fillId="0" borderId="31" xfId="0" applyFont="1" applyBorder="1" applyAlignment="1" applyProtection="1">
      <alignment horizontal="left" vertical="center"/>
      <protection locked="0"/>
    </xf>
    <xf numFmtId="0" fontId="1" fillId="0" borderId="7" xfId="0" applyFont="1" applyBorder="1" applyProtection="1">
      <protection locked="0"/>
    </xf>
    <xf numFmtId="0" fontId="1" fillId="0" borderId="15" xfId="0" applyFont="1" applyBorder="1" applyAlignment="1" applyProtection="1">
      <alignment horizontal="left" vertical="center"/>
      <protection locked="0"/>
    </xf>
    <xf numFmtId="0" fontId="1" fillId="0" borderId="31" xfId="0" applyFont="1" applyBorder="1" applyProtection="1">
      <protection locked="0"/>
    </xf>
    <xf numFmtId="44" fontId="1" fillId="4" borderId="3" xfId="0" applyNumberFormat="1" applyFont="1" applyFill="1" applyBorder="1"/>
    <xf numFmtId="44" fontId="1" fillId="6" borderId="3" xfId="0" applyNumberFormat="1" applyFont="1" applyFill="1" applyBorder="1"/>
    <xf numFmtId="44" fontId="1" fillId="4" borderId="18" xfId="2" applyFont="1" applyFill="1" applyBorder="1" applyAlignment="1" applyProtection="1">
      <alignment horizontal="right" vertical="top"/>
    </xf>
    <xf numFmtId="44" fontId="2" fillId="7" borderId="6" xfId="2" applyFont="1" applyFill="1" applyBorder="1" applyAlignment="1" applyProtection="1">
      <alignment vertical="top"/>
    </xf>
    <xf numFmtId="44" fontId="1" fillId="4" borderId="10" xfId="2" applyFont="1" applyFill="1" applyBorder="1" applyAlignment="1" applyProtection="1">
      <alignment horizontal="right" vertical="top"/>
    </xf>
    <xf numFmtId="44" fontId="2" fillId="7" borderId="3" xfId="2" applyFont="1" applyFill="1" applyBorder="1" applyAlignment="1" applyProtection="1">
      <alignment vertical="top"/>
    </xf>
    <xf numFmtId="9" fontId="1" fillId="7" borderId="10" xfId="4" applyFont="1" applyFill="1" applyBorder="1" applyAlignment="1" applyProtection="1">
      <alignment vertical="top"/>
    </xf>
    <xf numFmtId="0" fontId="12" fillId="0" borderId="0" xfId="0" applyFont="1"/>
    <xf numFmtId="0" fontId="1" fillId="3" borderId="0" xfId="0" applyFont="1" applyFill="1"/>
    <xf numFmtId="0" fontId="8" fillId="0" borderId="0" xfId="0" applyFont="1" applyProtection="1">
      <protection locked="0"/>
    </xf>
    <xf numFmtId="14" fontId="8" fillId="0" borderId="1" xfId="0" applyNumberFormat="1" applyFont="1" applyBorder="1" applyProtection="1">
      <protection locked="0"/>
    </xf>
    <xf numFmtId="14" fontId="8" fillId="0" borderId="2" xfId="0" applyNumberFormat="1" applyFont="1" applyBorder="1" applyProtection="1">
      <protection locked="0"/>
    </xf>
    <xf numFmtId="44" fontId="2" fillId="3" borderId="0" xfId="2" applyFont="1" applyFill="1" applyBorder="1" applyAlignment="1" applyProtection="1"/>
    <xf numFmtId="0" fontId="1" fillId="6" borderId="0" xfId="0" applyFont="1" applyFill="1"/>
    <xf numFmtId="0" fontId="1" fillId="4" borderId="0" xfId="0" applyFont="1" applyFill="1"/>
    <xf numFmtId="14" fontId="1" fillId="0" borderId="0" xfId="0" applyNumberFormat="1" applyFont="1"/>
    <xf numFmtId="14" fontId="8" fillId="0" borderId="0" xfId="0" applyNumberFormat="1" applyFont="1" applyProtection="1">
      <protection locked="0"/>
    </xf>
    <xf numFmtId="9" fontId="1" fillId="5" borderId="10" xfId="4" applyFont="1" applyFill="1" applyBorder="1" applyAlignment="1" applyProtection="1">
      <alignment horizontal="right"/>
    </xf>
    <xf numFmtId="44" fontId="2" fillId="0" borderId="0" xfId="2" applyFont="1" applyFill="1" applyBorder="1" applyAlignment="1" applyProtection="1"/>
    <xf numFmtId="0" fontId="1"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left"/>
    </xf>
    <xf numFmtId="44" fontId="1" fillId="0" borderId="0" xfId="0" applyNumberFormat="1" applyFont="1" applyAlignment="1">
      <alignment horizontal="left"/>
    </xf>
    <xf numFmtId="44" fontId="1" fillId="0" borderId="0" xfId="0" applyNumberFormat="1" applyFont="1"/>
    <xf numFmtId="44" fontId="2" fillId="0" borderId="0" xfId="0" applyNumberFormat="1" applyFont="1" applyAlignment="1">
      <alignment horizontal="left"/>
    </xf>
    <xf numFmtId="0" fontId="2" fillId="0" borderId="0" xfId="0" applyFont="1"/>
    <xf numFmtId="44" fontId="1" fillId="0" borderId="0" xfId="0" applyNumberFormat="1" applyFont="1" applyAlignment="1">
      <alignment horizontal="left" vertical="center"/>
    </xf>
    <xf numFmtId="44" fontId="1" fillId="0" borderId="0" xfId="0" applyNumberFormat="1" applyFont="1" applyAlignment="1">
      <alignment vertical="center"/>
    </xf>
    <xf numFmtId="44" fontId="10" fillId="0" borderId="0" xfId="0" applyNumberFormat="1" applyFont="1" applyAlignment="1">
      <alignment horizontal="center"/>
    </xf>
    <xf numFmtId="44" fontId="1" fillId="0" borderId="0" xfId="0" applyNumberFormat="1" applyFont="1" applyAlignment="1">
      <alignment horizontal="center"/>
    </xf>
    <xf numFmtId="44" fontId="2" fillId="0" borderId="0" xfId="0" applyNumberFormat="1" applyFont="1" applyAlignment="1">
      <alignment horizontal="center"/>
    </xf>
    <xf numFmtId="9" fontId="1" fillId="0" borderId="0" xfId="4" applyFont="1" applyFill="1" applyBorder="1" applyAlignment="1" applyProtection="1">
      <alignment horizontal="right"/>
    </xf>
    <xf numFmtId="13" fontId="1" fillId="0" borderId="0" xfId="0" applyNumberFormat="1" applyFont="1" applyAlignment="1">
      <alignment horizontal="right"/>
    </xf>
    <xf numFmtId="0" fontId="1" fillId="0" borderId="0" xfId="0" quotePrefix="1" applyFont="1"/>
    <xf numFmtId="44" fontId="1" fillId="5" borderId="10" xfId="0" applyNumberFormat="1" applyFont="1" applyFill="1" applyBorder="1" applyAlignment="1">
      <alignment horizontal="right"/>
    </xf>
    <xf numFmtId="44" fontId="1" fillId="7" borderId="10" xfId="0" applyNumberFormat="1" applyFont="1" applyFill="1" applyBorder="1" applyAlignment="1">
      <alignment horizontal="right"/>
    </xf>
    <xf numFmtId="44" fontId="1" fillId="5" borderId="15" xfId="0" applyNumberFormat="1" applyFont="1" applyFill="1" applyBorder="1" applyAlignment="1">
      <alignment horizontal="right"/>
    </xf>
    <xf numFmtId="44" fontId="2" fillId="0" borderId="13" xfId="0" applyNumberFormat="1" applyFont="1" applyBorder="1"/>
    <xf numFmtId="44" fontId="1" fillId="7" borderId="15" xfId="0" applyNumberFormat="1" applyFont="1" applyFill="1" applyBorder="1" applyAlignment="1">
      <alignment horizontal="right"/>
    </xf>
    <xf numFmtId="44" fontId="1" fillId="6" borderId="3" xfId="2" applyFont="1" applyFill="1" applyBorder="1" applyAlignment="1" applyProtection="1">
      <alignment horizontal="left" vertical="top" wrapText="1"/>
    </xf>
    <xf numFmtId="0" fontId="2" fillId="0" borderId="30" xfId="0" applyFont="1" applyBorder="1" applyAlignment="1">
      <alignment horizontal="center" vertical="top"/>
    </xf>
    <xf numFmtId="44" fontId="1" fillId="3" borderId="46" xfId="2" applyFont="1" applyFill="1" applyBorder="1" applyAlignment="1" applyProtection="1">
      <alignment horizontal="left" vertical="top"/>
    </xf>
    <xf numFmtId="44" fontId="1" fillId="4" borderId="32" xfId="2" applyFont="1" applyFill="1" applyBorder="1" applyAlignment="1" applyProtection="1">
      <alignment vertical="top"/>
    </xf>
    <xf numFmtId="44" fontId="1" fillId="7" borderId="28" xfId="2" applyFont="1" applyFill="1" applyBorder="1" applyAlignment="1" applyProtection="1">
      <alignment horizontal="left" vertical="top"/>
    </xf>
    <xf numFmtId="0" fontId="1" fillId="0" borderId="6" xfId="0" applyFont="1" applyBorder="1" applyAlignment="1">
      <alignment horizontal="center" vertical="top"/>
    </xf>
    <xf numFmtId="0" fontId="1" fillId="0" borderId="6" xfId="0" applyFont="1" applyBorder="1" applyAlignment="1">
      <alignment horizontal="center" vertical="top" wrapText="1"/>
    </xf>
    <xf numFmtId="0" fontId="2" fillId="0" borderId="6" xfId="0" applyFont="1" applyBorder="1" applyAlignment="1">
      <alignment horizontal="center" vertical="top" wrapText="1"/>
    </xf>
    <xf numFmtId="0" fontId="2" fillId="0" borderId="55" xfId="0" applyFont="1" applyBorder="1" applyAlignment="1">
      <alignment horizontal="center" vertical="top" wrapText="1"/>
    </xf>
    <xf numFmtId="44" fontId="1" fillId="4" borderId="32" xfId="2" applyFont="1" applyFill="1" applyBorder="1" applyAlignment="1" applyProtection="1">
      <alignment horizontal="left" vertical="top"/>
    </xf>
    <xf numFmtId="44" fontId="1" fillId="4" borderId="19" xfId="2" applyFont="1" applyFill="1" applyBorder="1" applyAlignment="1" applyProtection="1">
      <alignment vertical="top"/>
    </xf>
    <xf numFmtId="44" fontId="1" fillId="4" borderId="42" xfId="2" applyFont="1" applyFill="1" applyBorder="1" applyAlignment="1" applyProtection="1">
      <alignment horizontal="left" vertical="top"/>
    </xf>
    <xf numFmtId="44" fontId="1" fillId="4" borderId="53" xfId="2" applyFont="1" applyFill="1" applyBorder="1" applyAlignment="1" applyProtection="1">
      <alignment vertical="top"/>
    </xf>
    <xf numFmtId="44" fontId="1" fillId="4" borderId="11" xfId="2" applyFont="1" applyFill="1" applyBorder="1" applyAlignment="1" applyProtection="1">
      <alignment vertical="top"/>
    </xf>
    <xf numFmtId="44" fontId="1" fillId="7" borderId="32" xfId="2" applyFont="1" applyFill="1" applyBorder="1" applyAlignment="1" applyProtection="1">
      <alignment horizontal="left" vertical="top"/>
    </xf>
    <xf numFmtId="44" fontId="1" fillId="7" borderId="32" xfId="2" applyFont="1" applyFill="1" applyBorder="1" applyAlignment="1" applyProtection="1">
      <alignment vertical="top"/>
    </xf>
    <xf numFmtId="44" fontId="1" fillId="7" borderId="19" xfId="2" applyFont="1" applyFill="1" applyBorder="1" applyAlignment="1" applyProtection="1">
      <alignment vertical="top"/>
    </xf>
    <xf numFmtId="44" fontId="1" fillId="7" borderId="19" xfId="2" applyFont="1" applyFill="1" applyBorder="1" applyAlignment="1" applyProtection="1">
      <alignment horizontal="left" vertical="top"/>
    </xf>
    <xf numFmtId="44" fontId="1" fillId="7" borderId="38" xfId="2" applyFont="1" applyFill="1" applyBorder="1" applyAlignment="1" applyProtection="1">
      <alignment vertical="top"/>
    </xf>
    <xf numFmtId="44" fontId="1" fillId="3" borderId="53" xfId="2" applyFont="1" applyFill="1" applyBorder="1" applyAlignment="1" applyProtection="1">
      <alignment vertical="top"/>
    </xf>
    <xf numFmtId="44" fontId="1" fillId="3" borderId="11" xfId="2" applyFont="1" applyFill="1" applyBorder="1" applyAlignment="1" applyProtection="1">
      <alignment vertical="top"/>
    </xf>
    <xf numFmtId="44" fontId="1" fillId="3" borderId="52" xfId="2" applyFont="1" applyFill="1" applyBorder="1" applyAlignment="1" applyProtection="1">
      <alignment vertical="top"/>
    </xf>
    <xf numFmtId="44" fontId="1" fillId="3" borderId="32" xfId="2" applyFont="1" applyFill="1" applyBorder="1" applyAlignment="1" applyProtection="1">
      <alignment horizontal="left" vertical="top"/>
      <protection locked="0"/>
    </xf>
    <xf numFmtId="44" fontId="1" fillId="3" borderId="32" xfId="2" applyFont="1" applyFill="1" applyBorder="1" applyAlignment="1" applyProtection="1">
      <alignment vertical="top"/>
      <protection locked="0"/>
    </xf>
    <xf numFmtId="44" fontId="1" fillId="3" borderId="19" xfId="2" applyFont="1" applyFill="1" applyBorder="1" applyAlignment="1" applyProtection="1">
      <alignment vertical="top"/>
      <protection locked="0"/>
    </xf>
    <xf numFmtId="44" fontId="1" fillId="3" borderId="19" xfId="2" applyFont="1" applyFill="1" applyBorder="1" applyAlignment="1" applyProtection="1">
      <alignment horizontal="left" vertical="top"/>
    </xf>
    <xf numFmtId="44" fontId="1" fillId="7" borderId="32" xfId="0" applyNumberFormat="1" applyFont="1" applyFill="1" applyBorder="1" applyAlignment="1">
      <alignment vertical="top"/>
    </xf>
    <xf numFmtId="44" fontId="1" fillId="3" borderId="14" xfId="2" applyFont="1" applyFill="1" applyBorder="1" applyAlignment="1" applyProtection="1">
      <alignment horizontal="left" vertical="top"/>
      <protection locked="0"/>
    </xf>
    <xf numFmtId="0" fontId="1" fillId="0" borderId="9" xfId="0" applyFont="1" applyBorder="1" applyAlignment="1">
      <alignment horizontal="center" vertical="center"/>
    </xf>
    <xf numFmtId="44" fontId="1" fillId="4" borderId="15" xfId="2" applyFont="1" applyFill="1" applyBorder="1" applyAlignment="1" applyProtection="1">
      <alignment horizontal="center" vertical="top"/>
    </xf>
    <xf numFmtId="44" fontId="1" fillId="3" borderId="14" xfId="2" applyFont="1" applyFill="1" applyBorder="1" applyAlignment="1" applyProtection="1">
      <alignment horizontal="center" vertical="top"/>
    </xf>
    <xf numFmtId="44" fontId="1" fillId="3" borderId="32" xfId="2" applyFont="1" applyFill="1" applyBorder="1" applyAlignment="1" applyProtection="1">
      <alignment horizontal="center" vertical="top"/>
    </xf>
    <xf numFmtId="44" fontId="1" fillId="3" borderId="38" xfId="2" applyFont="1" applyFill="1" applyBorder="1" applyAlignment="1" applyProtection="1">
      <alignment horizontal="center" vertical="top"/>
    </xf>
    <xf numFmtId="44" fontId="1" fillId="3" borderId="19" xfId="2" applyFont="1" applyFill="1" applyBorder="1" applyAlignment="1" applyProtection="1">
      <alignment horizontal="center" vertical="top"/>
    </xf>
    <xf numFmtId="44" fontId="1" fillId="4" borderId="32" xfId="2" applyFont="1" applyFill="1" applyBorder="1" applyAlignment="1" applyProtection="1">
      <alignment horizontal="center" vertical="top"/>
    </xf>
    <xf numFmtId="44" fontId="1" fillId="4" borderId="19" xfId="2" applyFont="1" applyFill="1" applyBorder="1" applyAlignment="1" applyProtection="1">
      <alignment horizontal="center" vertical="top"/>
    </xf>
    <xf numFmtId="44" fontId="1" fillId="3" borderId="32" xfId="2" applyFont="1" applyFill="1" applyBorder="1" applyAlignment="1" applyProtection="1">
      <alignment horizontal="center" vertical="top"/>
      <protection locked="0"/>
    </xf>
    <xf numFmtId="44" fontId="1" fillId="3" borderId="19" xfId="2" applyFont="1" applyFill="1" applyBorder="1" applyAlignment="1" applyProtection="1">
      <alignment horizontal="center" vertical="top"/>
      <protection locked="0"/>
    </xf>
    <xf numFmtId="44" fontId="1" fillId="4" borderId="38" xfId="2" applyFont="1" applyFill="1" applyBorder="1" applyAlignment="1" applyProtection="1">
      <alignment horizontal="center" vertical="top"/>
    </xf>
    <xf numFmtId="44" fontId="1" fillId="3" borderId="28" xfId="2" applyFont="1" applyFill="1" applyBorder="1" applyAlignment="1" applyProtection="1">
      <alignment horizontal="left" vertical="top"/>
    </xf>
    <xf numFmtId="44" fontId="1" fillId="4" borderId="29" xfId="2" applyFont="1" applyFill="1" applyBorder="1" applyAlignment="1" applyProtection="1">
      <alignment horizontal="left" vertical="top"/>
    </xf>
    <xf numFmtId="0" fontId="16" fillId="0" borderId="0" xfId="0" applyFont="1" applyAlignment="1">
      <alignment vertical="top" wrapText="1"/>
    </xf>
    <xf numFmtId="0" fontId="16" fillId="0" borderId="0" xfId="0" applyFont="1" applyAlignment="1">
      <alignment horizontal="center" vertical="center" wrapText="1"/>
    </xf>
    <xf numFmtId="0" fontId="0" fillId="0" borderId="0" xfId="0" applyAlignment="1">
      <alignment vertical="top"/>
    </xf>
    <xf numFmtId="0" fontId="17" fillId="0" borderId="0" xfId="0" applyFont="1" applyAlignment="1">
      <alignment vertical="top"/>
    </xf>
    <xf numFmtId="0" fontId="16" fillId="0" borderId="0" xfId="0" applyFont="1" applyAlignment="1">
      <alignment vertical="top"/>
    </xf>
    <xf numFmtId="0" fontId="16" fillId="0" borderId="0" xfId="0" applyFont="1" applyAlignment="1">
      <alignment vertical="center"/>
    </xf>
    <xf numFmtId="0" fontId="0" fillId="0" borderId="0" xfId="0" applyAlignment="1">
      <alignment vertical="center"/>
    </xf>
    <xf numFmtId="0" fontId="17" fillId="0" borderId="0" xfId="0" applyFont="1" applyAlignment="1">
      <alignment vertical="center"/>
    </xf>
    <xf numFmtId="0" fontId="14" fillId="0" borderId="0" xfId="0" applyFont="1" applyAlignment="1">
      <alignment vertical="center"/>
    </xf>
    <xf numFmtId="0" fontId="20" fillId="0" borderId="0" xfId="0" applyFont="1" applyAlignment="1">
      <alignment vertical="top"/>
    </xf>
    <xf numFmtId="44" fontId="2" fillId="0" borderId="54" xfId="0" applyNumberFormat="1" applyFont="1" applyBorder="1"/>
    <xf numFmtId="0" fontId="1" fillId="0" borderId="11" xfId="0" applyFont="1" applyBorder="1"/>
    <xf numFmtId="9" fontId="1" fillId="7" borderId="55" xfId="4" applyFont="1" applyFill="1" applyBorder="1" applyAlignment="1">
      <alignment horizontal="right"/>
    </xf>
    <xf numFmtId="9" fontId="1" fillId="5" borderId="18" xfId="4" applyFont="1" applyFill="1" applyBorder="1" applyAlignment="1">
      <alignment horizontal="right"/>
    </xf>
    <xf numFmtId="44" fontId="1" fillId="0" borderId="11" xfId="0" applyNumberFormat="1" applyFont="1" applyBorder="1" applyAlignment="1">
      <alignment horizontal="center"/>
    </xf>
    <xf numFmtId="44" fontId="1" fillId="0" borderId="11" xfId="0" applyNumberFormat="1" applyFont="1" applyBorder="1"/>
    <xf numFmtId="44" fontId="2" fillId="0" borderId="11" xfId="0" applyNumberFormat="1" applyFont="1" applyBorder="1"/>
    <xf numFmtId="0" fontId="1" fillId="0" borderId="3" xfId="0" applyFont="1" applyBorder="1" applyAlignment="1">
      <alignment horizontal="center" vertical="center"/>
    </xf>
    <xf numFmtId="0" fontId="1" fillId="0" borderId="31" xfId="0" applyFont="1" applyBorder="1" applyAlignment="1">
      <alignment horizontal="center" vertical="center"/>
    </xf>
    <xf numFmtId="0" fontId="1" fillId="0" borderId="13" xfId="0" applyFont="1" applyBorder="1" applyAlignment="1" applyProtection="1">
      <alignment horizontal="center" vertical="center"/>
      <protection locked="0"/>
    </xf>
    <xf numFmtId="0" fontId="1" fillId="0" borderId="14" xfId="0" applyFont="1" applyBorder="1" applyAlignment="1" applyProtection="1">
      <alignment horizontal="center" vertical="center"/>
      <protection locked="0"/>
    </xf>
    <xf numFmtId="43" fontId="1" fillId="0" borderId="0" xfId="3" applyFont="1" applyFill="1" applyBorder="1" applyAlignment="1" applyProtection="1">
      <alignment horizontal="center" vertical="center"/>
      <protection locked="0"/>
    </xf>
    <xf numFmtId="44" fontId="1" fillId="4" borderId="19" xfId="2" applyFont="1" applyFill="1" applyBorder="1" applyAlignment="1" applyProtection="1">
      <alignment horizontal="center" vertical="center"/>
    </xf>
    <xf numFmtId="44" fontId="1" fillId="7" borderId="19" xfId="2" applyFont="1" applyFill="1" applyBorder="1" applyAlignment="1" applyProtection="1">
      <alignment horizontal="center" vertical="center"/>
    </xf>
    <xf numFmtId="0" fontId="1" fillId="0" borderId="27" xfId="0" applyFont="1" applyBorder="1" applyAlignment="1" applyProtection="1">
      <alignment horizontal="center" vertical="center"/>
      <protection locked="0"/>
    </xf>
    <xf numFmtId="0" fontId="1" fillId="0" borderId="28" xfId="0" applyFont="1" applyBorder="1" applyAlignment="1" applyProtection="1">
      <alignment horizontal="center" vertical="center"/>
      <protection locked="0"/>
    </xf>
    <xf numFmtId="0" fontId="1" fillId="0" borderId="29" xfId="0" applyFont="1" applyBorder="1" applyAlignment="1" applyProtection="1">
      <alignment horizontal="center" vertical="center"/>
      <protection locked="0"/>
    </xf>
    <xf numFmtId="165" fontId="1" fillId="0" borderId="0" xfId="2" applyNumberFormat="1" applyFont="1" applyFill="1" applyBorder="1" applyAlignment="1" applyProtection="1">
      <alignment horizontal="center" vertical="center"/>
      <protection locked="0"/>
    </xf>
    <xf numFmtId="0" fontId="1" fillId="0" borderId="14" xfId="0" applyFont="1" applyBorder="1" applyAlignment="1">
      <alignment horizontal="center" vertical="center"/>
    </xf>
    <xf numFmtId="0" fontId="1" fillId="0" borderId="9" xfId="0" applyFont="1" applyBorder="1" applyAlignment="1" applyProtection="1">
      <alignment horizontal="center" vertical="center"/>
      <protection locked="0"/>
    </xf>
    <xf numFmtId="44" fontId="1" fillId="7" borderId="10" xfId="0" applyNumberFormat="1" applyFont="1" applyFill="1" applyBorder="1" applyAlignment="1">
      <alignment horizontal="center" vertical="center"/>
    </xf>
    <xf numFmtId="44" fontId="1" fillId="4" borderId="10" xfId="2" applyFont="1" applyFill="1" applyBorder="1" applyAlignment="1" applyProtection="1">
      <alignment horizontal="center" vertical="center"/>
    </xf>
    <xf numFmtId="0" fontId="1" fillId="4" borderId="15" xfId="2" applyNumberFormat="1" applyFont="1" applyFill="1" applyBorder="1" applyAlignment="1" applyProtection="1">
      <alignment horizontal="center" vertical="center"/>
    </xf>
    <xf numFmtId="0" fontId="15" fillId="0" borderId="0" xfId="0" applyFont="1" applyAlignment="1">
      <alignment horizontal="center" vertical="center"/>
    </xf>
    <xf numFmtId="166" fontId="15" fillId="0" borderId="0" xfId="0" applyNumberFormat="1" applyFont="1" applyAlignment="1">
      <alignment horizontal="center" vertical="center"/>
    </xf>
    <xf numFmtId="44" fontId="1" fillId="7" borderId="10" xfId="2" applyFont="1" applyFill="1" applyBorder="1" applyAlignment="1" applyProtection="1">
      <alignment horizontal="center" vertical="center"/>
    </xf>
    <xf numFmtId="44" fontId="1" fillId="3" borderId="10" xfId="2" applyFont="1" applyFill="1" applyBorder="1" applyAlignment="1" applyProtection="1">
      <alignment horizontal="center" vertical="center"/>
    </xf>
    <xf numFmtId="44" fontId="1" fillId="4" borderId="14" xfId="2" applyFont="1" applyFill="1" applyBorder="1" applyAlignment="1" applyProtection="1">
      <alignment horizontal="center" vertical="center"/>
    </xf>
    <xf numFmtId="44" fontId="1" fillId="7" borderId="15" xfId="2" applyFont="1" applyFill="1" applyBorder="1" applyAlignment="1" applyProtection="1">
      <alignment horizontal="center" vertical="center"/>
    </xf>
    <xf numFmtId="44" fontId="1" fillId="3" borderId="15" xfId="2" applyFont="1" applyFill="1" applyBorder="1" applyAlignment="1" applyProtection="1">
      <alignment horizontal="center" vertical="center"/>
    </xf>
    <xf numFmtId="44" fontId="1" fillId="3" borderId="3" xfId="2" applyFont="1" applyFill="1" applyBorder="1" applyAlignment="1" applyProtection="1">
      <alignment horizontal="center" vertical="center"/>
    </xf>
    <xf numFmtId="44" fontId="1" fillId="0" borderId="0" xfId="2" applyFont="1" applyFill="1" applyBorder="1" applyAlignment="1" applyProtection="1">
      <alignment horizontal="center" vertical="center"/>
      <protection locked="0"/>
    </xf>
    <xf numFmtId="44" fontId="1" fillId="4" borderId="17" xfId="2" applyFont="1" applyFill="1" applyBorder="1" applyAlignment="1" applyProtection="1">
      <alignment horizontal="center" vertical="center"/>
    </xf>
    <xf numFmtId="44" fontId="1" fillId="4" borderId="18" xfId="2" applyFont="1" applyFill="1" applyBorder="1" applyAlignment="1" applyProtection="1">
      <alignment horizontal="center" vertical="center"/>
    </xf>
    <xf numFmtId="44" fontId="1" fillId="7" borderId="17" xfId="2" applyFont="1" applyFill="1" applyBorder="1" applyAlignment="1" applyProtection="1">
      <alignment horizontal="center" vertical="center"/>
    </xf>
    <xf numFmtId="44" fontId="1" fillId="7" borderId="18" xfId="2" applyFont="1" applyFill="1" applyBorder="1" applyAlignment="1" applyProtection="1">
      <alignment horizontal="center" vertical="center"/>
    </xf>
    <xf numFmtId="44" fontId="1" fillId="3" borderId="17" xfId="2" applyFont="1" applyFill="1" applyBorder="1" applyAlignment="1" applyProtection="1">
      <alignment horizontal="center" vertical="center"/>
    </xf>
    <xf numFmtId="44" fontId="1" fillId="3" borderId="18" xfId="2" applyFont="1" applyFill="1" applyBorder="1" applyAlignment="1" applyProtection="1">
      <alignment horizontal="center" vertical="center"/>
    </xf>
    <xf numFmtId="44" fontId="1" fillId="4" borderId="42" xfId="2" applyFont="1" applyFill="1" applyBorder="1" applyAlignment="1" applyProtection="1">
      <alignment horizontal="center" vertical="center"/>
    </xf>
    <xf numFmtId="44" fontId="1" fillId="7" borderId="42" xfId="2" applyFont="1" applyFill="1" applyBorder="1" applyAlignment="1" applyProtection="1">
      <alignment horizontal="center" vertical="center"/>
    </xf>
    <xf numFmtId="44" fontId="1" fillId="3" borderId="19" xfId="2" applyFont="1" applyFill="1" applyBorder="1" applyAlignment="1" applyProtection="1">
      <alignment horizontal="center" vertical="center"/>
    </xf>
    <xf numFmtId="44" fontId="1" fillId="4" borderId="15" xfId="2" applyFont="1" applyFill="1" applyBorder="1" applyAlignment="1" applyProtection="1">
      <alignment horizontal="center" vertical="center"/>
    </xf>
    <xf numFmtId="44" fontId="1" fillId="7" borderId="14" xfId="2" applyFont="1" applyFill="1" applyBorder="1" applyAlignment="1" applyProtection="1">
      <alignment horizontal="center" vertical="center"/>
    </xf>
    <xf numFmtId="44" fontId="1" fillId="3" borderId="14" xfId="2" applyFont="1" applyFill="1" applyBorder="1" applyAlignment="1" applyProtection="1">
      <alignment horizontal="center" vertical="center"/>
    </xf>
    <xf numFmtId="44" fontId="1" fillId="4" borderId="12" xfId="2" applyFont="1" applyFill="1" applyBorder="1" applyAlignment="1" applyProtection="1">
      <alignment horizontal="center" vertical="center"/>
    </xf>
    <xf numFmtId="44" fontId="1" fillId="4" borderId="21" xfId="2" applyFont="1" applyFill="1" applyBorder="1" applyAlignment="1" applyProtection="1">
      <alignment horizontal="center" vertical="center"/>
    </xf>
    <xf numFmtId="44" fontId="1" fillId="7" borderId="12" xfId="2" applyFont="1" applyFill="1" applyBorder="1" applyAlignment="1" applyProtection="1">
      <alignment horizontal="center" vertical="center"/>
    </xf>
    <xf numFmtId="44" fontId="1" fillId="7" borderId="21" xfId="2" applyFont="1" applyFill="1" applyBorder="1" applyAlignment="1" applyProtection="1">
      <alignment horizontal="center" vertical="center"/>
    </xf>
    <xf numFmtId="44" fontId="1" fillId="3" borderId="12" xfId="2" applyFont="1" applyFill="1" applyBorder="1" applyAlignment="1" applyProtection="1">
      <alignment horizontal="center" vertical="center"/>
    </xf>
    <xf numFmtId="44" fontId="1" fillId="3" borderId="21" xfId="2" applyFont="1" applyFill="1" applyBorder="1" applyAlignment="1" applyProtection="1">
      <alignment horizontal="center" vertical="center"/>
    </xf>
    <xf numFmtId="44" fontId="1" fillId="7" borderId="18" xfId="0" applyNumberFormat="1" applyFont="1" applyFill="1" applyBorder="1" applyAlignment="1">
      <alignment horizontal="center" vertical="center"/>
    </xf>
    <xf numFmtId="0" fontId="1" fillId="0" borderId="15" xfId="0" applyFont="1" applyBorder="1" applyAlignment="1" applyProtection="1">
      <alignment horizontal="center" vertical="center"/>
      <protection locked="0"/>
    </xf>
    <xf numFmtId="44" fontId="1" fillId="7" borderId="15" xfId="0" applyNumberFormat="1" applyFont="1" applyFill="1" applyBorder="1" applyAlignment="1">
      <alignment horizontal="center" vertical="center"/>
    </xf>
    <xf numFmtId="0" fontId="1" fillId="0" borderId="20" xfId="0" applyFont="1" applyBorder="1" applyAlignment="1" applyProtection="1">
      <alignment horizontal="center" vertical="center"/>
      <protection locked="0"/>
    </xf>
    <xf numFmtId="9" fontId="1" fillId="4" borderId="10" xfId="4" applyFont="1" applyFill="1" applyBorder="1" applyAlignment="1" applyProtection="1">
      <alignment horizontal="center" vertical="center"/>
    </xf>
    <xf numFmtId="9" fontId="1" fillId="7" borderId="10" xfId="4" applyFont="1" applyFill="1" applyBorder="1" applyAlignment="1" applyProtection="1">
      <alignment horizontal="center" vertical="center"/>
    </xf>
    <xf numFmtId="9" fontId="1" fillId="3" borderId="10" xfId="4" applyFont="1" applyFill="1" applyBorder="1" applyAlignment="1" applyProtection="1">
      <alignment horizontal="center" vertical="center"/>
    </xf>
    <xf numFmtId="0" fontId="1" fillId="4" borderId="15" xfId="0" applyFont="1" applyFill="1" applyBorder="1" applyAlignment="1">
      <alignment horizontal="center" vertical="center"/>
    </xf>
    <xf numFmtId="9" fontId="1" fillId="3" borderId="15" xfId="4" applyFont="1" applyFill="1" applyBorder="1" applyAlignment="1" applyProtection="1">
      <alignment horizontal="center" vertical="center"/>
    </xf>
    <xf numFmtId="0" fontId="1" fillId="0" borderId="0" xfId="0" quotePrefix="1" applyFont="1" applyAlignment="1">
      <alignment horizontal="center" vertical="center"/>
    </xf>
    <xf numFmtId="44" fontId="1" fillId="0" borderId="14" xfId="2" applyFont="1" applyBorder="1" applyAlignment="1" applyProtection="1">
      <alignment horizontal="center" vertical="center"/>
      <protection locked="0"/>
    </xf>
    <xf numFmtId="44" fontId="1" fillId="0" borderId="5" xfId="2" applyFont="1" applyBorder="1" applyAlignment="1" applyProtection="1">
      <alignment horizontal="center" vertical="center"/>
      <protection locked="0"/>
    </xf>
    <xf numFmtId="44" fontId="1" fillId="7" borderId="22" xfId="2" applyFont="1" applyFill="1" applyBorder="1" applyAlignment="1" applyProtection="1">
      <alignment horizontal="center" vertical="center"/>
    </xf>
    <xf numFmtId="44" fontId="1" fillId="7" borderId="3" xfId="0" applyNumberFormat="1" applyFont="1" applyFill="1" applyBorder="1" applyAlignment="1">
      <alignment horizontal="center" vertical="center"/>
    </xf>
    <xf numFmtId="44" fontId="1" fillId="7" borderId="14" xfId="0" applyNumberFormat="1" applyFont="1" applyFill="1" applyBorder="1" applyAlignment="1">
      <alignment horizontal="center" vertical="center"/>
    </xf>
    <xf numFmtId="44" fontId="1" fillId="7" borderId="32" xfId="0" applyNumberFormat="1" applyFont="1" applyFill="1" applyBorder="1" applyAlignment="1">
      <alignment horizontal="center" vertical="center"/>
    </xf>
    <xf numFmtId="44" fontId="1" fillId="7" borderId="58" xfId="0" applyNumberFormat="1" applyFont="1" applyFill="1" applyBorder="1" applyAlignment="1">
      <alignment horizontal="center" vertical="center"/>
    </xf>
    <xf numFmtId="44" fontId="1" fillId="3" borderId="3" xfId="0" applyNumberFormat="1" applyFont="1" applyFill="1" applyBorder="1" applyAlignment="1">
      <alignment horizontal="center" vertical="center"/>
    </xf>
    <xf numFmtId="44" fontId="1" fillId="3" borderId="17" xfId="0" applyNumberFormat="1" applyFont="1" applyFill="1" applyBorder="1" applyAlignment="1">
      <alignment horizontal="center" vertical="center"/>
    </xf>
    <xf numFmtId="44" fontId="1" fillId="3" borderId="14" xfId="0" applyNumberFormat="1" applyFont="1" applyFill="1" applyBorder="1" applyAlignment="1">
      <alignment horizontal="center" vertical="center"/>
    </xf>
    <xf numFmtId="44" fontId="1" fillId="7" borderId="5" xfId="0" applyNumberFormat="1" applyFont="1" applyFill="1" applyBorder="1" applyAlignment="1">
      <alignment horizontal="center" vertical="center"/>
    </xf>
    <xf numFmtId="44" fontId="1" fillId="7" borderId="28" xfId="2" applyFont="1" applyFill="1" applyBorder="1" applyAlignment="1" applyProtection="1">
      <alignment horizontal="center" vertical="center"/>
    </xf>
    <xf numFmtId="44" fontId="1" fillId="7" borderId="5" xfId="2" applyFont="1" applyFill="1" applyBorder="1" applyAlignment="1" applyProtection="1">
      <alignment horizontal="center" vertical="center"/>
    </xf>
    <xf numFmtId="44" fontId="1" fillId="3" borderId="5" xfId="0" applyNumberFormat="1" applyFont="1" applyFill="1" applyBorder="1" applyAlignment="1">
      <alignment horizontal="center" vertical="center"/>
    </xf>
    <xf numFmtId="44" fontId="1" fillId="3" borderId="5" xfId="2" applyFont="1" applyFill="1" applyBorder="1" applyAlignment="1" applyProtection="1">
      <alignment horizontal="center" vertical="center"/>
    </xf>
    <xf numFmtId="44" fontId="1" fillId="3" borderId="26" xfId="2" applyFont="1" applyFill="1" applyBorder="1" applyAlignment="1" applyProtection="1">
      <alignment horizontal="center" vertical="center"/>
    </xf>
    <xf numFmtId="44" fontId="1" fillId="4" borderId="26" xfId="2" applyFont="1" applyFill="1" applyBorder="1" applyAlignment="1" applyProtection="1">
      <alignment horizontal="center" vertical="center"/>
    </xf>
    <xf numFmtId="44" fontId="1" fillId="7" borderId="26" xfId="2" applyFont="1" applyFill="1" applyBorder="1" applyAlignment="1" applyProtection="1">
      <alignment horizontal="center" vertical="center"/>
    </xf>
    <xf numFmtId="44" fontId="1" fillId="3" borderId="28" xfId="2" applyFont="1" applyFill="1" applyBorder="1" applyAlignment="1" applyProtection="1">
      <alignment horizontal="center" vertical="center"/>
    </xf>
    <xf numFmtId="0" fontId="1" fillId="7" borderId="61" xfId="0" applyFont="1" applyFill="1" applyBorder="1" applyAlignment="1">
      <alignment horizontal="center" vertical="center"/>
    </xf>
    <xf numFmtId="0" fontId="1" fillId="7" borderId="0" xfId="0" applyFont="1" applyFill="1" applyAlignment="1">
      <alignment horizontal="center" vertical="center"/>
    </xf>
    <xf numFmtId="0" fontId="1" fillId="7" borderId="62" xfId="0" applyFont="1" applyFill="1" applyBorder="1" applyAlignment="1">
      <alignment horizontal="center" vertical="center"/>
    </xf>
    <xf numFmtId="44" fontId="1" fillId="3" borderId="61" xfId="2" applyFont="1" applyFill="1" applyBorder="1" applyAlignment="1" applyProtection="1">
      <alignment horizontal="center" vertical="center"/>
    </xf>
    <xf numFmtId="44" fontId="1" fillId="3" borderId="0" xfId="2" applyFont="1" applyFill="1" applyBorder="1" applyAlignment="1" applyProtection="1">
      <alignment horizontal="center" vertical="center"/>
    </xf>
    <xf numFmtId="44" fontId="1" fillId="3" borderId="62" xfId="2" applyFont="1" applyFill="1" applyBorder="1" applyAlignment="1" applyProtection="1">
      <alignment horizontal="center" vertical="center"/>
    </xf>
    <xf numFmtId="44" fontId="2" fillId="3" borderId="61" xfId="2" applyFont="1" applyFill="1" applyBorder="1" applyAlignment="1" applyProtection="1">
      <alignment horizontal="center" vertical="center"/>
    </xf>
    <xf numFmtId="44" fontId="2" fillId="3" borderId="0" xfId="2" applyFont="1" applyFill="1" applyBorder="1" applyAlignment="1" applyProtection="1">
      <alignment horizontal="center" vertical="center"/>
    </xf>
    <xf numFmtId="44" fontId="2" fillId="3" borderId="62" xfId="2" applyFont="1" applyFill="1" applyBorder="1" applyAlignment="1" applyProtection="1">
      <alignment horizontal="center" vertical="center"/>
    </xf>
    <xf numFmtId="44" fontId="1" fillId="0" borderId="61" xfId="0" applyNumberFormat="1" applyFont="1" applyBorder="1"/>
    <xf numFmtId="44" fontId="1" fillId="0" borderId="62" xfId="0" applyNumberFormat="1" applyFont="1" applyBorder="1"/>
    <xf numFmtId="44" fontId="1" fillId="3" borderId="61" xfId="0" applyNumberFormat="1" applyFont="1" applyFill="1" applyBorder="1"/>
    <xf numFmtId="44" fontId="1" fillId="3" borderId="0" xfId="0" applyNumberFormat="1" applyFont="1" applyFill="1"/>
    <xf numFmtId="44" fontId="1" fillId="3" borderId="62" xfId="0" applyNumberFormat="1" applyFont="1" applyFill="1" applyBorder="1"/>
    <xf numFmtId="44" fontId="2" fillId="3" borderId="61" xfId="0" applyNumberFormat="1" applyFont="1" applyFill="1" applyBorder="1"/>
    <xf numFmtId="44" fontId="2" fillId="3" borderId="0" xfId="0" applyNumberFormat="1" applyFont="1" applyFill="1"/>
    <xf numFmtId="44" fontId="2" fillId="3" borderId="62" xfId="0" applyNumberFormat="1" applyFont="1" applyFill="1" applyBorder="1"/>
    <xf numFmtId="44" fontId="2" fillId="3" borderId="61" xfId="2" applyFont="1" applyFill="1" applyBorder="1" applyAlignment="1" applyProtection="1"/>
    <xf numFmtId="44" fontId="2" fillId="3" borderId="62" xfId="2" applyFont="1" applyFill="1" applyBorder="1" applyAlignment="1" applyProtection="1"/>
    <xf numFmtId="44" fontId="1" fillId="3" borderId="61" xfId="2" applyFont="1" applyFill="1" applyBorder="1" applyAlignment="1" applyProtection="1"/>
    <xf numFmtId="43" fontId="1" fillId="0" borderId="25" xfId="3" applyFont="1" applyFill="1" applyBorder="1" applyAlignment="1" applyProtection="1">
      <alignment horizontal="center" vertical="center"/>
      <protection locked="0"/>
    </xf>
    <xf numFmtId="44" fontId="1" fillId="6" borderId="61" xfId="0" applyNumberFormat="1" applyFont="1" applyFill="1" applyBorder="1" applyAlignment="1">
      <alignment horizontal="center"/>
    </xf>
    <xf numFmtId="44" fontId="1" fillId="6" borderId="62" xfId="0" applyNumberFormat="1" applyFont="1" applyFill="1" applyBorder="1" applyAlignment="1">
      <alignment horizontal="center"/>
    </xf>
    <xf numFmtId="44" fontId="1" fillId="6" borderId="61" xfId="0" applyNumberFormat="1" applyFont="1" applyFill="1" applyBorder="1"/>
    <xf numFmtId="44" fontId="1" fillId="6" borderId="62" xfId="0" applyNumberFormat="1" applyFont="1" applyFill="1" applyBorder="1"/>
    <xf numFmtId="44" fontId="2" fillId="6" borderId="61" xfId="0" applyNumberFormat="1" applyFont="1" applyFill="1" applyBorder="1"/>
    <xf numFmtId="44" fontId="2" fillId="6" borderId="62" xfId="0" applyNumberFormat="1" applyFont="1" applyFill="1" applyBorder="1"/>
    <xf numFmtId="44" fontId="1" fillId="4" borderId="61" xfId="0" applyNumberFormat="1" applyFont="1" applyFill="1" applyBorder="1"/>
    <xf numFmtId="44" fontId="1" fillId="4" borderId="62" xfId="0" applyNumberFormat="1" applyFont="1" applyFill="1" applyBorder="1"/>
    <xf numFmtId="44" fontId="2" fillId="6" borderId="61" xfId="2" applyFont="1" applyFill="1" applyBorder="1" applyAlignment="1" applyProtection="1"/>
    <xf numFmtId="44" fontId="2" fillId="6" borderId="62" xfId="2" applyFont="1" applyFill="1" applyBorder="1" applyAlignment="1" applyProtection="1"/>
    <xf numFmtId="44" fontId="1" fillId="5" borderId="61" xfId="2" applyFont="1" applyFill="1" applyBorder="1" applyAlignment="1" applyProtection="1"/>
    <xf numFmtId="44" fontId="1" fillId="5" borderId="62" xfId="0" applyNumberFormat="1" applyFont="1" applyFill="1" applyBorder="1"/>
    <xf numFmtId="0" fontId="1" fillId="4" borderId="61" xfId="0" applyFont="1" applyFill="1" applyBorder="1" applyAlignment="1">
      <alignment horizontal="center" vertical="center"/>
    </xf>
    <xf numFmtId="0" fontId="1" fillId="4" borderId="62" xfId="0" applyFont="1" applyFill="1" applyBorder="1" applyAlignment="1">
      <alignment horizontal="center" vertical="center"/>
    </xf>
    <xf numFmtId="44" fontId="1" fillId="7" borderId="61" xfId="0" applyNumberFormat="1" applyFont="1" applyFill="1" applyBorder="1" applyAlignment="1">
      <alignment horizontal="center"/>
    </xf>
    <xf numFmtId="44" fontId="1" fillId="7" borderId="62" xfId="0" applyNumberFormat="1" applyFont="1" applyFill="1" applyBorder="1" applyAlignment="1">
      <alignment horizontal="center"/>
    </xf>
    <xf numFmtId="44" fontId="1" fillId="7" borderId="61" xfId="0" applyNumberFormat="1" applyFont="1" applyFill="1" applyBorder="1"/>
    <xf numFmtId="44" fontId="1" fillId="7" borderId="62" xfId="0" applyNumberFormat="1" applyFont="1" applyFill="1" applyBorder="1"/>
    <xf numFmtId="44" fontId="2" fillId="7" borderId="61" xfId="0" applyNumberFormat="1" applyFont="1" applyFill="1" applyBorder="1"/>
    <xf numFmtId="44" fontId="2" fillId="7" borderId="62" xfId="0" applyNumberFormat="1" applyFont="1" applyFill="1" applyBorder="1"/>
    <xf numFmtId="44" fontId="2" fillId="7" borderId="61" xfId="2" applyFont="1" applyFill="1" applyBorder="1" applyAlignment="1" applyProtection="1"/>
    <xf numFmtId="44" fontId="2" fillId="7" borderId="62" xfId="2" applyFont="1" applyFill="1" applyBorder="1" applyAlignment="1" applyProtection="1"/>
    <xf numFmtId="44" fontId="1" fillId="7" borderId="61" xfId="2" applyFont="1" applyFill="1" applyBorder="1" applyAlignment="1" applyProtection="1"/>
    <xf numFmtId="44" fontId="2" fillId="6" borderId="63" xfId="0" applyNumberFormat="1" applyFont="1" applyFill="1" applyBorder="1" applyAlignment="1">
      <alignment horizontal="center" vertical="center"/>
    </xf>
    <xf numFmtId="44" fontId="2" fillId="0" borderId="63" xfId="0" applyNumberFormat="1" applyFont="1" applyBorder="1"/>
    <xf numFmtId="44" fontId="2" fillId="6" borderId="63" xfId="2" applyFont="1" applyFill="1" applyBorder="1" applyAlignment="1" applyProtection="1"/>
    <xf numFmtId="44" fontId="2" fillId="0" borderId="63" xfId="0" applyNumberFormat="1" applyFont="1" applyBorder="1" applyAlignment="1">
      <alignment horizontal="center" vertical="center"/>
    </xf>
    <xf numFmtId="44" fontId="2" fillId="4" borderId="6" xfId="0" applyNumberFormat="1" applyFont="1" applyFill="1" applyBorder="1"/>
    <xf numFmtId="44" fontId="2" fillId="7" borderId="63" xfId="0" applyNumberFormat="1" applyFont="1" applyFill="1" applyBorder="1" applyAlignment="1">
      <alignment horizontal="center" vertical="center"/>
    </xf>
    <xf numFmtId="44" fontId="1" fillId="0" borderId="63" xfId="0" applyNumberFormat="1" applyFont="1" applyBorder="1"/>
    <xf numFmtId="44" fontId="2" fillId="7" borderId="6" xfId="0" applyNumberFormat="1" applyFont="1" applyFill="1" applyBorder="1" applyAlignment="1">
      <alignment horizontal="center" vertical="center"/>
    </xf>
    <xf numFmtId="44" fontId="2" fillId="7" borderId="63" xfId="0" applyNumberFormat="1" applyFont="1" applyFill="1" applyBorder="1"/>
    <xf numFmtId="0" fontId="2" fillId="0" borderId="63" xfId="0" applyFont="1" applyBorder="1"/>
    <xf numFmtId="0" fontId="2" fillId="0" borderId="63" xfId="0" applyFont="1" applyBorder="1" applyAlignment="1">
      <alignment horizontal="center" vertical="center"/>
    </xf>
    <xf numFmtId="44" fontId="2" fillId="7" borderId="6" xfId="0" applyNumberFormat="1" applyFont="1" applyFill="1" applyBorder="1"/>
    <xf numFmtId="44" fontId="2" fillId="3" borderId="61" xfId="0" applyNumberFormat="1" applyFont="1" applyFill="1" applyBorder="1" applyAlignment="1">
      <alignment horizontal="center" vertical="center"/>
    </xf>
    <xf numFmtId="44" fontId="2" fillId="3" borderId="0" xfId="0" applyNumberFormat="1" applyFont="1" applyFill="1" applyAlignment="1">
      <alignment horizontal="center" vertical="center"/>
    </xf>
    <xf numFmtId="44" fontId="2" fillId="3" borderId="62" xfId="0" applyNumberFormat="1" applyFont="1" applyFill="1" applyBorder="1" applyAlignment="1">
      <alignment horizontal="center" vertical="center"/>
    </xf>
    <xf numFmtId="44" fontId="2" fillId="0" borderId="61" xfId="0" applyNumberFormat="1" applyFont="1" applyBorder="1"/>
    <xf numFmtId="44" fontId="2" fillId="0" borderId="62" xfId="0" applyNumberFormat="1" applyFont="1" applyBorder="1"/>
    <xf numFmtId="44" fontId="2" fillId="0" borderId="61" xfId="2" applyFont="1" applyFill="1" applyBorder="1" applyAlignment="1" applyProtection="1"/>
    <xf numFmtId="44" fontId="2" fillId="3" borderId="63" xfId="0" applyNumberFormat="1" applyFont="1" applyFill="1" applyBorder="1"/>
    <xf numFmtId="44" fontId="2" fillId="3" borderId="63" xfId="2" applyFont="1" applyFill="1" applyBorder="1" applyAlignment="1" applyProtection="1">
      <alignment horizontal="center" vertical="center"/>
    </xf>
    <xf numFmtId="44" fontId="2" fillId="3" borderId="6" xfId="0" applyNumberFormat="1" applyFont="1" applyFill="1" applyBorder="1"/>
    <xf numFmtId="0" fontId="2" fillId="0" borderId="44" xfId="0" applyFont="1" applyBorder="1" applyAlignment="1">
      <alignment horizontal="center" vertical="top" wrapText="1"/>
    </xf>
    <xf numFmtId="44" fontId="1" fillId="3" borderId="41" xfId="2" applyFont="1" applyFill="1" applyBorder="1" applyAlignment="1" applyProtection="1">
      <alignment horizontal="left" vertical="top"/>
    </xf>
    <xf numFmtId="44" fontId="1" fillId="3" borderId="42" xfId="2" applyFont="1" applyFill="1" applyBorder="1" applyAlignment="1" applyProtection="1">
      <alignment horizontal="left" vertical="top"/>
    </xf>
    <xf numFmtId="0" fontId="1" fillId="0" borderId="14" xfId="0" applyFont="1" applyBorder="1" applyAlignment="1" applyProtection="1">
      <alignment horizontal="center" vertical="top"/>
      <protection locked="0"/>
    </xf>
    <xf numFmtId="0" fontId="1" fillId="0" borderId="9" xfId="0" applyFont="1" applyBorder="1" applyAlignment="1">
      <alignment horizontal="right" vertical="top"/>
    </xf>
    <xf numFmtId="0" fontId="1" fillId="0" borderId="0" xfId="0" applyFont="1" applyAlignment="1">
      <alignment horizontal="right" vertical="top"/>
    </xf>
    <xf numFmtId="0" fontId="1" fillId="2" borderId="9" xfId="0" applyFont="1" applyFill="1" applyBorder="1" applyAlignment="1">
      <alignment horizontal="right" vertical="top"/>
    </xf>
    <xf numFmtId="0" fontId="1" fillId="0" borderId="3" xfId="0" applyFont="1" applyBorder="1" applyAlignment="1" applyProtection="1">
      <alignment horizontal="center" vertical="center"/>
      <protection locked="0"/>
    </xf>
    <xf numFmtId="0" fontId="1" fillId="0" borderId="3" xfId="2" applyNumberFormat="1"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 fillId="0" borderId="47" xfId="0" applyFont="1" applyBorder="1" applyAlignment="1">
      <alignment horizontal="left" vertical="top"/>
    </xf>
    <xf numFmtId="0" fontId="1" fillId="0" borderId="64" xfId="0" applyFont="1" applyBorder="1" applyAlignment="1">
      <alignment horizontal="left" vertical="top"/>
    </xf>
    <xf numFmtId="0" fontId="1" fillId="0" borderId="5" xfId="0" applyFont="1" applyBorder="1" applyAlignment="1">
      <alignment horizontal="left" vertical="top"/>
    </xf>
    <xf numFmtId="44" fontId="1" fillId="3" borderId="5" xfId="2" applyFont="1" applyFill="1" applyBorder="1" applyAlignment="1" applyProtection="1">
      <alignment horizontal="left" vertical="top"/>
    </xf>
    <xf numFmtId="0" fontId="1" fillId="0" borderId="5" xfId="0" applyFont="1" applyBorder="1" applyAlignment="1" applyProtection="1">
      <alignment horizontal="center" vertical="top"/>
      <protection locked="0"/>
    </xf>
    <xf numFmtId="44" fontId="1" fillId="4" borderId="5" xfId="2" applyFont="1" applyFill="1" applyBorder="1" applyAlignment="1" applyProtection="1">
      <alignment horizontal="left" vertical="top"/>
    </xf>
    <xf numFmtId="44" fontId="1" fillId="4" borderId="26" xfId="2" applyFont="1" applyFill="1" applyBorder="1" applyAlignment="1" applyProtection="1">
      <alignment horizontal="left" vertical="top"/>
    </xf>
    <xf numFmtId="44" fontId="1" fillId="7" borderId="5" xfId="2" applyFont="1" applyFill="1" applyBorder="1" applyAlignment="1" applyProtection="1">
      <alignment horizontal="left" vertical="top"/>
    </xf>
    <xf numFmtId="44" fontId="1" fillId="7" borderId="26" xfId="2" applyFont="1" applyFill="1" applyBorder="1" applyAlignment="1" applyProtection="1">
      <alignment horizontal="left" vertical="top"/>
    </xf>
    <xf numFmtId="44" fontId="1" fillId="8" borderId="10" xfId="2" applyFont="1" applyFill="1" applyBorder="1" applyAlignment="1" applyProtection="1">
      <alignment horizontal="left" vertical="top"/>
    </xf>
    <xf numFmtId="44" fontId="1" fillId="8" borderId="12" xfId="2" applyFont="1" applyFill="1" applyBorder="1" applyAlignment="1" applyProtection="1">
      <alignment vertical="top" wrapText="1"/>
    </xf>
    <xf numFmtId="44" fontId="1" fillId="8" borderId="12" xfId="2" applyFont="1" applyFill="1" applyBorder="1" applyAlignment="1" applyProtection="1">
      <alignment horizontal="left" vertical="top"/>
    </xf>
    <xf numFmtId="44" fontId="1" fillId="8" borderId="14" xfId="2" applyFont="1" applyFill="1" applyBorder="1" applyAlignment="1" applyProtection="1">
      <alignment horizontal="left" vertical="top"/>
    </xf>
    <xf numFmtId="44" fontId="1" fillId="8" borderId="17" xfId="2" applyFont="1" applyFill="1" applyBorder="1" applyAlignment="1" applyProtection="1">
      <alignment horizontal="left" vertical="top"/>
    </xf>
    <xf numFmtId="44" fontId="1" fillId="8" borderId="14" xfId="2" applyFont="1" applyFill="1" applyBorder="1" applyAlignment="1" applyProtection="1">
      <alignment horizontal="left" vertical="top" wrapText="1"/>
    </xf>
    <xf numFmtId="44" fontId="1" fillId="8" borderId="3" xfId="2" applyFont="1" applyFill="1" applyBorder="1" applyAlignment="1" applyProtection="1">
      <alignment horizontal="left" vertical="top"/>
    </xf>
    <xf numFmtId="44" fontId="1" fillId="0" borderId="0" xfId="2" applyFont="1" applyFill="1" applyBorder="1" applyAlignment="1" applyProtection="1">
      <alignment horizontal="right" vertical="top"/>
    </xf>
    <xf numFmtId="44" fontId="1" fillId="0" borderId="25" xfId="2" applyFont="1" applyFill="1" applyBorder="1" applyAlignment="1" applyProtection="1">
      <alignment horizontal="left" vertical="top"/>
    </xf>
    <xf numFmtId="0" fontId="1" fillId="0" borderId="8" xfId="0" applyFont="1" applyBorder="1" applyAlignment="1" applyProtection="1">
      <alignment horizontal="center" vertical="top"/>
      <protection locked="0"/>
    </xf>
    <xf numFmtId="0" fontId="1" fillId="0" borderId="8" xfId="0" applyFont="1" applyBorder="1" applyAlignment="1" applyProtection="1">
      <alignment horizontal="left" vertical="top"/>
      <protection locked="0"/>
    </xf>
    <xf numFmtId="9" fontId="1" fillId="0" borderId="0" xfId="4" applyFont="1" applyFill="1" applyBorder="1" applyAlignment="1" applyProtection="1">
      <alignment horizontal="right" vertical="top"/>
    </xf>
    <xf numFmtId="44" fontId="1" fillId="8" borderId="18" xfId="2" applyFont="1" applyFill="1" applyBorder="1" applyAlignment="1" applyProtection="1">
      <alignment horizontal="right" vertical="top"/>
    </xf>
    <xf numFmtId="44" fontId="1" fillId="8" borderId="10" xfId="2" applyFont="1" applyFill="1" applyBorder="1" applyAlignment="1" applyProtection="1">
      <alignment horizontal="right" vertical="top"/>
    </xf>
    <xf numFmtId="44" fontId="1" fillId="8" borderId="15" xfId="2" applyFont="1" applyFill="1" applyBorder="1" applyAlignment="1" applyProtection="1">
      <alignment horizontal="right" vertical="top"/>
    </xf>
    <xf numFmtId="44" fontId="1" fillId="8" borderId="21" xfId="2" applyFont="1" applyFill="1" applyBorder="1" applyAlignment="1" applyProtection="1">
      <alignment horizontal="left" vertical="top"/>
    </xf>
    <xf numFmtId="44" fontId="1" fillId="8" borderId="32" xfId="2" applyFont="1" applyFill="1" applyBorder="1" applyAlignment="1" applyProtection="1">
      <alignment horizontal="left" vertical="top"/>
      <protection locked="0"/>
    </xf>
    <xf numFmtId="44" fontId="1" fillId="8" borderId="32" xfId="2" applyFont="1" applyFill="1" applyBorder="1" applyAlignment="1" applyProtection="1">
      <alignment vertical="top"/>
      <protection locked="0"/>
    </xf>
    <xf numFmtId="44" fontId="1" fillId="8" borderId="19" xfId="2" applyFont="1" applyFill="1" applyBorder="1" applyAlignment="1" applyProtection="1">
      <alignment vertical="top"/>
      <protection locked="0"/>
    </xf>
    <xf numFmtId="44" fontId="1" fillId="8" borderId="15" xfId="2" applyFont="1" applyFill="1" applyBorder="1" applyAlignment="1" applyProtection="1">
      <alignment horizontal="left" vertical="top"/>
    </xf>
    <xf numFmtId="44" fontId="1" fillId="8" borderId="18" xfId="2" applyFont="1" applyFill="1" applyBorder="1" applyAlignment="1" applyProtection="1">
      <alignment horizontal="left" vertical="top"/>
    </xf>
    <xf numFmtId="44" fontId="1" fillId="8" borderId="53" xfId="2" applyFont="1" applyFill="1" applyBorder="1" applyAlignment="1" applyProtection="1">
      <alignment vertical="top"/>
    </xf>
    <xf numFmtId="44" fontId="1" fillId="8" borderId="11" xfId="2" applyFont="1" applyFill="1" applyBorder="1" applyAlignment="1" applyProtection="1">
      <alignment vertical="top"/>
    </xf>
    <xf numFmtId="44" fontId="1" fillId="8" borderId="65" xfId="2" applyFont="1" applyFill="1" applyBorder="1" applyAlignment="1" applyProtection="1">
      <alignment vertical="top"/>
    </xf>
    <xf numFmtId="44" fontId="1" fillId="8" borderId="15" xfId="2" applyFont="1" applyFill="1" applyBorder="1" applyAlignment="1" applyProtection="1">
      <alignment horizontal="left" vertical="top" wrapText="1"/>
    </xf>
    <xf numFmtId="44" fontId="1" fillId="8" borderId="46" xfId="2" applyFont="1" applyFill="1" applyBorder="1" applyAlignment="1" applyProtection="1">
      <alignment horizontal="left" vertical="top"/>
    </xf>
    <xf numFmtId="0" fontId="2" fillId="0" borderId="0" xfId="0" applyFont="1" applyAlignment="1">
      <alignment horizontal="center" vertical="top"/>
    </xf>
    <xf numFmtId="44" fontId="1" fillId="8" borderId="12" xfId="2" applyFont="1" applyFill="1" applyBorder="1" applyAlignment="1" applyProtection="1">
      <alignment horizontal="center" vertical="center"/>
    </xf>
    <xf numFmtId="44" fontId="1" fillId="8" borderId="21" xfId="2" applyFont="1" applyFill="1" applyBorder="1" applyAlignment="1" applyProtection="1">
      <alignment horizontal="center" vertical="center"/>
    </xf>
    <xf numFmtId="44" fontId="1" fillId="8" borderId="14" xfId="2" applyFont="1" applyFill="1" applyBorder="1" applyAlignment="1" applyProtection="1">
      <alignment horizontal="center" vertical="center"/>
    </xf>
    <xf numFmtId="44" fontId="1" fillId="8" borderId="15" xfId="2" applyFont="1" applyFill="1" applyBorder="1" applyAlignment="1" applyProtection="1">
      <alignment horizontal="center" vertical="center"/>
    </xf>
    <xf numFmtId="44" fontId="1" fillId="8" borderId="26" xfId="2" applyFont="1" applyFill="1" applyBorder="1" applyAlignment="1" applyProtection="1">
      <alignment horizontal="center" vertical="center"/>
    </xf>
    <xf numFmtId="44" fontId="1" fillId="8" borderId="17" xfId="2" applyFont="1" applyFill="1" applyBorder="1" applyAlignment="1" applyProtection="1">
      <alignment horizontal="center" vertical="center"/>
    </xf>
    <xf numFmtId="44" fontId="1" fillId="8" borderId="18" xfId="2" applyFont="1" applyFill="1" applyBorder="1" applyAlignment="1" applyProtection="1">
      <alignment horizontal="center" vertical="center"/>
    </xf>
    <xf numFmtId="44" fontId="1" fillId="8" borderId="42" xfId="2" applyFont="1" applyFill="1" applyBorder="1" applyAlignment="1" applyProtection="1">
      <alignment horizontal="center" vertical="center"/>
    </xf>
    <xf numFmtId="0" fontId="1" fillId="0" borderId="11" xfId="0" applyFont="1" applyBorder="1" applyProtection="1">
      <protection locked="0"/>
    </xf>
    <xf numFmtId="0" fontId="1" fillId="0" borderId="1" xfId="0" applyFont="1" applyBorder="1" applyProtection="1">
      <protection locked="0"/>
    </xf>
    <xf numFmtId="0" fontId="1" fillId="0" borderId="2" xfId="0" applyFont="1" applyBorder="1" applyProtection="1">
      <protection locked="0"/>
    </xf>
    <xf numFmtId="0" fontId="1" fillId="0" borderId="3" xfId="0" applyFont="1" applyBorder="1" applyProtection="1">
      <protection locked="0"/>
    </xf>
    <xf numFmtId="0" fontId="2" fillId="4" borderId="37" xfId="0" applyFont="1" applyFill="1" applyBorder="1" applyAlignment="1" applyProtection="1">
      <alignment horizontal="center" vertical="center" wrapText="1"/>
      <protection locked="0"/>
    </xf>
    <xf numFmtId="0" fontId="2" fillId="4" borderId="22"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1" fillId="7" borderId="37" xfId="0" applyFont="1" applyFill="1" applyBorder="1" applyAlignment="1" applyProtection="1">
      <alignment horizontal="center" vertical="center"/>
      <protection locked="0"/>
    </xf>
    <xf numFmtId="0" fontId="2" fillId="7" borderId="22" xfId="0" applyFont="1" applyFill="1" applyBorder="1" applyAlignment="1">
      <alignment horizontal="center" vertical="center" wrapText="1"/>
    </xf>
    <xf numFmtId="0" fontId="2" fillId="7" borderId="17" xfId="0" applyFont="1" applyFill="1" applyBorder="1" applyAlignment="1">
      <alignment horizontal="center" vertical="center" wrapText="1"/>
    </xf>
    <xf numFmtId="0" fontId="2" fillId="7" borderId="18" xfId="0" applyFont="1" applyFill="1" applyBorder="1" applyAlignment="1">
      <alignment horizontal="center" vertical="center" wrapText="1"/>
    </xf>
    <xf numFmtId="44" fontId="1" fillId="8" borderId="3" xfId="2" applyFont="1" applyFill="1" applyBorder="1" applyAlignment="1" applyProtection="1">
      <alignment horizontal="left" vertical="top" wrapText="1"/>
    </xf>
    <xf numFmtId="0" fontId="1" fillId="0" borderId="32" xfId="0" applyFont="1" applyBorder="1" applyAlignment="1" applyProtection="1">
      <alignment horizontal="center" vertical="center"/>
      <protection locked="0"/>
    </xf>
    <xf numFmtId="0" fontId="1" fillId="0" borderId="47" xfId="0" applyFont="1" applyBorder="1" applyAlignment="1" applyProtection="1">
      <alignment horizontal="center" vertical="center"/>
      <protection locked="0"/>
    </xf>
    <xf numFmtId="0" fontId="1" fillId="0" borderId="30" xfId="0" applyFont="1" applyBorder="1" applyAlignment="1" applyProtection="1">
      <alignment horizontal="center" vertical="center"/>
      <protection locked="0"/>
    </xf>
    <xf numFmtId="0" fontId="1" fillId="0" borderId="31" xfId="0" applyFont="1" applyBorder="1" applyAlignment="1" applyProtection="1">
      <alignment horizontal="center" vertical="center"/>
      <protection locked="0"/>
    </xf>
    <xf numFmtId="43" fontId="1" fillId="0" borderId="0" xfId="3" applyFont="1" applyFill="1" applyBorder="1" applyAlignment="1" applyProtection="1">
      <alignment horizontal="center" vertical="top"/>
    </xf>
    <xf numFmtId="0" fontId="0" fillId="0" borderId="0" xfId="0" applyAlignment="1" applyProtection="1">
      <alignment horizontal="center" vertical="center"/>
      <protection locked="0"/>
    </xf>
    <xf numFmtId="0" fontId="1" fillId="0" borderId="34" xfId="0" applyFont="1" applyBorder="1" applyAlignment="1" applyProtection="1">
      <alignment horizontal="center" vertical="center"/>
      <protection locked="0"/>
    </xf>
    <xf numFmtId="44" fontId="1" fillId="0" borderId="11" xfId="0" applyNumberFormat="1" applyFont="1" applyBorder="1" applyAlignment="1" applyProtection="1">
      <alignment horizontal="center" vertical="center"/>
      <protection locked="0"/>
    </xf>
    <xf numFmtId="9" fontId="1" fillId="0" borderId="11" xfId="4" applyFont="1" applyFill="1" applyBorder="1" applyAlignment="1" applyProtection="1">
      <alignment horizontal="center" vertical="center"/>
      <protection locked="0"/>
    </xf>
    <xf numFmtId="44" fontId="1" fillId="0" borderId="0" xfId="0" applyNumberFormat="1" applyFont="1" applyAlignment="1" applyProtection="1">
      <alignment horizontal="center" vertical="center"/>
      <protection locked="0"/>
    </xf>
    <xf numFmtId="9" fontId="1" fillId="0" borderId="0" xfId="0" applyNumberFormat="1" applyFont="1" applyAlignment="1" applyProtection="1">
      <alignment horizontal="center" vertical="center"/>
      <protection locked="0"/>
    </xf>
    <xf numFmtId="9" fontId="1" fillId="0" borderId="0" xfId="4" applyFont="1" applyFill="1" applyBorder="1" applyAlignment="1" applyProtection="1">
      <alignment horizontal="center" vertical="center"/>
      <protection locked="0"/>
    </xf>
    <xf numFmtId="44" fontId="1" fillId="0" borderId="54" xfId="0" applyNumberFormat="1" applyFont="1" applyBorder="1" applyAlignment="1" applyProtection="1">
      <alignment horizontal="center" vertical="center"/>
      <protection locked="0"/>
    </xf>
    <xf numFmtId="9" fontId="1" fillId="4" borderId="55" xfId="4" applyFont="1" applyFill="1" applyBorder="1" applyAlignment="1" applyProtection="1">
      <alignment horizontal="center" vertical="center"/>
      <protection locked="0"/>
    </xf>
    <xf numFmtId="164" fontId="1" fillId="0" borderId="0" xfId="0" applyNumberFormat="1" applyFont="1" applyAlignment="1" applyProtection="1">
      <alignment horizontal="center" vertical="center"/>
      <protection locked="0"/>
    </xf>
    <xf numFmtId="44" fontId="1" fillId="0" borderId="35" xfId="0" applyNumberFormat="1" applyFont="1" applyBorder="1" applyAlignment="1" applyProtection="1">
      <alignment horizontal="center" vertical="center"/>
      <protection locked="0"/>
    </xf>
    <xf numFmtId="44" fontId="1" fillId="0" borderId="16" xfId="0" applyNumberFormat="1" applyFont="1" applyBorder="1" applyAlignment="1" applyProtection="1">
      <alignment horizontal="center" vertical="center"/>
      <protection locked="0"/>
    </xf>
    <xf numFmtId="44" fontId="1" fillId="0" borderId="9" xfId="0" applyNumberFormat="1" applyFont="1" applyBorder="1" applyAlignment="1" applyProtection="1">
      <alignment horizontal="center" vertical="center"/>
      <protection locked="0"/>
    </xf>
    <xf numFmtId="44" fontId="1" fillId="0" borderId="36" xfId="0" applyNumberFormat="1" applyFont="1" applyBorder="1" applyAlignment="1" applyProtection="1">
      <alignment horizontal="center" vertical="center"/>
      <protection locked="0"/>
    </xf>
    <xf numFmtId="0" fontId="15" fillId="0" borderId="0" xfId="0" applyFont="1" applyAlignment="1" applyProtection="1">
      <alignment horizontal="center" vertical="center"/>
      <protection locked="0"/>
    </xf>
    <xf numFmtId="44" fontId="1" fillId="0" borderId="13" xfId="0" applyNumberFormat="1" applyFont="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18" xfId="0" applyFont="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44" fontId="1" fillId="0" borderId="3" xfId="2" applyFont="1" applyBorder="1" applyAlignment="1" applyProtection="1">
      <alignment horizontal="center" vertical="center"/>
      <protection locked="0"/>
    </xf>
    <xf numFmtId="0" fontId="1" fillId="0" borderId="35" xfId="0" applyFont="1" applyBorder="1" applyAlignment="1" applyProtection="1">
      <alignment horizontal="center" vertical="center"/>
      <protection locked="0"/>
    </xf>
    <xf numFmtId="0" fontId="1" fillId="0" borderId="36" xfId="0" applyFont="1" applyBorder="1" applyAlignment="1" applyProtection="1">
      <alignment horizontal="center" vertical="center"/>
      <protection locked="0"/>
    </xf>
    <xf numFmtId="44" fontId="1" fillId="0" borderId="47" xfId="2" applyFont="1" applyFill="1" applyBorder="1" applyAlignment="1" applyProtection="1">
      <alignment horizontal="center" vertical="center"/>
      <protection locked="0"/>
    </xf>
    <xf numFmtId="0" fontId="1" fillId="0" borderId="11" xfId="0" applyFont="1" applyBorder="1" applyAlignment="1" applyProtection="1">
      <alignment horizontal="center" vertical="center"/>
      <protection locked="0"/>
    </xf>
    <xf numFmtId="44" fontId="1" fillId="4" borderId="32" xfId="2" applyFont="1" applyFill="1" applyBorder="1" applyAlignment="1" applyProtection="1">
      <alignment horizontal="center" vertical="center"/>
      <protection locked="0"/>
    </xf>
    <xf numFmtId="44" fontId="1" fillId="4" borderId="38" xfId="2" applyFont="1" applyFill="1" applyBorder="1" applyAlignment="1" applyProtection="1">
      <alignment horizontal="center" vertical="center"/>
      <protection locked="0"/>
    </xf>
    <xf numFmtId="44" fontId="1" fillId="7" borderId="38" xfId="2" applyFont="1" applyFill="1" applyBorder="1" applyAlignment="1" applyProtection="1">
      <alignment horizontal="center" vertical="center"/>
      <protection locked="0"/>
    </xf>
    <xf numFmtId="44" fontId="1" fillId="3" borderId="32" xfId="2" applyFont="1" applyFill="1" applyBorder="1" applyAlignment="1" applyProtection="1">
      <alignment horizontal="center" vertical="center"/>
      <protection locked="0"/>
    </xf>
    <xf numFmtId="44" fontId="1" fillId="3" borderId="38" xfId="2" applyFont="1" applyFill="1" applyBorder="1" applyAlignment="1" applyProtection="1">
      <alignment horizontal="center" vertical="center"/>
      <protection locked="0"/>
    </xf>
    <xf numFmtId="44" fontId="1" fillId="8" borderId="32" xfId="2" applyFont="1" applyFill="1" applyBorder="1" applyAlignment="1" applyProtection="1">
      <alignment horizontal="center" vertical="center"/>
      <protection locked="0"/>
    </xf>
    <xf numFmtId="44" fontId="1" fillId="8" borderId="38" xfId="2" applyFont="1" applyFill="1" applyBorder="1" applyAlignment="1" applyProtection="1">
      <alignment horizontal="center" vertical="center"/>
      <protection locked="0"/>
    </xf>
    <xf numFmtId="0" fontId="1" fillId="2" borderId="0" xfId="0" applyFont="1" applyFill="1" applyAlignment="1" applyProtection="1">
      <alignment horizontal="center" vertical="center"/>
      <protection locked="0"/>
    </xf>
    <xf numFmtId="44" fontId="1" fillId="0" borderId="0" xfId="2" applyFont="1" applyBorder="1" applyAlignment="1" applyProtection="1">
      <alignment horizontal="center" vertical="center"/>
      <protection locked="0"/>
    </xf>
    <xf numFmtId="0" fontId="1" fillId="0" borderId="8"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25" xfId="0" applyFont="1" applyBorder="1" applyAlignment="1" applyProtection="1">
      <alignment horizontal="center" vertical="center"/>
      <protection locked="0"/>
    </xf>
    <xf numFmtId="0" fontId="1" fillId="0" borderId="0" xfId="0" quotePrefix="1" applyFont="1" applyAlignment="1" applyProtection="1">
      <alignment horizontal="center" vertical="center"/>
      <protection locked="0"/>
    </xf>
    <xf numFmtId="44" fontId="1" fillId="0" borderId="8" xfId="0" applyNumberFormat="1" applyFont="1" applyBorder="1" applyAlignment="1" applyProtection="1">
      <alignment horizontal="center" vertical="center"/>
      <protection locked="0"/>
    </xf>
    <xf numFmtId="44" fontId="1" fillId="7" borderId="32" xfId="2" applyFont="1" applyFill="1" applyBorder="1" applyAlignment="1" applyProtection="1">
      <alignment horizontal="center" vertical="center"/>
      <protection locked="0"/>
    </xf>
    <xf numFmtId="44" fontId="1" fillId="7" borderId="3" xfId="2" applyFont="1" applyFill="1" applyBorder="1" applyAlignment="1" applyProtection="1">
      <alignment horizontal="center" vertical="center"/>
    </xf>
    <xf numFmtId="44" fontId="1" fillId="4" borderId="3" xfId="2" applyFont="1" applyFill="1" applyBorder="1" applyAlignment="1" applyProtection="1">
      <alignment horizontal="center" vertical="center"/>
    </xf>
    <xf numFmtId="44" fontId="1" fillId="8" borderId="3" xfId="2" applyFont="1" applyFill="1" applyBorder="1" applyAlignment="1" applyProtection="1">
      <alignment horizontal="center" vertical="center"/>
    </xf>
    <xf numFmtId="44" fontId="1" fillId="8" borderId="10" xfId="2" applyFont="1" applyFill="1" applyBorder="1" applyAlignment="1" applyProtection="1">
      <alignment horizontal="center" vertical="center"/>
    </xf>
    <xf numFmtId="44" fontId="1" fillId="0" borderId="14" xfId="2" applyFont="1" applyFill="1" applyBorder="1" applyAlignment="1" applyProtection="1">
      <alignment horizontal="center" vertical="center"/>
    </xf>
    <xf numFmtId="44" fontId="1" fillId="7" borderId="6" xfId="2" applyFont="1" applyFill="1" applyBorder="1" applyAlignment="1" applyProtection="1">
      <alignment horizontal="center" vertical="center"/>
    </xf>
    <xf numFmtId="0" fontId="1" fillId="7" borderId="26" xfId="3" applyNumberFormat="1" applyFont="1" applyFill="1" applyBorder="1" applyAlignment="1" applyProtection="1">
      <alignment horizontal="center" vertical="center"/>
    </xf>
    <xf numFmtId="9" fontId="1" fillId="7" borderId="10" xfId="4" applyFont="1" applyFill="1" applyBorder="1" applyAlignment="1">
      <alignment horizontal="right"/>
    </xf>
    <xf numFmtId="0" fontId="1" fillId="7" borderId="10" xfId="0" applyFont="1" applyFill="1" applyBorder="1" applyAlignment="1">
      <alignment horizontal="right"/>
    </xf>
    <xf numFmtId="0" fontId="1" fillId="5" borderId="10" xfId="0" applyFont="1" applyFill="1" applyBorder="1" applyAlignment="1">
      <alignment horizontal="right"/>
    </xf>
    <xf numFmtId="0" fontId="21" fillId="0" borderId="0" xfId="5" applyFont="1" applyAlignment="1">
      <alignment horizontal="center" vertical="top"/>
    </xf>
    <xf numFmtId="0" fontId="16" fillId="0" borderId="0" xfId="0" applyFont="1" applyAlignment="1">
      <alignment horizontal="center" vertical="center" wrapText="1"/>
    </xf>
    <xf numFmtId="0" fontId="0" fillId="0" borderId="0" xfId="0" applyAlignment="1">
      <alignment horizontal="center" vertical="top" wrapText="1"/>
    </xf>
    <xf numFmtId="0" fontId="18" fillId="0" borderId="0" xfId="0" applyFont="1" applyAlignment="1">
      <alignment horizontal="center" vertical="center"/>
    </xf>
    <xf numFmtId="0" fontId="19" fillId="0" borderId="0" xfId="0" applyFont="1" applyAlignment="1">
      <alignment horizontal="center" vertical="top"/>
    </xf>
    <xf numFmtId="0" fontId="16" fillId="0" borderId="0" xfId="0" applyFont="1" applyAlignment="1">
      <alignment horizontal="center" vertical="top" wrapText="1"/>
    </xf>
    <xf numFmtId="0" fontId="0" fillId="0" borderId="0" xfId="0" applyAlignment="1">
      <alignment horizontal="center" vertical="center" wrapText="1"/>
    </xf>
    <xf numFmtId="0" fontId="18" fillId="0" borderId="0" xfId="0" applyFont="1" applyAlignment="1">
      <alignment horizontal="center" vertical="top"/>
    </xf>
    <xf numFmtId="0" fontId="22" fillId="0" borderId="0" xfId="0" applyFont="1" applyAlignment="1">
      <alignment horizontal="center" vertical="top"/>
    </xf>
    <xf numFmtId="44" fontId="2" fillId="0" borderId="61" xfId="0" applyNumberFormat="1" applyFont="1" applyBorder="1" applyAlignment="1">
      <alignment horizontal="center" vertical="center"/>
    </xf>
    <xf numFmtId="44" fontId="2" fillId="0" borderId="62" xfId="0" applyNumberFormat="1" applyFont="1" applyBorder="1" applyAlignment="1">
      <alignment horizontal="center" vertical="center"/>
    </xf>
    <xf numFmtId="44" fontId="1" fillId="7" borderId="59" xfId="0" applyNumberFormat="1" applyFont="1" applyFill="1" applyBorder="1" applyAlignment="1">
      <alignment horizontal="center"/>
    </xf>
    <xf numFmtId="44" fontId="1" fillId="7" borderId="23" xfId="0" applyNumberFormat="1" applyFont="1" applyFill="1" applyBorder="1" applyAlignment="1">
      <alignment horizontal="center"/>
    </xf>
    <xf numFmtId="44" fontId="1" fillId="5" borderId="59" xfId="0" applyNumberFormat="1" applyFont="1" applyFill="1" applyBorder="1" applyAlignment="1">
      <alignment horizontal="center"/>
    </xf>
    <xf numFmtId="44" fontId="1" fillId="5" borderId="23" xfId="0" applyNumberFormat="1" applyFont="1" applyFill="1" applyBorder="1" applyAlignment="1">
      <alignment horizontal="center"/>
    </xf>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2" fillId="7" borderId="43" xfId="0" applyFont="1" applyFill="1" applyBorder="1" applyAlignment="1">
      <alignment horizontal="center" vertical="center"/>
    </xf>
    <xf numFmtId="0" fontId="2" fillId="7" borderId="57" xfId="0" applyFont="1" applyFill="1" applyBorder="1" applyAlignment="1">
      <alignment horizontal="center" vertical="center"/>
    </xf>
    <xf numFmtId="0" fontId="2" fillId="4" borderId="43" xfId="0" applyFont="1" applyFill="1" applyBorder="1" applyAlignment="1">
      <alignment horizontal="center" vertical="center"/>
    </xf>
    <xf numFmtId="0" fontId="2" fillId="4" borderId="57"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63" xfId="0" applyFont="1" applyFill="1" applyBorder="1" applyAlignment="1">
      <alignment horizontal="center" vertical="center"/>
    </xf>
    <xf numFmtId="0" fontId="2" fillId="7" borderId="5" xfId="0" applyFont="1" applyFill="1" applyBorder="1" applyAlignment="1">
      <alignment horizontal="center" vertical="center"/>
    </xf>
    <xf numFmtId="0" fontId="2" fillId="7" borderId="63" xfId="0" applyFont="1" applyFill="1" applyBorder="1" applyAlignment="1">
      <alignment horizontal="center" vertical="center"/>
    </xf>
    <xf numFmtId="44" fontId="2" fillId="0" borderId="13" xfId="0" applyNumberFormat="1" applyFont="1" applyBorder="1" applyAlignment="1">
      <alignment horizontal="left"/>
    </xf>
    <xf numFmtId="44" fontId="2" fillId="0" borderId="14" xfId="0" applyNumberFormat="1" applyFont="1" applyBorder="1" applyAlignment="1">
      <alignment horizontal="left"/>
    </xf>
    <xf numFmtId="44" fontId="2" fillId="0" borderId="9" xfId="0" applyNumberFormat="1" applyFont="1" applyBorder="1" applyAlignment="1">
      <alignment horizontal="left"/>
    </xf>
    <xf numFmtId="44" fontId="2" fillId="0" borderId="3" xfId="0" applyNumberFormat="1" applyFont="1" applyBorder="1" applyAlignment="1">
      <alignment horizontal="left"/>
    </xf>
    <xf numFmtId="44" fontId="2" fillId="0" borderId="54" xfId="0" applyNumberFormat="1" applyFont="1" applyBorder="1" applyAlignment="1">
      <alignment horizontal="left"/>
    </xf>
    <xf numFmtId="44" fontId="2" fillId="0" borderId="6" xfId="0" applyNumberFormat="1" applyFont="1" applyBorder="1" applyAlignment="1">
      <alignment horizontal="left"/>
    </xf>
    <xf numFmtId="44" fontId="2" fillId="3" borderId="62" xfId="2" applyFont="1" applyFill="1" applyBorder="1" applyAlignment="1" applyProtection="1">
      <alignment horizontal="center"/>
    </xf>
    <xf numFmtId="44" fontId="2" fillId="3" borderId="63" xfId="0" applyNumberFormat="1" applyFont="1" applyFill="1" applyBorder="1" applyAlignment="1">
      <alignment horizontal="center"/>
    </xf>
    <xf numFmtId="44" fontId="2" fillId="0" borderId="0" xfId="0" applyNumberFormat="1" applyFont="1" applyAlignment="1">
      <alignment horizontal="center" vertical="center"/>
    </xf>
    <xf numFmtId="44" fontId="2" fillId="3" borderId="59" xfId="0" applyNumberFormat="1" applyFont="1" applyFill="1" applyBorder="1" applyAlignment="1">
      <alignment horizontal="center"/>
    </xf>
    <xf numFmtId="44" fontId="2" fillId="3" borderId="1" xfId="0" applyNumberFormat="1" applyFont="1" applyFill="1" applyBorder="1" applyAlignment="1">
      <alignment horizontal="center"/>
    </xf>
    <xf numFmtId="44" fontId="2" fillId="3" borderId="23" xfId="0" applyNumberFormat="1" applyFont="1" applyFill="1" applyBorder="1" applyAlignment="1">
      <alignment horizontal="center"/>
    </xf>
    <xf numFmtId="44" fontId="1" fillId="3" borderId="59" xfId="0" applyNumberFormat="1" applyFont="1" applyFill="1" applyBorder="1" applyAlignment="1">
      <alignment horizontal="center"/>
    </xf>
    <xf numFmtId="44" fontId="1" fillId="3" borderId="1" xfId="0" applyNumberFormat="1" applyFont="1" applyFill="1" applyBorder="1" applyAlignment="1">
      <alignment horizontal="center"/>
    </xf>
    <xf numFmtId="44" fontId="1" fillId="3" borderId="23" xfId="0" applyNumberFormat="1" applyFont="1" applyFill="1" applyBorder="1" applyAlignment="1">
      <alignment horizontal="center"/>
    </xf>
    <xf numFmtId="0" fontId="2" fillId="7" borderId="56" xfId="0" applyFont="1" applyFill="1" applyBorder="1" applyAlignment="1">
      <alignment horizontal="center" vertical="center"/>
    </xf>
    <xf numFmtId="0" fontId="13" fillId="0" borderId="0" xfId="0" applyFont="1" applyAlignment="1" applyProtection="1">
      <alignment horizontal="center"/>
      <protection locked="0"/>
    </xf>
    <xf numFmtId="0" fontId="2" fillId="7" borderId="61" xfId="0" applyFont="1" applyFill="1" applyBorder="1" applyAlignment="1">
      <alignment horizontal="center" vertical="center"/>
    </xf>
    <xf numFmtId="0" fontId="2" fillId="7" borderId="0" xfId="0" applyFont="1" applyFill="1" applyAlignment="1">
      <alignment horizontal="center" vertical="center"/>
    </xf>
    <xf numFmtId="0" fontId="2" fillId="7" borderId="62" xfId="0" applyFont="1" applyFill="1" applyBorder="1" applyAlignment="1">
      <alignment horizontal="center" vertical="center"/>
    </xf>
    <xf numFmtId="44" fontId="2" fillId="0" borderId="31" xfId="0" applyNumberFormat="1" applyFont="1" applyBorder="1" applyAlignment="1">
      <alignment horizontal="left"/>
    </xf>
    <xf numFmtId="44" fontId="2" fillId="0" borderId="32" xfId="0" applyNumberFormat="1" applyFont="1" applyBorder="1" applyAlignment="1">
      <alignment horizontal="left"/>
    </xf>
    <xf numFmtId="44" fontId="1" fillId="0" borderId="0" xfId="4" applyNumberFormat="1" applyFont="1" applyFill="1" applyBorder="1" applyAlignment="1" applyProtection="1">
      <alignment horizontal="right"/>
    </xf>
    <xf numFmtId="9" fontId="1" fillId="0" borderId="0" xfId="4" applyFont="1" applyFill="1" applyBorder="1" applyAlignment="1" applyProtection="1">
      <alignment horizontal="right"/>
    </xf>
    <xf numFmtId="44" fontId="1" fillId="3" borderId="17" xfId="0" applyNumberFormat="1" applyFont="1" applyFill="1" applyBorder="1" applyAlignment="1">
      <alignment horizontal="right"/>
    </xf>
    <xf numFmtId="44" fontId="1" fillId="3" borderId="18" xfId="0" applyNumberFormat="1" applyFont="1" applyFill="1" applyBorder="1" applyAlignment="1">
      <alignment horizontal="right"/>
    </xf>
    <xf numFmtId="44" fontId="1" fillId="3" borderId="14" xfId="0" applyNumberFormat="1" applyFont="1" applyFill="1" applyBorder="1" applyAlignment="1">
      <alignment horizontal="right"/>
    </xf>
    <xf numFmtId="44" fontId="1" fillId="3" borderId="15" xfId="0" applyNumberFormat="1" applyFont="1" applyFill="1" applyBorder="1" applyAlignment="1">
      <alignment horizontal="right"/>
    </xf>
    <xf numFmtId="44" fontId="1" fillId="3" borderId="3" xfId="0" applyNumberFormat="1" applyFont="1" applyFill="1" applyBorder="1" applyAlignment="1">
      <alignment horizontal="right"/>
    </xf>
    <xf numFmtId="44" fontId="1" fillId="3" borderId="10" xfId="0" applyNumberFormat="1" applyFont="1" applyFill="1" applyBorder="1" applyAlignment="1">
      <alignment horizontal="right"/>
    </xf>
    <xf numFmtId="9" fontId="1" fillId="3" borderId="3" xfId="4" applyFont="1" applyFill="1" applyBorder="1" applyAlignment="1" applyProtection="1">
      <alignment horizontal="right"/>
    </xf>
    <xf numFmtId="9" fontId="1" fillId="3" borderId="10" xfId="4" applyFont="1" applyFill="1" applyBorder="1" applyAlignment="1" applyProtection="1">
      <alignment horizontal="right"/>
    </xf>
    <xf numFmtId="0" fontId="1" fillId="3" borderId="3" xfId="0" applyFont="1" applyFill="1" applyBorder="1" applyAlignment="1">
      <alignment horizontal="right"/>
    </xf>
    <xf numFmtId="0" fontId="1" fillId="3" borderId="10" xfId="0" applyFont="1" applyFill="1" applyBorder="1" applyAlignment="1">
      <alignment horizontal="right"/>
    </xf>
    <xf numFmtId="44" fontId="2" fillId="0" borderId="0" xfId="0" applyNumberFormat="1" applyFont="1" applyAlignment="1">
      <alignment horizontal="left"/>
    </xf>
    <xf numFmtId="44" fontId="2" fillId="0" borderId="34" xfId="0" applyNumberFormat="1" applyFont="1" applyBorder="1" applyAlignment="1">
      <alignment horizontal="left"/>
    </xf>
    <xf numFmtId="44" fontId="2" fillId="0" borderId="37" xfId="0" applyNumberFormat="1" applyFont="1" applyBorder="1" applyAlignment="1">
      <alignment horizontal="left"/>
    </xf>
    <xf numFmtId="44" fontId="2" fillId="0" borderId="35" xfId="0" applyNumberFormat="1" applyFont="1" applyBorder="1" applyAlignment="1">
      <alignment horizontal="left"/>
    </xf>
    <xf numFmtId="44" fontId="2" fillId="0" borderId="2" xfId="0" applyNumberFormat="1" applyFont="1" applyBorder="1" applyAlignment="1">
      <alignment horizontal="left"/>
    </xf>
    <xf numFmtId="0" fontId="1" fillId="0" borderId="3" xfId="0" applyFont="1" applyBorder="1" applyAlignment="1">
      <alignment horizontal="center" vertical="top" wrapText="1"/>
    </xf>
    <xf numFmtId="0" fontId="1" fillId="0" borderId="9" xfId="0"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1" fillId="0" borderId="9" xfId="0" applyFont="1" applyBorder="1" applyAlignment="1">
      <alignment horizontal="center" vertical="top" wrapText="1"/>
    </xf>
    <xf numFmtId="0" fontId="1" fillId="0" borderId="9" xfId="0" applyFont="1" applyBorder="1" applyAlignment="1" applyProtection="1">
      <alignment horizontal="center" vertical="top"/>
      <protection locked="0"/>
    </xf>
    <xf numFmtId="0" fontId="1" fillId="0" borderId="3" xfId="0" applyFont="1" applyBorder="1" applyAlignment="1" applyProtection="1">
      <alignment horizontal="center" vertical="top"/>
      <protection locked="0"/>
    </xf>
    <xf numFmtId="0" fontId="1" fillId="0" borderId="3" xfId="0" applyFont="1" applyBorder="1" applyAlignment="1">
      <alignment horizontal="center" vertical="top"/>
    </xf>
    <xf numFmtId="0" fontId="1" fillId="0" borderId="3" xfId="0" applyFont="1" applyBorder="1" applyAlignment="1">
      <alignment horizontal="center" vertical="center"/>
    </xf>
    <xf numFmtId="0" fontId="2" fillId="0" borderId="13" xfId="0" applyFont="1" applyBorder="1" applyAlignment="1">
      <alignment horizontal="center" vertical="top"/>
    </xf>
    <xf numFmtId="0" fontId="2" fillId="0" borderId="14" xfId="0" applyFont="1" applyBorder="1" applyAlignment="1">
      <alignment horizontal="center" vertical="top"/>
    </xf>
    <xf numFmtId="0" fontId="2" fillId="0" borderId="16" xfId="0" applyFont="1" applyBorder="1" applyAlignment="1">
      <alignment horizontal="center" vertical="top"/>
    </xf>
    <xf numFmtId="0" fontId="2" fillId="0" borderId="17" xfId="0" applyFont="1" applyBorder="1" applyAlignment="1">
      <alignment horizontal="center" vertical="top"/>
    </xf>
    <xf numFmtId="0" fontId="2" fillId="0" borderId="9" xfId="0" applyFont="1" applyBorder="1" applyAlignment="1">
      <alignment horizontal="center" vertical="top"/>
    </xf>
    <xf numFmtId="0" fontId="2" fillId="0" borderId="3" xfId="0" applyFont="1" applyBorder="1" applyAlignment="1">
      <alignment horizontal="center" vertical="top"/>
    </xf>
    <xf numFmtId="0" fontId="1" fillId="0" borderId="11" xfId="0" applyFont="1" applyBorder="1" applyAlignment="1">
      <alignment horizontal="center" vertical="top"/>
    </xf>
    <xf numFmtId="0" fontId="1" fillId="0" borderId="28" xfId="0" applyFont="1" applyBorder="1" applyAlignment="1">
      <alignment horizontal="center" vertical="top" wrapText="1"/>
    </xf>
    <xf numFmtId="0" fontId="1" fillId="0" borderId="13" xfId="0" applyFont="1" applyBorder="1" applyAlignment="1">
      <alignment horizontal="center" vertical="top"/>
    </xf>
    <xf numFmtId="0" fontId="1" fillId="0" borderId="14" xfId="0" applyFont="1" applyBorder="1" applyAlignment="1">
      <alignment horizontal="center" vertical="top"/>
    </xf>
    <xf numFmtId="44" fontId="2" fillId="7" borderId="20" xfId="2" applyFont="1" applyFill="1" applyBorder="1" applyAlignment="1" applyProtection="1">
      <alignment horizontal="center" vertical="top"/>
    </xf>
    <xf numFmtId="44" fontId="2" fillId="7" borderId="12" xfId="2" applyFont="1" applyFill="1" applyBorder="1" applyAlignment="1" applyProtection="1">
      <alignment horizontal="center" vertical="top"/>
    </xf>
    <xf numFmtId="0" fontId="1" fillId="0" borderId="0" xfId="0" applyFont="1" applyAlignment="1" applyProtection="1">
      <alignment vertical="top"/>
      <protection locked="0"/>
    </xf>
    <xf numFmtId="0" fontId="1" fillId="0" borderId="0" xfId="0" applyFont="1" applyAlignment="1" applyProtection="1">
      <alignment horizontal="center" vertical="top"/>
      <protection locked="0"/>
    </xf>
    <xf numFmtId="0" fontId="1" fillId="7" borderId="3" xfId="0" applyFont="1" applyFill="1" applyBorder="1" applyAlignment="1">
      <alignment horizontal="center" vertical="top"/>
    </xf>
    <xf numFmtId="0" fontId="2" fillId="2" borderId="13" xfId="0" applyFont="1" applyFill="1" applyBorder="1" applyAlignment="1">
      <alignment horizontal="center" vertical="top"/>
    </xf>
    <xf numFmtId="0" fontId="2" fillId="2" borderId="14" xfId="0" applyFont="1" applyFill="1" applyBorder="1" applyAlignment="1">
      <alignment horizontal="center" vertical="top"/>
    </xf>
    <xf numFmtId="0" fontId="1" fillId="0" borderId="16" xfId="0" applyFont="1" applyBorder="1" applyAlignment="1">
      <alignment horizontal="center" vertical="top"/>
    </xf>
    <xf numFmtId="0" fontId="1" fillId="0" borderId="17" xfId="0" applyFont="1" applyBorder="1" applyAlignment="1">
      <alignment horizontal="center" vertical="top"/>
    </xf>
    <xf numFmtId="0" fontId="1" fillId="0" borderId="13" xfId="0" applyFont="1" applyBorder="1" applyAlignment="1">
      <alignment horizontal="left" vertical="top"/>
    </xf>
    <xf numFmtId="0" fontId="1" fillId="0" borderId="14" xfId="0" applyFont="1" applyBorder="1" applyAlignment="1">
      <alignment horizontal="left" vertical="top"/>
    </xf>
    <xf numFmtId="43" fontId="1" fillId="0" borderId="31" xfId="3" applyFont="1" applyFill="1" applyBorder="1" applyAlignment="1" applyProtection="1">
      <alignment horizontal="center" vertical="center"/>
      <protection locked="0"/>
    </xf>
    <xf numFmtId="43" fontId="1" fillId="0" borderId="2" xfId="3" applyFont="1" applyFill="1" applyBorder="1" applyAlignment="1" applyProtection="1">
      <alignment horizontal="center" vertical="center"/>
      <protection locked="0"/>
    </xf>
    <xf numFmtId="43" fontId="1" fillId="0" borderId="4" xfId="3" applyFont="1" applyFill="1" applyBorder="1" applyAlignment="1" applyProtection="1">
      <alignment horizontal="center" vertical="center"/>
      <protection locked="0"/>
    </xf>
    <xf numFmtId="0" fontId="1" fillId="3" borderId="3" xfId="0" applyFont="1" applyFill="1" applyBorder="1" applyAlignment="1">
      <alignment horizontal="center" vertical="top"/>
    </xf>
    <xf numFmtId="0" fontId="1" fillId="3" borderId="31" xfId="3" applyNumberFormat="1" applyFont="1" applyFill="1" applyBorder="1" applyAlignment="1" applyProtection="1">
      <alignment horizontal="center" vertical="center"/>
    </xf>
    <xf numFmtId="0" fontId="1" fillId="3" borderId="2" xfId="3" applyNumberFormat="1" applyFont="1" applyFill="1" applyBorder="1" applyAlignment="1" applyProtection="1">
      <alignment horizontal="center" vertical="center"/>
    </xf>
    <xf numFmtId="0" fontId="1" fillId="3" borderId="4" xfId="3" applyNumberFormat="1" applyFont="1" applyFill="1" applyBorder="1" applyAlignment="1" applyProtection="1">
      <alignment horizontal="center" vertical="center"/>
    </xf>
    <xf numFmtId="0" fontId="1" fillId="4" borderId="3" xfId="0" applyFont="1" applyFill="1" applyBorder="1" applyAlignment="1">
      <alignment horizontal="right" vertical="top"/>
    </xf>
    <xf numFmtId="43" fontId="2" fillId="0" borderId="16" xfId="3" applyFont="1" applyBorder="1" applyAlignment="1" applyProtection="1">
      <alignment horizontal="center" vertical="top"/>
    </xf>
    <xf numFmtId="43" fontId="2" fillId="0" borderId="17" xfId="3" applyFont="1" applyBorder="1" applyAlignment="1" applyProtection="1">
      <alignment horizontal="center" vertical="top"/>
    </xf>
    <xf numFmtId="0" fontId="1" fillId="4" borderId="3" xfId="0" applyFont="1" applyFill="1" applyBorder="1" applyAlignment="1">
      <alignment horizontal="center" vertical="top"/>
    </xf>
    <xf numFmtId="44" fontId="2" fillId="4" borderId="20" xfId="2" applyFont="1" applyFill="1" applyBorder="1" applyAlignment="1" applyProtection="1">
      <alignment horizontal="center" vertical="top"/>
    </xf>
    <xf numFmtId="44" fontId="2" fillId="4" borderId="12" xfId="2" applyFont="1" applyFill="1" applyBorder="1" applyAlignment="1" applyProtection="1">
      <alignment horizontal="center" vertical="top"/>
    </xf>
    <xf numFmtId="0" fontId="1" fillId="0" borderId="32" xfId="0" applyFont="1" applyBorder="1" applyAlignment="1">
      <alignment horizontal="center" vertical="top"/>
    </xf>
    <xf numFmtId="0" fontId="2" fillId="0" borderId="23" xfId="0" applyFont="1" applyBorder="1" applyAlignment="1">
      <alignment vertical="top"/>
    </xf>
    <xf numFmtId="0" fontId="2" fillId="0" borderId="6" xfId="0" applyFont="1" applyBorder="1" applyAlignment="1">
      <alignment vertical="top"/>
    </xf>
    <xf numFmtId="0" fontId="2" fillId="0" borderId="4" xfId="0" applyFont="1" applyBorder="1" applyAlignment="1">
      <alignment vertical="top"/>
    </xf>
    <xf numFmtId="0" fontId="2" fillId="0" borderId="3" xfId="0" applyFont="1" applyBorder="1" applyAlignment="1">
      <alignment vertical="top"/>
    </xf>
    <xf numFmtId="0" fontId="2" fillId="0" borderId="34" xfId="0" applyFont="1" applyBorder="1" applyAlignment="1">
      <alignment vertical="top"/>
    </xf>
    <xf numFmtId="0" fontId="2" fillId="0" borderId="22" xfId="0" applyFont="1" applyBorder="1" applyAlignment="1">
      <alignment vertical="top"/>
    </xf>
    <xf numFmtId="0" fontId="2" fillId="0" borderId="35" xfId="0" applyFont="1" applyBorder="1" applyAlignment="1">
      <alignment vertical="top"/>
    </xf>
    <xf numFmtId="0" fontId="1" fillId="0" borderId="9" xfId="0" applyFont="1" applyBorder="1" applyAlignment="1">
      <alignment horizontal="center" vertical="center"/>
    </xf>
    <xf numFmtId="0" fontId="2" fillId="3" borderId="3" xfId="0" applyFont="1" applyFill="1" applyBorder="1" applyAlignment="1">
      <alignment horizontal="center" vertical="top"/>
    </xf>
    <xf numFmtId="14" fontId="1" fillId="0" borderId="3" xfId="0" applyNumberFormat="1" applyFont="1" applyBorder="1" applyAlignment="1" applyProtection="1">
      <alignment horizontal="center" vertical="top"/>
      <protection locked="0"/>
    </xf>
    <xf numFmtId="0" fontId="1" fillId="0" borderId="3" xfId="0" applyFont="1" applyBorder="1" applyAlignment="1" applyProtection="1">
      <alignment horizontal="left" vertical="top"/>
      <protection locked="0"/>
    </xf>
    <xf numFmtId="0" fontId="1" fillId="0" borderId="6" xfId="0" applyFont="1" applyBorder="1" applyAlignment="1">
      <alignment horizontal="center" vertical="top"/>
    </xf>
    <xf numFmtId="0" fontId="2" fillId="7" borderId="16" xfId="0" applyFont="1" applyFill="1" applyBorder="1" applyAlignment="1">
      <alignment horizontal="center" vertical="top"/>
    </xf>
    <xf numFmtId="0" fontId="2" fillId="7" borderId="17" xfId="0" applyFont="1" applyFill="1" applyBorder="1" applyAlignment="1">
      <alignment horizontal="center" vertical="top"/>
    </xf>
    <xf numFmtId="0" fontId="2" fillId="7" borderId="18" xfId="0" applyFont="1" applyFill="1" applyBorder="1" applyAlignment="1">
      <alignment horizontal="center" vertical="top"/>
    </xf>
    <xf numFmtId="0" fontId="1" fillId="0" borderId="9" xfId="0" applyFont="1" applyBorder="1" applyAlignment="1">
      <alignment horizontal="center" vertical="top"/>
    </xf>
    <xf numFmtId="0" fontId="1" fillId="0" borderId="10" xfId="0" applyFont="1" applyBorder="1" applyAlignment="1">
      <alignment horizontal="center" vertical="top"/>
    </xf>
    <xf numFmtId="14" fontId="1" fillId="0" borderId="10" xfId="0" applyNumberFormat="1" applyFont="1" applyBorder="1" applyAlignment="1" applyProtection="1">
      <alignment horizontal="center" vertical="top"/>
      <protection locked="0"/>
    </xf>
    <xf numFmtId="0" fontId="1" fillId="0" borderId="10" xfId="0" applyFont="1" applyBorder="1" applyAlignment="1" applyProtection="1">
      <alignment horizontal="left" vertical="top"/>
      <protection locked="0"/>
    </xf>
    <xf numFmtId="0" fontId="1" fillId="0" borderId="9" xfId="0" applyFont="1" applyBorder="1" applyAlignment="1" applyProtection="1">
      <alignment vertical="top"/>
      <protection locked="0"/>
    </xf>
    <xf numFmtId="0" fontId="1" fillId="0" borderId="3" xfId="0" applyFont="1" applyBorder="1" applyAlignment="1" applyProtection="1">
      <alignment vertical="top"/>
      <protection locked="0"/>
    </xf>
    <xf numFmtId="0" fontId="1" fillId="0" borderId="13" xfId="0" applyFont="1" applyBorder="1" applyAlignment="1" applyProtection="1">
      <alignment horizontal="center" vertical="top"/>
      <protection locked="0"/>
    </xf>
    <xf numFmtId="0" fontId="1" fillId="0" borderId="14" xfId="0" applyFont="1" applyBorder="1" applyAlignment="1" applyProtection="1">
      <alignment horizontal="center" vertical="top"/>
      <protection locked="0"/>
    </xf>
    <xf numFmtId="0" fontId="1" fillId="0" borderId="14" xfId="0" applyFont="1" applyBorder="1" applyAlignment="1" applyProtection="1">
      <alignment horizontal="left" vertical="top"/>
      <protection locked="0"/>
    </xf>
    <xf numFmtId="0" fontId="1" fillId="0" borderId="15" xfId="0" applyFont="1" applyBorder="1" applyAlignment="1" applyProtection="1">
      <alignment horizontal="left" vertical="top"/>
      <protection locked="0"/>
    </xf>
    <xf numFmtId="0" fontId="2" fillId="0" borderId="18" xfId="0" applyFont="1" applyBorder="1" applyAlignment="1">
      <alignment horizontal="center" vertical="top"/>
    </xf>
    <xf numFmtId="165" fontId="1" fillId="0" borderId="12" xfId="2" applyNumberFormat="1" applyFont="1" applyFill="1" applyBorder="1" applyAlignment="1" applyProtection="1">
      <alignment horizontal="center" vertical="top"/>
      <protection locked="0"/>
    </xf>
    <xf numFmtId="165" fontId="1" fillId="0" borderId="21" xfId="2" applyNumberFormat="1" applyFont="1" applyFill="1" applyBorder="1" applyAlignment="1" applyProtection="1">
      <alignment horizontal="center" vertical="top"/>
      <protection locked="0"/>
    </xf>
    <xf numFmtId="0" fontId="1" fillId="0" borderId="10" xfId="0" applyFont="1" applyBorder="1" applyAlignment="1" applyProtection="1">
      <alignment horizontal="center" vertical="top"/>
      <protection locked="0"/>
    </xf>
    <xf numFmtId="44" fontId="2" fillId="3" borderId="20" xfId="2" applyFont="1" applyFill="1" applyBorder="1" applyAlignment="1" applyProtection="1">
      <alignment horizontal="center" vertical="top"/>
    </xf>
    <xf numFmtId="44" fontId="2" fillId="3" borderId="12" xfId="2" applyFont="1" applyFill="1" applyBorder="1" applyAlignment="1" applyProtection="1">
      <alignment horizontal="center" vertical="top"/>
    </xf>
    <xf numFmtId="0" fontId="2" fillId="0" borderId="37" xfId="0" applyFont="1" applyBorder="1" applyAlignment="1">
      <alignment vertical="top"/>
    </xf>
    <xf numFmtId="0" fontId="2" fillId="0" borderId="39" xfId="0" applyFont="1" applyBorder="1" applyAlignment="1">
      <alignment vertical="top"/>
    </xf>
    <xf numFmtId="0" fontId="2" fillId="0" borderId="1" xfId="0" applyFont="1" applyBorder="1" applyAlignment="1">
      <alignment vertical="top"/>
    </xf>
    <xf numFmtId="0" fontId="2" fillId="0" borderId="2" xfId="0" applyFont="1" applyBorder="1" applyAlignment="1">
      <alignment vertical="top"/>
    </xf>
    <xf numFmtId="0" fontId="1" fillId="0" borderId="45" xfId="0" applyFont="1" applyBorder="1" applyAlignment="1" applyProtection="1">
      <alignment horizontal="center" vertical="top"/>
      <protection locked="0"/>
    </xf>
    <xf numFmtId="0" fontId="1" fillId="0" borderId="25" xfId="0" applyFont="1" applyBorder="1" applyAlignment="1" applyProtection="1">
      <alignment horizontal="center" vertical="top"/>
      <protection locked="0"/>
    </xf>
    <xf numFmtId="0" fontId="1" fillId="0" borderId="32" xfId="0" applyFont="1" applyBorder="1" applyAlignment="1" applyProtection="1">
      <alignment horizontal="center" vertical="top"/>
      <protection locked="0"/>
    </xf>
    <xf numFmtId="0" fontId="1" fillId="0" borderId="38" xfId="0" applyFont="1" applyBorder="1" applyAlignment="1" applyProtection="1">
      <alignment horizontal="center" vertical="top"/>
      <protection locked="0"/>
    </xf>
    <xf numFmtId="0" fontId="1" fillId="3" borderId="14" xfId="0" applyFont="1" applyFill="1" applyBorder="1" applyAlignment="1">
      <alignment horizontal="center" vertical="top"/>
    </xf>
    <xf numFmtId="0" fontId="2" fillId="0" borderId="30" xfId="0" applyFont="1" applyBorder="1" applyAlignment="1">
      <alignment vertical="top"/>
    </xf>
    <xf numFmtId="0" fontId="2" fillId="0" borderId="31" xfId="0" applyFont="1" applyBorder="1" applyAlignment="1">
      <alignment vertical="top"/>
    </xf>
    <xf numFmtId="0" fontId="1" fillId="0" borderId="20" xfId="0" applyFont="1" applyBorder="1" applyAlignment="1">
      <alignment horizontal="left" vertical="top"/>
    </xf>
    <xf numFmtId="0" fontId="1" fillId="0" borderId="12" xfId="0" applyFont="1" applyBorder="1" applyAlignment="1">
      <alignment horizontal="left" vertical="top"/>
    </xf>
    <xf numFmtId="0" fontId="2" fillId="0" borderId="20" xfId="0" applyFont="1" applyBorder="1" applyAlignment="1">
      <alignment horizontal="center" vertical="top"/>
    </xf>
    <xf numFmtId="0" fontId="2" fillId="0" borderId="12" xfId="0" applyFont="1" applyBorder="1" applyAlignment="1">
      <alignment horizontal="center" vertical="top"/>
    </xf>
    <xf numFmtId="0" fontId="2" fillId="0" borderId="21" xfId="0" applyFont="1" applyBorder="1" applyAlignment="1">
      <alignment horizontal="center" vertical="top"/>
    </xf>
    <xf numFmtId="0" fontId="1" fillId="0" borderId="54" xfId="0" applyFont="1" applyBorder="1" applyAlignment="1">
      <alignment horizontal="center" vertical="top"/>
    </xf>
    <xf numFmtId="0" fontId="2" fillId="4" borderId="16" xfId="0" applyFont="1" applyFill="1" applyBorder="1" applyAlignment="1">
      <alignment horizontal="center" vertical="top"/>
    </xf>
    <xf numFmtId="0" fontId="2" fillId="4" borderId="17" xfId="0" applyFont="1" applyFill="1" applyBorder="1" applyAlignment="1">
      <alignment horizontal="center" vertical="top"/>
    </xf>
    <xf numFmtId="0" fontId="2" fillId="4" borderId="18" xfId="0" applyFont="1" applyFill="1" applyBorder="1" applyAlignment="1">
      <alignment horizontal="center" vertical="top"/>
    </xf>
    <xf numFmtId="0" fontId="1" fillId="0" borderId="0" xfId="0" applyFont="1" applyAlignment="1">
      <alignment horizontal="center" vertical="top"/>
    </xf>
    <xf numFmtId="0" fontId="1" fillId="0" borderId="9" xfId="0" applyFont="1" applyBorder="1" applyAlignment="1" applyProtection="1">
      <alignment horizontal="left" vertical="top"/>
      <protection locked="0"/>
    </xf>
    <xf numFmtId="0" fontId="2" fillId="0" borderId="16" xfId="0" applyFont="1" applyBorder="1" applyAlignment="1">
      <alignment horizontal="right" vertical="top"/>
    </xf>
    <xf numFmtId="0" fontId="2" fillId="0" borderId="17" xfId="0" applyFont="1" applyBorder="1" applyAlignment="1">
      <alignment horizontal="right" vertical="top"/>
    </xf>
    <xf numFmtId="43" fontId="1" fillId="0" borderId="3" xfId="3" applyFont="1" applyBorder="1" applyAlignment="1" applyProtection="1">
      <alignment horizontal="right" vertical="top"/>
      <protection locked="0"/>
    </xf>
    <xf numFmtId="0" fontId="2" fillId="0" borderId="20" xfId="0" applyFont="1" applyBorder="1" applyAlignment="1">
      <alignment horizontal="left" vertical="top"/>
    </xf>
    <xf numFmtId="0" fontId="2" fillId="0" borderId="12" xfId="0" applyFont="1" applyBorder="1" applyAlignment="1">
      <alignment horizontal="left" vertical="top"/>
    </xf>
    <xf numFmtId="0" fontId="1" fillId="0" borderId="31" xfId="3" applyNumberFormat="1" applyFont="1" applyBorder="1" applyAlignment="1" applyProtection="1">
      <alignment horizontal="center" vertical="center"/>
      <protection locked="0"/>
    </xf>
    <xf numFmtId="0" fontId="1" fillId="0" borderId="2" xfId="3" applyNumberFormat="1" applyFont="1" applyBorder="1" applyAlignment="1" applyProtection="1">
      <alignment horizontal="center" vertical="center"/>
      <protection locked="0"/>
    </xf>
    <xf numFmtId="0" fontId="1" fillId="0" borderId="4" xfId="3" applyNumberFormat="1" applyFont="1" applyBorder="1" applyAlignment="1" applyProtection="1">
      <alignment horizontal="center" vertical="center"/>
      <protection locked="0"/>
    </xf>
    <xf numFmtId="0" fontId="1" fillId="4" borderId="14" xfId="0" applyFont="1" applyFill="1" applyBorder="1" applyAlignment="1">
      <alignment horizontal="center" vertical="top"/>
    </xf>
    <xf numFmtId="43" fontId="1" fillId="0" borderId="3" xfId="3" applyFont="1" applyBorder="1" applyAlignment="1" applyProtection="1">
      <alignment vertical="top"/>
      <protection locked="0"/>
    </xf>
    <xf numFmtId="0" fontId="1" fillId="7" borderId="14" xfId="0" applyFont="1" applyFill="1" applyBorder="1" applyAlignment="1">
      <alignment horizontal="center" vertical="top"/>
    </xf>
    <xf numFmtId="0" fontId="2" fillId="0" borderId="36" xfId="0" applyFont="1" applyBorder="1" applyAlignment="1">
      <alignment vertical="top"/>
    </xf>
    <xf numFmtId="0" fontId="2" fillId="0" borderId="19" xfId="0" applyFont="1" applyBorder="1" applyAlignment="1">
      <alignment vertical="top"/>
    </xf>
    <xf numFmtId="0" fontId="2" fillId="0" borderId="38" xfId="0" applyFont="1" applyBorder="1" applyAlignment="1">
      <alignment vertical="top"/>
    </xf>
    <xf numFmtId="0" fontId="1" fillId="0" borderId="0" xfId="0" applyFont="1" applyAlignment="1" applyProtection="1">
      <alignment horizontal="left" vertical="top"/>
      <protection locked="0"/>
    </xf>
    <xf numFmtId="165" fontId="1" fillId="0" borderId="0" xfId="2" applyNumberFormat="1" applyFont="1" applyFill="1" applyBorder="1" applyAlignment="1" applyProtection="1">
      <alignment horizontal="center" vertical="top"/>
      <protection locked="0"/>
    </xf>
    <xf numFmtId="0" fontId="2" fillId="0" borderId="14" xfId="0" applyFont="1" applyBorder="1" applyAlignment="1">
      <alignment vertical="top"/>
    </xf>
    <xf numFmtId="0" fontId="2" fillId="0" borderId="32" xfId="0" applyFont="1" applyBorder="1" applyAlignment="1">
      <alignment vertical="top"/>
    </xf>
    <xf numFmtId="0" fontId="1" fillId="0" borderId="20" xfId="0" applyFont="1" applyBorder="1" applyAlignment="1" applyProtection="1">
      <alignment horizontal="left" vertical="top"/>
      <protection locked="0"/>
    </xf>
    <xf numFmtId="0" fontId="1" fillId="0" borderId="12" xfId="0" applyFont="1" applyBorder="1" applyAlignment="1" applyProtection="1">
      <alignment horizontal="left" vertical="top"/>
      <protection locked="0"/>
    </xf>
    <xf numFmtId="0" fontId="1" fillId="8" borderId="14" xfId="0" applyFont="1" applyFill="1" applyBorder="1" applyAlignment="1">
      <alignment horizontal="center" vertical="top"/>
    </xf>
    <xf numFmtId="0" fontId="1" fillId="0" borderId="31" xfId="3" applyNumberFormat="1" applyFont="1" applyFill="1" applyBorder="1" applyAlignment="1" applyProtection="1">
      <alignment horizontal="center" vertical="center"/>
    </xf>
    <xf numFmtId="0" fontId="1" fillId="0" borderId="2" xfId="3" applyNumberFormat="1" applyFont="1" applyFill="1" applyBorder="1" applyAlignment="1" applyProtection="1">
      <alignment horizontal="center" vertical="center"/>
    </xf>
    <xf numFmtId="0" fontId="1" fillId="0" borderId="4" xfId="3" applyNumberFormat="1" applyFont="1" applyFill="1" applyBorder="1" applyAlignment="1" applyProtection="1">
      <alignment horizontal="center" vertical="center"/>
    </xf>
    <xf numFmtId="0" fontId="1" fillId="8" borderId="3" xfId="0" applyFont="1" applyFill="1" applyBorder="1" applyAlignment="1">
      <alignment horizontal="center" vertical="top"/>
    </xf>
    <xf numFmtId="44" fontId="2" fillId="8" borderId="20" xfId="2" applyFont="1" applyFill="1" applyBorder="1" applyAlignment="1" applyProtection="1">
      <alignment horizontal="center" vertical="top"/>
    </xf>
    <xf numFmtId="44" fontId="2" fillId="8" borderId="12" xfId="2" applyFont="1" applyFill="1" applyBorder="1" applyAlignment="1" applyProtection="1">
      <alignment horizontal="center" vertical="top"/>
    </xf>
    <xf numFmtId="0" fontId="2" fillId="0" borderId="0" xfId="0" applyFont="1" applyAlignment="1">
      <alignment vertical="top"/>
    </xf>
    <xf numFmtId="0" fontId="1" fillId="0" borderId="36" xfId="0" applyFont="1" applyBorder="1" applyAlignment="1">
      <alignment horizontal="center" vertical="top"/>
    </xf>
    <xf numFmtId="0" fontId="1" fillId="0" borderId="38" xfId="0" applyFont="1" applyBorder="1" applyAlignment="1">
      <alignment horizontal="center" vertical="top"/>
    </xf>
    <xf numFmtId="0" fontId="1" fillId="0" borderId="19" xfId="0" applyFont="1" applyBorder="1" applyAlignment="1">
      <alignment horizontal="center" vertical="top"/>
    </xf>
    <xf numFmtId="0" fontId="11" fillId="0" borderId="36" xfId="0" applyFont="1" applyBorder="1" applyAlignment="1">
      <alignment horizontal="center" vertical="top"/>
    </xf>
    <xf numFmtId="0" fontId="11" fillId="0" borderId="38" xfId="0" applyFont="1" applyBorder="1" applyAlignment="1">
      <alignment horizontal="center" vertical="top"/>
    </xf>
    <xf numFmtId="0" fontId="11" fillId="0" borderId="19" xfId="0" applyFont="1" applyBorder="1" applyAlignment="1">
      <alignment horizontal="center" vertical="top"/>
    </xf>
    <xf numFmtId="0" fontId="2" fillId="8" borderId="16" xfId="0" applyFont="1" applyFill="1" applyBorder="1" applyAlignment="1">
      <alignment horizontal="center" vertical="top"/>
    </xf>
    <xf numFmtId="0" fontId="2" fillId="8" borderId="17" xfId="0" applyFont="1" applyFill="1" applyBorder="1" applyAlignment="1">
      <alignment horizontal="center" vertical="top"/>
    </xf>
    <xf numFmtId="0" fontId="2" fillId="8" borderId="18" xfId="0" applyFont="1" applyFill="1" applyBorder="1" applyAlignment="1">
      <alignment horizontal="center" vertical="top"/>
    </xf>
    <xf numFmtId="0" fontId="1" fillId="0" borderId="5" xfId="0" applyFont="1" applyBorder="1" applyAlignment="1" applyProtection="1">
      <alignment horizontal="left" vertical="top"/>
      <protection locked="0"/>
    </xf>
    <xf numFmtId="0" fontId="1" fillId="0" borderId="26" xfId="0" applyFont="1" applyBorder="1" applyAlignment="1" applyProtection="1">
      <alignment horizontal="left" vertical="top"/>
      <protection locked="0"/>
    </xf>
    <xf numFmtId="0" fontId="1" fillId="0" borderId="31" xfId="3" applyNumberFormat="1" applyFont="1" applyFill="1" applyBorder="1" applyAlignment="1" applyProtection="1">
      <alignment horizontal="center" vertical="center"/>
      <protection locked="0"/>
    </xf>
    <xf numFmtId="0" fontId="1" fillId="0" borderId="2" xfId="3" applyNumberFormat="1" applyFont="1" applyFill="1" applyBorder="1" applyAlignment="1" applyProtection="1">
      <alignment horizontal="center" vertical="center"/>
      <protection locked="0"/>
    </xf>
    <xf numFmtId="0" fontId="1" fillId="0" borderId="4" xfId="3" applyNumberFormat="1" applyFont="1" applyFill="1" applyBorder="1" applyAlignment="1" applyProtection="1">
      <alignment horizontal="center" vertical="center"/>
      <protection locked="0"/>
    </xf>
    <xf numFmtId="0" fontId="1" fillId="0" borderId="46" xfId="0" applyFont="1" applyBorder="1" applyAlignment="1" applyProtection="1">
      <alignment horizontal="center" vertical="top"/>
      <protection locked="0"/>
    </xf>
    <xf numFmtId="0" fontId="1" fillId="0" borderId="47" xfId="0" applyFont="1" applyBorder="1" applyAlignment="1" applyProtection="1">
      <alignment horizontal="center" vertical="top"/>
      <protection locked="0"/>
    </xf>
    <xf numFmtId="0" fontId="1" fillId="0" borderId="48" xfId="0" applyFont="1" applyBorder="1" applyAlignment="1" applyProtection="1">
      <alignment horizontal="center" vertical="top"/>
      <protection locked="0"/>
    </xf>
    <xf numFmtId="0" fontId="2" fillId="0" borderId="24" xfId="0" applyFont="1" applyBorder="1" applyAlignment="1">
      <alignment vertical="top"/>
    </xf>
    <xf numFmtId="0" fontId="2" fillId="0" borderId="40" xfId="0" applyFont="1" applyBorder="1" applyAlignment="1">
      <alignment vertical="top"/>
    </xf>
    <xf numFmtId="0" fontId="1" fillId="0" borderId="49" xfId="0" applyFont="1" applyBorder="1" applyAlignment="1" applyProtection="1">
      <alignment horizontal="center" vertical="top"/>
      <protection locked="0"/>
    </xf>
    <xf numFmtId="0" fontId="1" fillId="0" borderId="50" xfId="0" applyFont="1" applyBorder="1" applyAlignment="1" applyProtection="1">
      <alignment horizontal="center" vertical="top"/>
      <protection locked="0"/>
    </xf>
    <xf numFmtId="0" fontId="2" fillId="7" borderId="16" xfId="0" applyFont="1" applyFill="1" applyBorder="1" applyAlignment="1" applyProtection="1">
      <alignment horizontal="center" vertical="top"/>
      <protection locked="0"/>
    </xf>
    <xf numFmtId="0" fontId="2" fillId="7" borderId="17" xfId="0" applyFont="1" applyFill="1" applyBorder="1" applyAlignment="1" applyProtection="1">
      <alignment horizontal="center" vertical="top"/>
      <protection locked="0"/>
    </xf>
    <xf numFmtId="0" fontId="2" fillId="7" borderId="18" xfId="0" applyFont="1" applyFill="1" applyBorder="1" applyAlignment="1" applyProtection="1">
      <alignment horizontal="center" vertical="top"/>
      <protection locked="0"/>
    </xf>
    <xf numFmtId="0" fontId="1" fillId="0" borderId="3" xfId="3" applyNumberFormat="1" applyFont="1" applyBorder="1" applyAlignment="1" applyProtection="1">
      <alignment horizontal="center" vertical="top"/>
      <protection locked="0"/>
    </xf>
    <xf numFmtId="0" fontId="1" fillId="0" borderId="3" xfId="3" applyNumberFormat="1" applyFont="1" applyBorder="1" applyAlignment="1" applyProtection="1">
      <alignment horizontal="center" vertical="center"/>
      <protection locked="0"/>
    </xf>
    <xf numFmtId="0" fontId="1" fillId="0" borderId="17" xfId="0" applyFont="1" applyBorder="1" applyAlignment="1">
      <alignment horizontal="center" vertical="top" wrapText="1"/>
    </xf>
    <xf numFmtId="9" fontId="1" fillId="3" borderId="32" xfId="4" applyFont="1" applyFill="1" applyBorder="1" applyAlignment="1" applyProtection="1">
      <alignment horizontal="right" vertical="top"/>
    </xf>
    <xf numFmtId="9" fontId="1" fillId="3" borderId="42" xfId="4" applyFont="1" applyFill="1" applyBorder="1" applyAlignment="1" applyProtection="1">
      <alignment horizontal="right" vertical="top"/>
    </xf>
    <xf numFmtId="0" fontId="1" fillId="0" borderId="0" xfId="0" applyFont="1" applyAlignment="1">
      <alignment vertical="top"/>
    </xf>
    <xf numFmtId="0" fontId="1" fillId="0" borderId="0" xfId="0" applyFont="1" applyAlignment="1">
      <alignment horizontal="left" vertical="top"/>
    </xf>
    <xf numFmtId="44" fontId="1" fillId="3" borderId="31" xfId="2" applyFont="1" applyFill="1" applyBorder="1" applyAlignment="1" applyProtection="1">
      <alignment horizontal="right" vertical="top"/>
    </xf>
    <xf numFmtId="44" fontId="1" fillId="3" borderId="4" xfId="2" applyFont="1" applyFill="1" applyBorder="1" applyAlignment="1" applyProtection="1">
      <alignment horizontal="right" vertical="top"/>
    </xf>
    <xf numFmtId="9" fontId="1" fillId="3" borderId="31" xfId="4" applyFont="1" applyFill="1" applyBorder="1" applyAlignment="1" applyProtection="1">
      <alignment horizontal="right" vertical="top"/>
    </xf>
    <xf numFmtId="9" fontId="1" fillId="3" borderId="41" xfId="4" applyFont="1" applyFill="1" applyBorder="1" applyAlignment="1" applyProtection="1">
      <alignment horizontal="right" vertical="top"/>
    </xf>
    <xf numFmtId="44" fontId="2" fillId="5" borderId="20" xfId="2" applyFont="1" applyFill="1" applyBorder="1" applyAlignment="1" applyProtection="1">
      <alignment horizontal="center" vertical="top"/>
    </xf>
    <xf numFmtId="44" fontId="2" fillId="5" borderId="12" xfId="2" applyFont="1" applyFill="1" applyBorder="1" applyAlignment="1" applyProtection="1">
      <alignment horizontal="center" vertical="top"/>
    </xf>
    <xf numFmtId="0" fontId="1" fillId="4" borderId="5" xfId="0" applyFont="1" applyFill="1" applyBorder="1" applyAlignment="1">
      <alignment horizontal="center" vertical="top"/>
    </xf>
    <xf numFmtId="0" fontId="1" fillId="3" borderId="5" xfId="0" applyFont="1" applyFill="1" applyBorder="1" applyAlignment="1">
      <alignment horizontal="center" vertical="top"/>
    </xf>
    <xf numFmtId="0" fontId="1" fillId="0" borderId="47" xfId="0" applyFont="1" applyBorder="1" applyAlignment="1">
      <alignment horizontal="center" vertical="top"/>
    </xf>
    <xf numFmtId="0" fontId="2" fillId="3" borderId="16" xfId="0" applyFont="1" applyFill="1" applyBorder="1" applyAlignment="1" applyProtection="1">
      <alignment horizontal="center" vertical="top"/>
      <protection locked="0"/>
    </xf>
    <xf numFmtId="0" fontId="2" fillId="3" borderId="17" xfId="0" applyFont="1" applyFill="1" applyBorder="1" applyAlignment="1" applyProtection="1">
      <alignment horizontal="center" vertical="top"/>
      <protection locked="0"/>
    </xf>
    <xf numFmtId="0" fontId="2" fillId="3" borderId="18" xfId="0" applyFont="1" applyFill="1" applyBorder="1" applyAlignment="1" applyProtection="1">
      <alignment horizontal="center" vertical="top"/>
      <protection locked="0"/>
    </xf>
    <xf numFmtId="0" fontId="2" fillId="4" borderId="16" xfId="0" applyFont="1" applyFill="1" applyBorder="1" applyAlignment="1" applyProtection="1">
      <alignment horizontal="center" vertical="top"/>
      <protection locked="0"/>
    </xf>
    <xf numFmtId="0" fontId="2" fillId="4" borderId="17" xfId="0" applyFont="1" applyFill="1" applyBorder="1" applyAlignment="1" applyProtection="1">
      <alignment horizontal="center" vertical="top"/>
      <protection locked="0"/>
    </xf>
    <xf numFmtId="0" fontId="2" fillId="4" borderId="18" xfId="0" applyFont="1" applyFill="1" applyBorder="1" applyAlignment="1" applyProtection="1">
      <alignment horizontal="center" vertical="top"/>
      <protection locked="0"/>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3" borderId="30" xfId="2" applyFont="1" applyFill="1" applyBorder="1" applyAlignment="1" applyProtection="1">
      <alignment horizontal="right" vertical="top"/>
    </xf>
    <xf numFmtId="44" fontId="1" fillId="3" borderId="22" xfId="2" applyFont="1" applyFill="1" applyBorder="1" applyAlignment="1" applyProtection="1">
      <alignment horizontal="right" vertical="top"/>
    </xf>
    <xf numFmtId="0" fontId="1" fillId="0" borderId="31" xfId="2" applyNumberFormat="1" applyFont="1" applyFill="1" applyBorder="1" applyAlignment="1" applyProtection="1">
      <alignment horizontal="center" vertical="center"/>
    </xf>
    <xf numFmtId="0" fontId="1" fillId="0" borderId="2" xfId="2" applyNumberFormat="1" applyFont="1" applyFill="1" applyBorder="1" applyAlignment="1" applyProtection="1">
      <alignment horizontal="center" vertical="center"/>
    </xf>
    <xf numFmtId="0" fontId="1" fillId="0" borderId="4" xfId="2" applyNumberFormat="1" applyFont="1" applyFill="1" applyBorder="1" applyAlignment="1" applyProtection="1">
      <alignment horizontal="center" vertical="center"/>
    </xf>
    <xf numFmtId="0" fontId="1" fillId="0" borderId="3" xfId="3" applyNumberFormat="1" applyFont="1" applyFill="1" applyBorder="1" applyAlignment="1" applyProtection="1">
      <alignment horizontal="center" vertical="top"/>
    </xf>
    <xf numFmtId="0" fontId="1" fillId="3" borderId="3" xfId="3" applyNumberFormat="1" applyFont="1" applyFill="1" applyBorder="1" applyAlignment="1" applyProtection="1">
      <alignment horizontal="center" vertical="top"/>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9" xfId="0" applyFont="1" applyBorder="1" applyAlignment="1">
      <alignment horizontal="center" vertical="center"/>
    </xf>
    <xf numFmtId="0" fontId="2" fillId="0" borderId="3" xfId="0" applyFont="1" applyBorder="1" applyAlignment="1">
      <alignment horizontal="center" vertical="center"/>
    </xf>
    <xf numFmtId="0" fontId="1" fillId="6" borderId="3" xfId="0" applyFont="1" applyFill="1" applyBorder="1" applyAlignment="1">
      <alignment horizontal="center" vertical="top"/>
    </xf>
    <xf numFmtId="0" fontId="1" fillId="7" borderId="5" xfId="0" applyFont="1" applyFill="1" applyBorder="1" applyAlignment="1">
      <alignment horizontal="center" vertical="top"/>
    </xf>
    <xf numFmtId="0" fontId="1" fillId="0" borderId="9" xfId="0" applyFont="1" applyBorder="1" applyAlignment="1" applyProtection="1">
      <alignment horizontal="left" vertical="center"/>
      <protection locked="0"/>
    </xf>
    <xf numFmtId="0" fontId="1" fillId="0" borderId="3" xfId="0" applyFont="1" applyBorder="1" applyAlignment="1" applyProtection="1">
      <alignment horizontal="left" vertical="center"/>
      <protection locked="0"/>
    </xf>
    <xf numFmtId="0" fontId="1" fillId="0" borderId="34" xfId="0" applyFont="1" applyBorder="1" applyAlignment="1" applyProtection="1">
      <alignment horizontal="center" vertical="center"/>
      <protection locked="0"/>
    </xf>
    <xf numFmtId="0" fontId="1" fillId="0" borderId="37" xfId="0" applyFont="1" applyBorder="1" applyAlignment="1" applyProtection="1">
      <alignment horizontal="center" vertical="center"/>
      <protection locked="0"/>
    </xf>
    <xf numFmtId="0" fontId="1" fillId="0" borderId="22" xfId="0" applyFont="1" applyBorder="1" applyAlignment="1" applyProtection="1">
      <alignment horizontal="center" vertical="center"/>
      <protection locked="0"/>
    </xf>
    <xf numFmtId="0" fontId="1" fillId="0" borderId="38" xfId="0" applyFont="1" applyBorder="1" applyAlignment="1">
      <alignment horizontal="center" vertical="center"/>
    </xf>
    <xf numFmtId="0" fontId="1" fillId="0" borderId="19" xfId="0" applyFont="1" applyBorder="1" applyAlignment="1">
      <alignment horizontal="center" vertical="center"/>
    </xf>
    <xf numFmtId="0" fontId="1" fillId="0" borderId="36" xfId="0" applyFont="1" applyBorder="1" applyAlignment="1">
      <alignment horizontal="center" vertical="center"/>
    </xf>
    <xf numFmtId="0" fontId="1" fillId="0" borderId="24" xfId="0" applyFont="1" applyBorder="1" applyAlignment="1" applyProtection="1">
      <alignment horizontal="center" vertical="center"/>
      <protection locked="0"/>
    </xf>
    <xf numFmtId="0" fontId="1" fillId="0" borderId="25" xfId="0" applyFont="1" applyBorder="1" applyAlignment="1" applyProtection="1">
      <alignment horizontal="center" vertical="center"/>
      <protection locked="0"/>
    </xf>
    <xf numFmtId="0" fontId="1" fillId="0" borderId="40" xfId="0" applyFont="1" applyBorder="1" applyAlignment="1" applyProtection="1">
      <alignment horizontal="center" vertical="center"/>
      <protection locked="0"/>
    </xf>
    <xf numFmtId="0" fontId="1" fillId="0" borderId="36" xfId="0" applyFont="1" applyBorder="1" applyAlignment="1" applyProtection="1">
      <alignment horizontal="center" vertical="center"/>
      <protection locked="0"/>
    </xf>
    <xf numFmtId="0" fontId="1" fillId="0" borderId="38" xfId="0" applyFont="1" applyBorder="1" applyAlignment="1" applyProtection="1">
      <alignment horizontal="center" vertical="center"/>
      <protection locked="0"/>
    </xf>
    <xf numFmtId="0" fontId="1" fillId="0" borderId="19" xfId="0" applyFont="1" applyBorder="1" applyAlignment="1" applyProtection="1">
      <alignment horizontal="center" vertical="center"/>
      <protection locked="0"/>
    </xf>
    <xf numFmtId="0" fontId="1" fillId="0" borderId="16" xfId="0" applyFont="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18" xfId="0" applyFont="1" applyBorder="1" applyAlignment="1" applyProtection="1">
      <alignment horizontal="center" vertical="center"/>
      <protection locked="0"/>
    </xf>
    <xf numFmtId="0" fontId="1" fillId="0" borderId="30" xfId="0" applyFont="1" applyBorder="1" applyAlignment="1" applyProtection="1">
      <alignment horizontal="center" vertical="center"/>
      <protection locked="0"/>
    </xf>
    <xf numFmtId="0" fontId="1" fillId="0" borderId="31" xfId="0" applyFont="1" applyBorder="1" applyAlignment="1" applyProtection="1">
      <alignment horizontal="center" vertical="center"/>
      <protection locked="0"/>
    </xf>
    <xf numFmtId="0" fontId="1" fillId="0" borderId="2" xfId="0" applyFont="1" applyBorder="1" applyAlignment="1" applyProtection="1">
      <alignment horizontal="center" vertical="center"/>
      <protection locked="0"/>
    </xf>
    <xf numFmtId="0" fontId="1" fillId="0" borderId="41" xfId="0" applyFont="1" applyBorder="1" applyAlignment="1" applyProtection="1">
      <alignment horizontal="center" vertical="center"/>
      <protection locked="0"/>
    </xf>
    <xf numFmtId="0" fontId="1" fillId="0" borderId="32" xfId="0" applyFont="1" applyBorder="1" applyAlignment="1" applyProtection="1">
      <alignment horizontal="center" vertical="center"/>
      <protection locked="0"/>
    </xf>
    <xf numFmtId="0" fontId="1" fillId="0" borderId="49" xfId="0" applyFont="1" applyBorder="1" applyAlignment="1" applyProtection="1">
      <alignment horizontal="center" vertical="center"/>
      <protection locked="0"/>
    </xf>
    <xf numFmtId="0" fontId="1" fillId="0" borderId="47" xfId="0" applyFont="1" applyBorder="1" applyAlignment="1" applyProtection="1">
      <alignment horizontal="center" vertical="center"/>
      <protection locked="0"/>
    </xf>
    <xf numFmtId="0" fontId="1" fillId="0" borderId="48" xfId="0" applyFont="1" applyBorder="1" applyAlignment="1" applyProtection="1">
      <alignment horizontal="center" vertical="center"/>
      <protection locked="0"/>
    </xf>
    <xf numFmtId="44" fontId="1" fillId="7" borderId="49" xfId="2" applyFont="1" applyFill="1" applyBorder="1" applyAlignment="1" applyProtection="1">
      <alignment horizontal="center" vertical="center"/>
      <protection locked="0"/>
    </xf>
    <xf numFmtId="44" fontId="1" fillId="7" borderId="47" xfId="2" applyFont="1" applyFill="1" applyBorder="1" applyAlignment="1" applyProtection="1">
      <alignment horizontal="center" vertical="center"/>
      <protection locked="0"/>
    </xf>
    <xf numFmtId="44" fontId="1" fillId="3" borderId="49" xfId="2" applyFont="1" applyFill="1" applyBorder="1" applyAlignment="1" applyProtection="1">
      <alignment horizontal="center" vertical="center"/>
      <protection locked="0"/>
    </xf>
    <xf numFmtId="44" fontId="1" fillId="3" borderId="47" xfId="2" applyFont="1" applyFill="1" applyBorder="1" applyAlignment="1" applyProtection="1">
      <alignment horizontal="center" vertical="center"/>
      <protection locked="0"/>
    </xf>
    <xf numFmtId="44" fontId="1" fillId="3" borderId="50" xfId="2" applyFont="1" applyFill="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35" xfId="0"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44" fontId="1" fillId="0" borderId="32" xfId="2" applyFont="1" applyFill="1" applyBorder="1" applyAlignment="1" applyProtection="1">
      <alignment horizontal="center" vertical="center"/>
    </xf>
    <xf numFmtId="44" fontId="1" fillId="0" borderId="19" xfId="2" applyFont="1" applyFill="1" applyBorder="1" applyAlignment="1" applyProtection="1">
      <alignment horizontal="center" vertical="center"/>
    </xf>
    <xf numFmtId="44" fontId="1" fillId="4" borderId="32" xfId="2" applyFont="1" applyFill="1" applyBorder="1" applyAlignment="1" applyProtection="1">
      <alignment horizontal="center" vertical="center"/>
    </xf>
    <xf numFmtId="44" fontId="1" fillId="4" borderId="19" xfId="2" applyFont="1" applyFill="1" applyBorder="1" applyAlignment="1" applyProtection="1">
      <alignment horizontal="center" vertical="center"/>
    </xf>
    <xf numFmtId="44" fontId="1" fillId="7" borderId="32" xfId="2" applyFont="1" applyFill="1" applyBorder="1" applyAlignment="1" applyProtection="1">
      <alignment horizontal="center" vertical="center"/>
    </xf>
    <xf numFmtId="44" fontId="1" fillId="7" borderId="19" xfId="2" applyFont="1" applyFill="1" applyBorder="1" applyAlignment="1" applyProtection="1">
      <alignment horizontal="center" vertical="center"/>
    </xf>
    <xf numFmtId="44" fontId="1" fillId="4" borderId="49" xfId="2" applyFont="1" applyFill="1" applyBorder="1" applyAlignment="1" applyProtection="1">
      <alignment horizontal="center" vertical="center"/>
      <protection locked="0"/>
    </xf>
    <xf numFmtId="44" fontId="1" fillId="4" borderId="47" xfId="2" applyFont="1" applyFill="1" applyBorder="1" applyAlignment="1" applyProtection="1">
      <alignment horizontal="center" vertical="center"/>
      <protection locked="0"/>
    </xf>
    <xf numFmtId="44" fontId="1" fillId="4" borderId="50" xfId="2" applyFont="1" applyFill="1" applyBorder="1" applyAlignment="1" applyProtection="1">
      <alignment horizontal="center" vertical="center"/>
      <protection locked="0"/>
    </xf>
    <xf numFmtId="0" fontId="1" fillId="0" borderId="13" xfId="0" applyFont="1" applyBorder="1" applyAlignment="1" applyProtection="1">
      <alignment horizontal="center" vertical="center"/>
      <protection locked="0"/>
    </xf>
    <xf numFmtId="0" fontId="1" fillId="0" borderId="14" xfId="0" applyFont="1" applyBorder="1" applyAlignment="1" applyProtection="1">
      <alignment horizontal="center" vertical="center"/>
      <protection locked="0"/>
    </xf>
    <xf numFmtId="0" fontId="1" fillId="0" borderId="44" xfId="0" applyFont="1" applyBorder="1" applyAlignment="1" applyProtection="1">
      <alignment horizontal="center" vertical="center"/>
      <protection locked="0"/>
    </xf>
    <xf numFmtId="0" fontId="1" fillId="4" borderId="34" xfId="0" applyFont="1" applyFill="1" applyBorder="1" applyAlignment="1" applyProtection="1">
      <alignment horizontal="center" vertical="center"/>
      <protection locked="0"/>
    </xf>
    <xf numFmtId="0" fontId="1" fillId="4" borderId="37" xfId="0" applyFont="1" applyFill="1" applyBorder="1" applyAlignment="1" applyProtection="1">
      <alignment horizontal="center" vertical="center"/>
      <protection locked="0"/>
    </xf>
    <xf numFmtId="0" fontId="1" fillId="4" borderId="44" xfId="0" applyFont="1" applyFill="1" applyBorder="1" applyAlignment="1" applyProtection="1">
      <alignment horizontal="center" vertical="center"/>
      <protection locked="0"/>
    </xf>
    <xf numFmtId="0" fontId="1" fillId="7" borderId="34" xfId="0" applyFont="1" applyFill="1" applyBorder="1" applyAlignment="1" applyProtection="1">
      <alignment horizontal="center" vertical="center"/>
      <protection locked="0"/>
    </xf>
    <xf numFmtId="0" fontId="1" fillId="7" borderId="37" xfId="0" applyFont="1" applyFill="1" applyBorder="1" applyAlignment="1" applyProtection="1">
      <alignment horizontal="center" vertical="center"/>
      <protection locked="0"/>
    </xf>
    <xf numFmtId="0" fontId="1" fillId="7" borderId="44" xfId="0" applyFont="1" applyFill="1" applyBorder="1" applyAlignment="1" applyProtection="1">
      <alignment horizontal="center" vertical="center"/>
      <protection locked="0"/>
    </xf>
    <xf numFmtId="0" fontId="1" fillId="3" borderId="34" xfId="0" applyFont="1" applyFill="1" applyBorder="1" applyAlignment="1" applyProtection="1">
      <alignment horizontal="center" vertical="center"/>
      <protection locked="0"/>
    </xf>
    <xf numFmtId="0" fontId="1" fillId="3" borderId="37" xfId="0" applyFont="1" applyFill="1" applyBorder="1" applyAlignment="1" applyProtection="1">
      <alignment horizontal="center" vertical="center"/>
      <protection locked="0"/>
    </xf>
    <xf numFmtId="0" fontId="1" fillId="3" borderId="44" xfId="0" applyFont="1" applyFill="1" applyBorder="1" applyAlignment="1" applyProtection="1">
      <alignment horizontal="center" vertical="center"/>
      <protection locked="0"/>
    </xf>
    <xf numFmtId="44" fontId="1" fillId="7" borderId="50" xfId="2" applyFont="1" applyFill="1" applyBorder="1" applyAlignment="1" applyProtection="1">
      <alignment horizontal="center" vertical="center"/>
      <protection locked="0"/>
    </xf>
    <xf numFmtId="0" fontId="1" fillId="3" borderId="31" xfId="0" applyFont="1" applyFill="1" applyBorder="1" applyAlignment="1">
      <alignment horizontal="center" vertical="center"/>
    </xf>
    <xf numFmtId="0" fontId="1" fillId="3" borderId="2" xfId="0" applyFont="1" applyFill="1" applyBorder="1" applyAlignment="1">
      <alignment horizontal="center" vertical="center"/>
    </xf>
    <xf numFmtId="0" fontId="1" fillId="3" borderId="41" xfId="0" applyFont="1" applyFill="1" applyBorder="1" applyAlignment="1">
      <alignment horizontal="center" vertical="center"/>
    </xf>
    <xf numFmtId="0" fontId="1" fillId="3" borderId="32" xfId="0" applyFont="1" applyFill="1" applyBorder="1" applyAlignment="1">
      <alignment horizontal="center" vertical="center"/>
    </xf>
    <xf numFmtId="0" fontId="1" fillId="3" borderId="38" xfId="0" applyFont="1" applyFill="1" applyBorder="1" applyAlignment="1">
      <alignment horizontal="center" vertical="center"/>
    </xf>
    <xf numFmtId="0" fontId="1" fillId="3" borderId="42" xfId="0" applyFont="1" applyFill="1" applyBorder="1" applyAlignment="1">
      <alignment horizontal="center" vertical="center"/>
    </xf>
    <xf numFmtId="9" fontId="1" fillId="0" borderId="0" xfId="4" applyFont="1" applyFill="1" applyBorder="1" applyAlignment="1" applyProtection="1">
      <alignment horizontal="center" vertical="center"/>
      <protection locked="0"/>
    </xf>
    <xf numFmtId="44" fontId="1" fillId="3" borderId="30" xfId="0" applyNumberFormat="1" applyFont="1" applyFill="1" applyBorder="1" applyAlignment="1">
      <alignment horizontal="center" vertical="center"/>
    </xf>
    <xf numFmtId="44" fontId="1" fillId="3" borderId="44" xfId="0" applyNumberFormat="1" applyFont="1" applyFill="1" applyBorder="1" applyAlignment="1">
      <alignment horizontal="center" vertical="center"/>
    </xf>
    <xf numFmtId="44" fontId="1" fillId="3" borderId="31" xfId="0" applyNumberFormat="1" applyFont="1" applyFill="1" applyBorder="1" applyAlignment="1">
      <alignment horizontal="center" vertical="center"/>
    </xf>
    <xf numFmtId="44" fontId="1" fillId="3" borderId="41" xfId="0" applyNumberFormat="1" applyFont="1" applyFill="1" applyBorder="1" applyAlignment="1">
      <alignment horizontal="center" vertical="center"/>
    </xf>
    <xf numFmtId="9" fontId="1" fillId="0" borderId="11" xfId="4" applyFont="1" applyFill="1" applyBorder="1" applyAlignment="1" applyProtection="1">
      <alignment horizontal="center" vertical="center"/>
      <protection locked="0"/>
    </xf>
    <xf numFmtId="9" fontId="1" fillId="7" borderId="59" xfId="4" applyFont="1" applyFill="1" applyBorder="1" applyAlignment="1" applyProtection="1">
      <alignment horizontal="center" vertical="center"/>
      <protection locked="0"/>
    </xf>
    <xf numFmtId="9" fontId="1" fillId="7" borderId="60" xfId="4" applyFont="1" applyFill="1" applyBorder="1" applyAlignment="1" applyProtection="1">
      <alignment horizontal="center" vertical="center"/>
      <protection locked="0"/>
    </xf>
    <xf numFmtId="44" fontId="1" fillId="7" borderId="31" xfId="2" applyFont="1" applyFill="1" applyBorder="1" applyAlignment="1" applyProtection="1">
      <alignment horizontal="center" vertical="center"/>
    </xf>
    <xf numFmtId="44" fontId="1" fillId="7" borderId="41" xfId="2" applyFont="1" applyFill="1" applyBorder="1" applyAlignment="1" applyProtection="1">
      <alignment horizontal="center" vertical="center"/>
    </xf>
    <xf numFmtId="0" fontId="1" fillId="7" borderId="32" xfId="2" applyNumberFormat="1" applyFont="1" applyFill="1" applyBorder="1" applyAlignment="1" applyProtection="1">
      <alignment horizontal="center" vertical="center"/>
    </xf>
    <xf numFmtId="0" fontId="1" fillId="7" borderId="42" xfId="2" applyNumberFormat="1" applyFont="1" applyFill="1" applyBorder="1" applyAlignment="1" applyProtection="1">
      <alignment horizontal="center" vertical="center"/>
    </xf>
    <xf numFmtId="14" fontId="1" fillId="0" borderId="32" xfId="0" applyNumberFormat="1" applyFont="1" applyBorder="1" applyAlignment="1" applyProtection="1">
      <alignment horizontal="center" vertical="center"/>
      <protection locked="0"/>
    </xf>
    <xf numFmtId="14" fontId="1" fillId="0" borderId="38" xfId="0" applyNumberFormat="1" applyFont="1" applyBorder="1" applyAlignment="1" applyProtection="1">
      <alignment horizontal="center" vertical="center"/>
      <protection locked="0"/>
    </xf>
    <xf numFmtId="14" fontId="1" fillId="0" borderId="42" xfId="0" applyNumberFormat="1" applyFont="1" applyBorder="1" applyAlignment="1" applyProtection="1">
      <alignment horizontal="center" vertical="center"/>
      <protection locked="0"/>
    </xf>
    <xf numFmtId="14" fontId="1" fillId="0" borderId="19" xfId="0" applyNumberFormat="1" applyFont="1" applyBorder="1" applyAlignment="1" applyProtection="1">
      <alignment horizontal="center" vertical="center"/>
      <protection locked="0"/>
    </xf>
    <xf numFmtId="44" fontId="1" fillId="3" borderId="31" xfId="2" applyFont="1" applyFill="1" applyBorder="1" applyAlignment="1" applyProtection="1">
      <alignment horizontal="center" vertical="center"/>
    </xf>
    <xf numFmtId="44" fontId="1" fillId="3" borderId="41" xfId="2" applyFont="1" applyFill="1" applyBorder="1" applyAlignment="1" applyProtection="1">
      <alignment horizontal="center" vertical="center"/>
    </xf>
    <xf numFmtId="0" fontId="1" fillId="0" borderId="42" xfId="0" applyFont="1" applyBorder="1" applyAlignment="1" applyProtection="1">
      <alignment horizontal="center" vertical="center"/>
      <protection locked="0"/>
    </xf>
    <xf numFmtId="0" fontId="1" fillId="7" borderId="31" xfId="0" applyFont="1" applyFill="1" applyBorder="1" applyAlignment="1">
      <alignment horizontal="center" vertical="center"/>
    </xf>
    <xf numFmtId="0" fontId="1" fillId="7" borderId="2" xfId="0" applyFont="1" applyFill="1" applyBorder="1" applyAlignment="1">
      <alignment horizontal="center" vertical="center"/>
    </xf>
    <xf numFmtId="0" fontId="1" fillId="7" borderId="41" xfId="0" applyFont="1" applyFill="1" applyBorder="1" applyAlignment="1">
      <alignment horizontal="center" vertical="center"/>
    </xf>
    <xf numFmtId="0" fontId="1" fillId="7" borderId="32" xfId="0" applyFont="1" applyFill="1" applyBorder="1" applyAlignment="1">
      <alignment horizontal="center" vertical="center"/>
    </xf>
    <xf numFmtId="0" fontId="1" fillId="7" borderId="38" xfId="0" applyFont="1" applyFill="1" applyBorder="1" applyAlignment="1">
      <alignment horizontal="center" vertical="center"/>
    </xf>
    <xf numFmtId="0" fontId="1" fillId="7" borderId="42" xfId="0" applyFont="1" applyFill="1" applyBorder="1" applyAlignment="1">
      <alignment horizontal="center" vertical="center"/>
    </xf>
    <xf numFmtId="0" fontId="1" fillId="0" borderId="14" xfId="0" applyFont="1" applyBorder="1" applyAlignment="1">
      <alignment horizontal="center" vertical="center"/>
    </xf>
    <xf numFmtId="0" fontId="1" fillId="0" borderId="46" xfId="0" applyFont="1" applyBorder="1" applyAlignment="1" applyProtection="1">
      <alignment horizontal="center" vertical="center"/>
      <protection locked="0"/>
    </xf>
    <xf numFmtId="0" fontId="1" fillId="8" borderId="31" xfId="0" applyFont="1" applyFill="1" applyBorder="1" applyAlignment="1">
      <alignment horizontal="center" vertical="center"/>
    </xf>
    <xf numFmtId="0" fontId="1" fillId="8" borderId="2" xfId="0" applyFont="1" applyFill="1" applyBorder="1" applyAlignment="1">
      <alignment horizontal="center" vertical="center"/>
    </xf>
    <xf numFmtId="0" fontId="1" fillId="8" borderId="41" xfId="0" applyFont="1" applyFill="1" applyBorder="1" applyAlignment="1">
      <alignment horizontal="center" vertical="center"/>
    </xf>
    <xf numFmtId="0" fontId="1" fillId="8" borderId="32" xfId="0" applyFont="1" applyFill="1" applyBorder="1" applyAlignment="1">
      <alignment horizontal="center" vertical="center"/>
    </xf>
    <xf numFmtId="0" fontId="1" fillId="8" borderId="38" xfId="0" applyFont="1" applyFill="1" applyBorder="1" applyAlignment="1">
      <alignment horizontal="center" vertical="center"/>
    </xf>
    <xf numFmtId="0" fontId="1" fillId="8" borderId="42" xfId="0" applyFont="1" applyFill="1" applyBorder="1" applyAlignment="1">
      <alignment horizontal="center" vertical="center"/>
    </xf>
    <xf numFmtId="9" fontId="1" fillId="8" borderId="59" xfId="4" applyFont="1" applyFill="1" applyBorder="1" applyAlignment="1" applyProtection="1">
      <alignment horizontal="center" vertical="center"/>
      <protection locked="0"/>
    </xf>
    <xf numFmtId="9" fontId="1" fillId="8" borderId="60" xfId="4" applyFont="1" applyFill="1" applyBorder="1" applyAlignment="1" applyProtection="1">
      <alignment horizontal="center" vertical="center"/>
      <protection locked="0"/>
    </xf>
    <xf numFmtId="44" fontId="1" fillId="8" borderId="31" xfId="2" applyFont="1" applyFill="1" applyBorder="1" applyAlignment="1" applyProtection="1">
      <alignment horizontal="center" vertical="center"/>
    </xf>
    <xf numFmtId="44" fontId="1" fillId="8" borderId="41" xfId="2" applyFont="1" applyFill="1" applyBorder="1" applyAlignment="1" applyProtection="1">
      <alignment horizontal="center" vertical="center"/>
    </xf>
    <xf numFmtId="0" fontId="1" fillId="8" borderId="32" xfId="2" applyNumberFormat="1" applyFont="1" applyFill="1" applyBorder="1" applyAlignment="1" applyProtection="1">
      <alignment horizontal="center" vertical="center"/>
    </xf>
    <xf numFmtId="0" fontId="1" fillId="8" borderId="42" xfId="2" applyNumberFormat="1" applyFont="1" applyFill="1" applyBorder="1" applyAlignment="1" applyProtection="1">
      <alignment horizontal="center" vertical="center"/>
    </xf>
    <xf numFmtId="0" fontId="1" fillId="8" borderId="34" xfId="0" applyFont="1" applyFill="1" applyBorder="1" applyAlignment="1" applyProtection="1">
      <alignment horizontal="center" vertical="center"/>
      <protection locked="0"/>
    </xf>
    <xf numFmtId="0" fontId="1" fillId="8" borderId="37" xfId="0" applyFont="1" applyFill="1" applyBorder="1" applyAlignment="1" applyProtection="1">
      <alignment horizontal="center" vertical="center"/>
      <protection locked="0"/>
    </xf>
    <xf numFmtId="0" fontId="1" fillId="8" borderId="44" xfId="0" applyFont="1" applyFill="1" applyBorder="1" applyAlignment="1" applyProtection="1">
      <alignment horizontal="center" vertical="center"/>
      <protection locked="0"/>
    </xf>
    <xf numFmtId="44" fontId="1" fillId="8" borderId="32" xfId="2" applyFont="1" applyFill="1" applyBorder="1" applyAlignment="1" applyProtection="1">
      <alignment horizontal="center" vertical="center"/>
    </xf>
    <xf numFmtId="44" fontId="1" fillId="8" borderId="19" xfId="2" applyFont="1" applyFill="1" applyBorder="1" applyAlignment="1" applyProtection="1">
      <alignment horizontal="center" vertical="center"/>
    </xf>
    <xf numFmtId="44" fontId="1" fillId="8" borderId="49" xfId="2" applyFont="1" applyFill="1" applyBorder="1" applyAlignment="1" applyProtection="1">
      <alignment horizontal="center" vertical="center"/>
      <protection locked="0"/>
    </xf>
    <xf numFmtId="44" fontId="1" fillId="8" borderId="47" xfId="2" applyFont="1" applyFill="1" applyBorder="1" applyAlignment="1" applyProtection="1">
      <alignment horizontal="center" vertical="center"/>
      <protection locked="0"/>
    </xf>
    <xf numFmtId="44" fontId="1" fillId="8" borderId="50" xfId="2" applyFont="1" applyFill="1" applyBorder="1" applyAlignment="1" applyProtection="1">
      <alignment horizontal="center" vertical="center"/>
      <protection locked="0"/>
    </xf>
    <xf numFmtId="44" fontId="2" fillId="7" borderId="3" xfId="0" applyNumberFormat="1" applyFont="1" applyFill="1" applyBorder="1" applyAlignment="1">
      <alignment horizontal="center"/>
    </xf>
    <xf numFmtId="0" fontId="2" fillId="7" borderId="3" xfId="0" applyFont="1" applyFill="1" applyBorder="1" applyAlignment="1">
      <alignment horizontal="center"/>
    </xf>
    <xf numFmtId="44" fontId="2" fillId="6" borderId="14" xfId="0" applyNumberFormat="1" applyFont="1" applyFill="1" applyBorder="1" applyAlignment="1">
      <alignment horizontal="center"/>
    </xf>
    <xf numFmtId="44" fontId="2" fillId="7" borderId="14" xfId="0" applyNumberFormat="1" applyFont="1" applyFill="1" applyBorder="1" applyAlignment="1">
      <alignment horizontal="center"/>
    </xf>
    <xf numFmtId="44" fontId="2" fillId="6" borderId="3" xfId="0" applyNumberFormat="1" applyFont="1" applyFill="1" applyBorder="1" applyAlignment="1">
      <alignment horizontal="center"/>
    </xf>
    <xf numFmtId="0" fontId="2" fillId="6" borderId="3" xfId="0" applyFont="1" applyFill="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0" fontId="2" fillId="0" borderId="19" xfId="0" applyFont="1" applyBorder="1" applyAlignment="1">
      <alignment horizontal="center"/>
    </xf>
    <xf numFmtId="0" fontId="2" fillId="0" borderId="14" xfId="0" applyFont="1" applyBorder="1" applyAlignment="1">
      <alignment horizontal="center"/>
    </xf>
    <xf numFmtId="44" fontId="1" fillId="6" borderId="5" xfId="0" applyNumberFormat="1" applyFont="1" applyFill="1" applyBorder="1" applyAlignment="1">
      <alignment horizontal="center"/>
    </xf>
    <xf numFmtId="44" fontId="1" fillId="6" borderId="33" xfId="0" applyNumberFormat="1" applyFont="1" applyFill="1" applyBorder="1" applyAlignment="1">
      <alignment horizontal="center"/>
    </xf>
    <xf numFmtId="0" fontId="2" fillId="0" borderId="23" xfId="0" applyFont="1" applyBorder="1" applyAlignment="1">
      <alignment horizontal="center"/>
    </xf>
    <xf numFmtId="0" fontId="2" fillId="0" borderId="0" xfId="0" applyFont="1" applyAlignment="1">
      <alignment horizontal="center"/>
    </xf>
    <xf numFmtId="44" fontId="1" fillId="7" borderId="5" xfId="0" applyNumberFormat="1" applyFont="1" applyFill="1" applyBorder="1" applyAlignment="1">
      <alignment horizontal="center"/>
    </xf>
    <xf numFmtId="44" fontId="1" fillId="7" borderId="6" xfId="0" applyNumberFormat="1" applyFont="1" applyFill="1" applyBorder="1" applyAlignment="1">
      <alignment horizontal="center"/>
    </xf>
    <xf numFmtId="44" fontId="1" fillId="7" borderId="33" xfId="0" applyNumberFormat="1" applyFont="1" applyFill="1" applyBorder="1" applyAlignment="1">
      <alignment horizontal="center"/>
    </xf>
    <xf numFmtId="0" fontId="7" fillId="0" borderId="0" xfId="1" applyFont="1" applyBorder="1" applyAlignment="1" applyProtection="1">
      <alignment horizontal="left" vertical="top" wrapText="1"/>
      <protection locked="0"/>
    </xf>
    <xf numFmtId="44" fontId="1" fillId="4" borderId="5" xfId="2" applyFont="1" applyFill="1" applyBorder="1" applyAlignment="1" applyProtection="1">
      <alignment horizontal="center"/>
    </xf>
    <xf numFmtId="44" fontId="1" fillId="4" borderId="6" xfId="2" applyFont="1" applyFill="1" applyBorder="1" applyAlignment="1" applyProtection="1">
      <alignment horizontal="center"/>
    </xf>
    <xf numFmtId="44" fontId="1" fillId="4" borderId="5" xfId="0" applyNumberFormat="1" applyFont="1" applyFill="1" applyBorder="1" applyAlignment="1">
      <alignment horizontal="center"/>
    </xf>
    <xf numFmtId="44" fontId="1" fillId="4" borderId="6" xfId="0" applyNumberFormat="1" applyFont="1" applyFill="1" applyBorder="1" applyAlignment="1">
      <alignment horizontal="center"/>
    </xf>
  </cellXfs>
  <cellStyles count="6">
    <cellStyle name="Comma" xfId="3" builtinId="3"/>
    <cellStyle name="Currency" xfId="2" builtinId="4"/>
    <cellStyle name="Explanatory Text" xfId="1" builtinId="53"/>
    <cellStyle name="Hyperlink" xfId="5" builtinId="8"/>
    <cellStyle name="Normal" xfId="0" builtinId="0"/>
    <cellStyle name="Percent" xfId="4" builtinId="5"/>
  </cellStyles>
  <dxfs count="134">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s>
  <tableStyles count="0" defaultTableStyle="TableStyleMedium2" defaultPivotStyle="PivotStyleLight16"/>
  <colors>
    <mruColors>
      <color rgb="FF615391"/>
      <color rgb="FF990033"/>
      <color rgb="FFFFFF66"/>
      <color rgb="FFA50021"/>
      <color rgb="FFFFCC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theme/theme1.xml><?xml version="1.0" encoding="utf-8"?>
<a:theme xmlns:a="http://schemas.openxmlformats.org/drawingml/2006/main" name="Office Theme">
  <a:themeElements>
    <a:clrScheme name="FFAR Theme">
      <a:dk1>
        <a:srgbClr val="413D49"/>
      </a:dk1>
      <a:lt1>
        <a:sysClr val="window" lastClr="FFFFFF"/>
      </a:lt1>
      <a:dk2>
        <a:srgbClr val="413D49"/>
      </a:dk2>
      <a:lt2>
        <a:srgbClr val="DEDCE2"/>
      </a:lt2>
      <a:accent1>
        <a:srgbClr val="4CBD98"/>
      </a:accent1>
      <a:accent2>
        <a:srgbClr val="F4552E"/>
      </a:accent2>
      <a:accent3>
        <a:srgbClr val="4CBD98"/>
      </a:accent3>
      <a:accent4>
        <a:srgbClr val="4CBD98"/>
      </a:accent4>
      <a:accent5>
        <a:srgbClr val="92EBFF"/>
      </a:accent5>
      <a:accent6>
        <a:srgbClr val="9BF2D6"/>
      </a:accent6>
      <a:hlink>
        <a:srgbClr val="23709E"/>
      </a:hlink>
      <a:folHlink>
        <a:srgbClr val="6153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dationfar.org/grants-funding/resources/matching-funds/"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W47"/>
  <sheetViews>
    <sheetView tabSelected="1" zoomScale="80" zoomScaleNormal="80" workbookViewId="0">
      <selection activeCell="K21" sqref="K21:Q27"/>
    </sheetView>
  </sheetViews>
  <sheetFormatPr defaultColWidth="8.54296875" defaultRowHeight="14.5" x14ac:dyDescent="0.35"/>
  <cols>
    <col min="1" max="1" width="8.54296875" style="233"/>
    <col min="2" max="2" width="8" style="233" customWidth="1"/>
    <col min="3" max="8" width="8.54296875" style="233"/>
    <col min="9" max="10" width="13.36328125" style="233" customWidth="1"/>
    <col min="11" max="16384" width="8.54296875" style="233"/>
  </cols>
  <sheetData>
    <row r="1" spans="1:17" ht="18.5" x14ac:dyDescent="0.35">
      <c r="A1" s="510" t="s">
        <v>284</v>
      </c>
      <c r="B1" s="510"/>
      <c r="C1" s="510"/>
      <c r="D1" s="510"/>
      <c r="E1" s="510"/>
      <c r="F1" s="510"/>
      <c r="G1" s="510"/>
      <c r="H1" s="510"/>
      <c r="I1" s="510"/>
      <c r="J1" s="240"/>
      <c r="K1" s="506" t="s">
        <v>0</v>
      </c>
      <c r="L1" s="506"/>
      <c r="M1" s="506"/>
      <c r="N1" s="506"/>
      <c r="O1" s="506"/>
      <c r="P1" s="506"/>
      <c r="Q1" s="506"/>
    </row>
    <row r="2" spans="1:17" x14ac:dyDescent="0.35">
      <c r="A2" s="235"/>
      <c r="B2" s="235"/>
      <c r="C2" s="235"/>
      <c r="D2" s="235"/>
      <c r="E2" s="235"/>
      <c r="F2" s="235"/>
      <c r="G2" s="235"/>
      <c r="H2" s="235"/>
      <c r="I2" s="235"/>
    </row>
    <row r="3" spans="1:17" ht="14.5" customHeight="1" x14ac:dyDescent="0.35">
      <c r="A3" s="235"/>
      <c r="B3" s="509" t="s">
        <v>280</v>
      </c>
      <c r="C3" s="509"/>
      <c r="D3" s="509"/>
      <c r="E3" s="509"/>
      <c r="F3" s="509"/>
      <c r="G3" s="509"/>
      <c r="H3" s="509"/>
      <c r="I3" s="509"/>
      <c r="K3" s="509" t="s">
        <v>281</v>
      </c>
      <c r="L3" s="509"/>
      <c r="M3" s="509"/>
      <c r="N3" s="509"/>
      <c r="O3" s="509"/>
      <c r="P3" s="509"/>
      <c r="Q3" s="509"/>
    </row>
    <row r="4" spans="1:17" ht="22.5" customHeight="1" x14ac:dyDescent="0.35">
      <c r="A4" s="235"/>
      <c r="B4" s="511" t="s">
        <v>286</v>
      </c>
      <c r="C4" s="511"/>
      <c r="D4" s="511"/>
      <c r="E4" s="511"/>
      <c r="F4" s="511"/>
      <c r="G4" s="511"/>
      <c r="H4" s="511"/>
      <c r="I4" s="511"/>
      <c r="K4" s="508" t="s">
        <v>287</v>
      </c>
      <c r="L4" s="508"/>
      <c r="M4" s="508"/>
      <c r="N4" s="508"/>
      <c r="O4" s="508"/>
      <c r="P4" s="508"/>
      <c r="Q4" s="508"/>
    </row>
    <row r="5" spans="1:17" ht="22.5" customHeight="1" x14ac:dyDescent="0.35">
      <c r="A5" s="235"/>
      <c r="B5" s="511"/>
      <c r="C5" s="511"/>
      <c r="D5" s="511"/>
      <c r="E5" s="511"/>
      <c r="F5" s="511"/>
      <c r="G5" s="511"/>
      <c r="H5" s="511"/>
      <c r="I5" s="511"/>
      <c r="K5" s="508"/>
      <c r="L5" s="508"/>
      <c r="M5" s="508"/>
      <c r="N5" s="508"/>
      <c r="O5" s="508"/>
      <c r="P5" s="508"/>
      <c r="Q5" s="508"/>
    </row>
    <row r="6" spans="1:17" ht="14.5" customHeight="1" x14ac:dyDescent="0.35">
      <c r="A6" s="235"/>
      <c r="B6" s="511"/>
      <c r="C6" s="511"/>
      <c r="D6" s="511"/>
      <c r="E6" s="511"/>
      <c r="F6" s="511"/>
      <c r="G6" s="511"/>
      <c r="H6" s="511"/>
      <c r="I6" s="511"/>
    </row>
    <row r="7" spans="1:17" x14ac:dyDescent="0.35">
      <c r="A7" s="235"/>
      <c r="I7" s="235"/>
      <c r="K7" s="508" t="s">
        <v>288</v>
      </c>
      <c r="L7" s="508"/>
      <c r="M7" s="508"/>
      <c r="N7" s="508"/>
      <c r="O7" s="508"/>
      <c r="P7" s="508"/>
      <c r="Q7" s="508"/>
    </row>
    <row r="8" spans="1:17" ht="14.5" customHeight="1" x14ac:dyDescent="0.35">
      <c r="A8" s="235"/>
      <c r="B8" s="511" t="s">
        <v>282</v>
      </c>
      <c r="C8" s="511"/>
      <c r="D8" s="511"/>
      <c r="E8" s="511"/>
      <c r="F8" s="511"/>
      <c r="G8" s="511"/>
      <c r="H8" s="511"/>
      <c r="I8" s="511"/>
      <c r="K8" s="508"/>
      <c r="L8" s="508"/>
      <c r="M8" s="508"/>
      <c r="N8" s="508"/>
      <c r="O8" s="508"/>
      <c r="P8" s="508"/>
      <c r="Q8" s="508"/>
    </row>
    <row r="9" spans="1:17" x14ac:dyDescent="0.35">
      <c r="A9" s="235"/>
      <c r="B9" s="511"/>
      <c r="C9" s="511"/>
      <c r="D9" s="511"/>
      <c r="E9" s="511"/>
      <c r="F9" s="511"/>
      <c r="G9" s="511"/>
      <c r="H9" s="511"/>
      <c r="I9" s="511"/>
    </row>
    <row r="10" spans="1:17" x14ac:dyDescent="0.35">
      <c r="A10" s="235"/>
      <c r="B10" s="511"/>
      <c r="C10" s="511"/>
      <c r="D10" s="511"/>
      <c r="E10" s="511"/>
      <c r="F10" s="511"/>
      <c r="G10" s="511"/>
      <c r="H10" s="511"/>
      <c r="I10" s="511"/>
      <c r="K10" s="508" t="s">
        <v>289</v>
      </c>
      <c r="L10" s="508"/>
      <c r="M10" s="508"/>
      <c r="N10" s="508"/>
      <c r="O10" s="508"/>
      <c r="P10" s="508"/>
      <c r="Q10" s="508"/>
    </row>
    <row r="11" spans="1:17" x14ac:dyDescent="0.35">
      <c r="A11" s="235"/>
      <c r="B11" s="231"/>
      <c r="C11" s="231"/>
      <c r="D11" s="231"/>
      <c r="E11" s="231"/>
      <c r="F11" s="231"/>
      <c r="G11" s="231"/>
      <c r="H11" s="231"/>
      <c r="I11" s="231"/>
      <c r="K11" s="508"/>
      <c r="L11" s="508"/>
      <c r="M11" s="508"/>
      <c r="N11" s="508"/>
      <c r="O11" s="508"/>
      <c r="P11" s="508"/>
      <c r="Q11" s="508"/>
    </row>
    <row r="12" spans="1:17" ht="14.5" customHeight="1" x14ac:dyDescent="0.35">
      <c r="A12" s="235"/>
      <c r="B12" s="511" t="s">
        <v>285</v>
      </c>
      <c r="C12" s="511"/>
      <c r="D12" s="511"/>
      <c r="E12" s="511"/>
      <c r="F12" s="511"/>
      <c r="G12" s="511"/>
      <c r="H12" s="511"/>
      <c r="I12" s="511"/>
    </row>
    <row r="13" spans="1:17" ht="14.5" customHeight="1" x14ac:dyDescent="0.35">
      <c r="A13" s="236"/>
      <c r="B13" s="511"/>
      <c r="C13" s="511"/>
      <c r="D13" s="511"/>
      <c r="E13" s="511"/>
      <c r="F13" s="511"/>
      <c r="G13" s="511"/>
      <c r="H13" s="511"/>
      <c r="I13" s="511"/>
      <c r="K13" s="508" t="s">
        <v>290</v>
      </c>
      <c r="L13" s="508"/>
      <c r="M13" s="508"/>
      <c r="N13" s="508"/>
      <c r="O13" s="508"/>
      <c r="P13" s="508"/>
      <c r="Q13" s="508"/>
    </row>
    <row r="14" spans="1:17" ht="14.5" customHeight="1" x14ac:dyDescent="0.35">
      <c r="A14" s="236"/>
      <c r="B14" s="511"/>
      <c r="C14" s="511"/>
      <c r="D14" s="511"/>
      <c r="E14" s="511"/>
      <c r="F14" s="511"/>
      <c r="G14" s="511"/>
      <c r="H14" s="511"/>
      <c r="I14" s="511"/>
      <c r="K14" s="508"/>
      <c r="L14" s="508"/>
      <c r="M14" s="508"/>
      <c r="N14" s="508"/>
      <c r="O14" s="508"/>
      <c r="P14" s="508"/>
      <c r="Q14" s="508"/>
    </row>
    <row r="15" spans="1:17" x14ac:dyDescent="0.35">
      <c r="A15" s="236"/>
      <c r="I15" s="236"/>
      <c r="K15" s="508"/>
      <c r="L15" s="508"/>
      <c r="M15" s="508"/>
      <c r="N15" s="508"/>
      <c r="O15" s="508"/>
      <c r="P15" s="508"/>
      <c r="Q15" s="508"/>
    </row>
    <row r="16" spans="1:17" x14ac:dyDescent="0.35">
      <c r="A16" s="236"/>
      <c r="B16" s="507" t="s">
        <v>283</v>
      </c>
      <c r="C16" s="507"/>
      <c r="D16" s="507"/>
      <c r="E16" s="507"/>
      <c r="F16" s="507"/>
      <c r="G16" s="507"/>
      <c r="H16" s="507"/>
      <c r="I16" s="507"/>
      <c r="K16" s="508"/>
      <c r="L16" s="508"/>
      <c r="M16" s="508"/>
      <c r="N16" s="508"/>
      <c r="O16" s="508"/>
      <c r="P16" s="508"/>
      <c r="Q16" s="508"/>
    </row>
    <row r="17" spans="1:23" x14ac:dyDescent="0.35">
      <c r="A17" s="236"/>
      <c r="B17" s="507"/>
      <c r="C17" s="507"/>
      <c r="D17" s="507"/>
      <c r="E17" s="507"/>
      <c r="F17" s="507"/>
      <c r="G17" s="507"/>
      <c r="H17" s="507"/>
      <c r="I17" s="507"/>
    </row>
    <row r="18" spans="1:23" x14ac:dyDescent="0.35">
      <c r="A18" s="236"/>
      <c r="B18" s="507"/>
      <c r="C18" s="507"/>
      <c r="D18" s="507"/>
      <c r="E18" s="507"/>
      <c r="F18" s="507"/>
      <c r="G18" s="507"/>
      <c r="H18" s="507"/>
      <c r="I18" s="507"/>
      <c r="K18" s="233" t="s">
        <v>291</v>
      </c>
    </row>
    <row r="19" spans="1:23" ht="14.5" customHeight="1" x14ac:dyDescent="0.35">
      <c r="B19" s="507"/>
      <c r="C19" s="507"/>
      <c r="D19" s="507"/>
      <c r="E19" s="507"/>
      <c r="F19" s="507"/>
      <c r="G19" s="507"/>
      <c r="H19" s="507"/>
      <c r="I19" s="507"/>
    </row>
    <row r="20" spans="1:23" x14ac:dyDescent="0.35">
      <c r="A20" s="234"/>
      <c r="B20" s="507"/>
      <c r="C20" s="507"/>
      <c r="D20" s="507"/>
      <c r="E20" s="507"/>
      <c r="F20" s="507"/>
      <c r="G20" s="507"/>
      <c r="H20" s="507"/>
      <c r="I20" s="507"/>
      <c r="K20" s="513" t="s">
        <v>356</v>
      </c>
      <c r="L20" s="514"/>
      <c r="M20" s="514"/>
      <c r="N20" s="514"/>
      <c r="O20" s="514"/>
      <c r="P20" s="514"/>
      <c r="Q20" s="514"/>
      <c r="R20" s="234"/>
      <c r="S20" s="234"/>
      <c r="T20" s="234"/>
      <c r="U20" s="234"/>
      <c r="V20" s="234"/>
      <c r="W20" s="234"/>
    </row>
    <row r="21" spans="1:23" ht="14.5" customHeight="1" x14ac:dyDescent="0.35">
      <c r="I21" s="238"/>
      <c r="K21" s="508" t="s">
        <v>357</v>
      </c>
      <c r="L21" s="508"/>
      <c r="M21" s="508"/>
      <c r="N21" s="508"/>
      <c r="O21" s="508"/>
      <c r="P21" s="508"/>
      <c r="Q21" s="508"/>
      <c r="R21" s="234"/>
      <c r="S21" s="234"/>
      <c r="T21" s="234"/>
      <c r="U21" s="234"/>
      <c r="V21" s="234"/>
      <c r="W21" s="234"/>
    </row>
    <row r="22" spans="1:23" x14ac:dyDescent="0.35">
      <c r="A22" s="234"/>
      <c r="B22" s="512" t="s">
        <v>292</v>
      </c>
      <c r="C22" s="512"/>
      <c r="D22" s="512"/>
      <c r="E22" s="512"/>
      <c r="F22" s="512"/>
      <c r="G22" s="512"/>
      <c r="H22" s="512"/>
      <c r="I22" s="512"/>
      <c r="K22" s="508"/>
      <c r="L22" s="508"/>
      <c r="M22" s="508"/>
      <c r="N22" s="508"/>
      <c r="O22" s="508"/>
      <c r="P22" s="508"/>
      <c r="Q22" s="508"/>
      <c r="R22" s="237"/>
      <c r="S22" s="237"/>
      <c r="T22" s="237"/>
      <c r="U22" s="237"/>
      <c r="V22" s="237"/>
      <c r="W22" s="237"/>
    </row>
    <row r="23" spans="1:23" x14ac:dyDescent="0.35">
      <c r="A23" s="234"/>
      <c r="B23" s="512"/>
      <c r="C23" s="512"/>
      <c r="D23" s="512"/>
      <c r="E23" s="512"/>
      <c r="F23" s="512"/>
      <c r="G23" s="512"/>
      <c r="H23" s="512"/>
      <c r="I23" s="512"/>
      <c r="K23" s="508"/>
      <c r="L23" s="508"/>
      <c r="M23" s="508"/>
      <c r="N23" s="508"/>
      <c r="O23" s="508"/>
      <c r="P23" s="508"/>
      <c r="Q23" s="508"/>
      <c r="R23" s="237"/>
      <c r="S23" s="237"/>
      <c r="T23" s="237"/>
      <c r="U23" s="237"/>
      <c r="V23" s="237"/>
      <c r="W23" s="237"/>
    </row>
    <row r="24" spans="1:23" x14ac:dyDescent="0.35">
      <c r="A24" s="238"/>
      <c r="B24" s="512"/>
      <c r="C24" s="512"/>
      <c r="D24" s="512"/>
      <c r="E24" s="512"/>
      <c r="F24" s="512"/>
      <c r="G24" s="512"/>
      <c r="H24" s="512"/>
      <c r="I24" s="512"/>
      <c r="K24" s="508"/>
      <c r="L24" s="508"/>
      <c r="M24" s="508"/>
      <c r="N24" s="508"/>
      <c r="O24" s="508"/>
      <c r="P24" s="508"/>
      <c r="Q24" s="508"/>
      <c r="R24" s="238"/>
      <c r="S24" s="238"/>
      <c r="T24" s="238"/>
      <c r="U24" s="238"/>
      <c r="V24" s="238"/>
      <c r="W24" s="238"/>
    </row>
    <row r="25" spans="1:23" ht="14.5" customHeight="1" x14ac:dyDescent="0.35">
      <c r="A25" s="238"/>
      <c r="B25" s="512"/>
      <c r="C25" s="512"/>
      <c r="D25" s="512"/>
      <c r="E25" s="512"/>
      <c r="F25" s="512"/>
      <c r="G25" s="512"/>
      <c r="H25" s="512"/>
      <c r="I25" s="512"/>
      <c r="K25" s="508"/>
      <c r="L25" s="508"/>
      <c r="M25" s="508"/>
      <c r="N25" s="508"/>
      <c r="O25" s="508"/>
      <c r="P25" s="508"/>
      <c r="Q25" s="508"/>
      <c r="R25" s="238"/>
      <c r="S25" s="238"/>
      <c r="T25" s="238"/>
      <c r="U25" s="238"/>
      <c r="V25" s="238"/>
      <c r="W25" s="238"/>
    </row>
    <row r="26" spans="1:23" ht="14.5" customHeight="1" x14ac:dyDescent="0.35">
      <c r="A26" s="238"/>
      <c r="K26" s="508"/>
      <c r="L26" s="508"/>
      <c r="M26" s="508"/>
      <c r="N26" s="508"/>
      <c r="O26" s="508"/>
      <c r="P26" s="508"/>
      <c r="Q26" s="508"/>
      <c r="R26" s="238"/>
      <c r="S26" s="238"/>
      <c r="T26" s="238"/>
      <c r="U26" s="238"/>
      <c r="V26" s="238"/>
      <c r="W26" s="238"/>
    </row>
    <row r="27" spans="1:23" x14ac:dyDescent="0.35">
      <c r="B27" s="507" t="s">
        <v>293</v>
      </c>
      <c r="C27" s="507"/>
      <c r="D27" s="507"/>
      <c r="E27" s="507"/>
      <c r="F27" s="507"/>
      <c r="G27" s="507"/>
      <c r="H27" s="507"/>
      <c r="I27" s="507"/>
      <c r="K27" s="508"/>
      <c r="L27" s="508"/>
      <c r="M27" s="508"/>
      <c r="N27" s="508"/>
      <c r="O27" s="508"/>
      <c r="P27" s="508"/>
      <c r="Q27" s="508"/>
      <c r="R27" s="238"/>
      <c r="S27" s="238"/>
      <c r="T27" s="238"/>
      <c r="U27" s="238"/>
      <c r="V27" s="238"/>
      <c r="W27" s="238"/>
    </row>
    <row r="28" spans="1:23" x14ac:dyDescent="0.35">
      <c r="B28" s="507"/>
      <c r="C28" s="507"/>
      <c r="D28" s="507"/>
      <c r="E28" s="507"/>
      <c r="F28" s="507"/>
      <c r="G28" s="507"/>
      <c r="H28" s="507"/>
      <c r="I28" s="507"/>
      <c r="K28" s="238"/>
      <c r="L28" s="238"/>
      <c r="M28" s="238"/>
      <c r="N28" s="238"/>
      <c r="O28" s="238"/>
      <c r="P28" s="238"/>
      <c r="Q28" s="238"/>
      <c r="R28" s="238"/>
      <c r="S28" s="238"/>
      <c r="T28" s="238"/>
      <c r="U28" s="238"/>
      <c r="V28" s="238"/>
      <c r="W28" s="238"/>
    </row>
    <row r="29" spans="1:23" x14ac:dyDescent="0.35">
      <c r="B29" s="507"/>
      <c r="C29" s="507"/>
      <c r="D29" s="507"/>
      <c r="E29" s="507"/>
      <c r="F29" s="507"/>
      <c r="G29" s="507"/>
      <c r="H29" s="507"/>
      <c r="I29" s="507"/>
      <c r="K29" s="511" t="s">
        <v>358</v>
      </c>
      <c r="L29" s="511"/>
      <c r="M29" s="511"/>
      <c r="N29" s="511"/>
      <c r="O29" s="511"/>
      <c r="P29" s="511"/>
      <c r="Q29" s="511"/>
      <c r="R29" s="238"/>
      <c r="S29" s="238"/>
      <c r="T29" s="238"/>
      <c r="U29" s="238"/>
      <c r="V29" s="238"/>
      <c r="W29" s="238"/>
    </row>
    <row r="30" spans="1:23" ht="14.5" customHeight="1" x14ac:dyDescent="0.35">
      <c r="B30" s="507"/>
      <c r="C30" s="507"/>
      <c r="D30" s="507"/>
      <c r="E30" s="507"/>
      <c r="F30" s="507"/>
      <c r="G30" s="507"/>
      <c r="H30" s="507"/>
      <c r="I30" s="507"/>
      <c r="K30" s="511"/>
      <c r="L30" s="511"/>
      <c r="M30" s="511"/>
      <c r="N30" s="511"/>
      <c r="O30" s="511"/>
      <c r="P30" s="511"/>
      <c r="Q30" s="511"/>
      <c r="R30" s="238"/>
      <c r="S30" s="238"/>
      <c r="T30" s="238"/>
      <c r="U30" s="238"/>
      <c r="V30" s="238"/>
      <c r="W30" s="238"/>
    </row>
    <row r="31" spans="1:23" ht="14.5" customHeight="1" x14ac:dyDescent="0.35">
      <c r="B31" s="232"/>
      <c r="C31" s="232"/>
      <c r="D31" s="232"/>
      <c r="E31" s="232"/>
      <c r="F31" s="232"/>
      <c r="G31" s="232"/>
      <c r="H31" s="232"/>
      <c r="K31" s="238"/>
      <c r="L31" s="238"/>
      <c r="M31" s="238"/>
      <c r="N31" s="238"/>
      <c r="O31" s="238"/>
      <c r="P31" s="238"/>
      <c r="Q31" s="238"/>
      <c r="R31" s="238"/>
      <c r="S31" s="238"/>
      <c r="T31" s="238"/>
      <c r="U31" s="238"/>
      <c r="V31" s="238"/>
      <c r="W31" s="238"/>
    </row>
    <row r="32" spans="1:23" x14ac:dyDescent="0.35">
      <c r="B32" s="507" t="s">
        <v>294</v>
      </c>
      <c r="C32" s="507"/>
      <c r="D32" s="507"/>
      <c r="E32" s="507"/>
      <c r="F32" s="507"/>
      <c r="G32" s="507"/>
      <c r="H32" s="507"/>
      <c r="I32" s="507"/>
      <c r="K32" s="508" t="s">
        <v>359</v>
      </c>
      <c r="L32" s="508"/>
      <c r="M32" s="508"/>
      <c r="N32" s="508"/>
      <c r="O32" s="508"/>
      <c r="P32" s="508"/>
      <c r="Q32" s="508"/>
      <c r="R32" s="238"/>
      <c r="S32" s="238"/>
      <c r="T32" s="238"/>
      <c r="U32" s="238"/>
      <c r="V32" s="238"/>
      <c r="W32" s="238"/>
    </row>
    <row r="33" spans="2:23" x14ac:dyDescent="0.35">
      <c r="B33" s="507"/>
      <c r="C33" s="507"/>
      <c r="D33" s="507"/>
      <c r="E33" s="507"/>
      <c r="F33" s="507"/>
      <c r="G33" s="507"/>
      <c r="H33" s="507"/>
      <c r="I33" s="507"/>
      <c r="K33" s="508"/>
      <c r="L33" s="508"/>
      <c r="M33" s="508"/>
      <c r="N33" s="508"/>
      <c r="O33" s="508"/>
      <c r="P33" s="508"/>
      <c r="Q33" s="508"/>
      <c r="R33" s="238"/>
      <c r="S33" s="238"/>
      <c r="T33" s="238"/>
      <c r="U33" s="238"/>
      <c r="V33" s="238"/>
      <c r="W33" s="238"/>
    </row>
    <row r="34" spans="2:23" x14ac:dyDescent="0.35">
      <c r="B34" s="507"/>
      <c r="C34" s="507"/>
      <c r="D34" s="507"/>
      <c r="E34" s="507"/>
      <c r="F34" s="507"/>
      <c r="G34" s="507"/>
      <c r="H34" s="507"/>
      <c r="I34" s="507"/>
      <c r="K34" s="508"/>
      <c r="L34" s="508"/>
      <c r="M34" s="508"/>
      <c r="N34" s="508"/>
      <c r="O34" s="508"/>
      <c r="P34" s="508"/>
      <c r="Q34" s="508"/>
      <c r="T34" s="238"/>
      <c r="U34" s="238"/>
      <c r="V34" s="238"/>
      <c r="W34" s="238"/>
    </row>
    <row r="35" spans="2:23" ht="14.5" customHeight="1" x14ac:dyDescent="0.35">
      <c r="B35" s="507"/>
      <c r="C35" s="507"/>
      <c r="D35" s="507"/>
      <c r="E35" s="507"/>
      <c r="F35" s="507"/>
      <c r="G35" s="507"/>
      <c r="H35" s="507"/>
      <c r="I35" s="507"/>
      <c r="K35" s="508"/>
      <c r="L35" s="508"/>
      <c r="M35" s="508"/>
      <c r="N35" s="508"/>
      <c r="O35" s="508"/>
      <c r="P35" s="508"/>
      <c r="Q35" s="508"/>
      <c r="T35" s="238"/>
      <c r="U35" s="238"/>
      <c r="V35" s="238"/>
      <c r="W35" s="238"/>
    </row>
    <row r="36" spans="2:23" x14ac:dyDescent="0.35">
      <c r="B36" s="507"/>
      <c r="C36" s="507"/>
      <c r="D36" s="507"/>
      <c r="E36" s="507"/>
      <c r="F36" s="507"/>
      <c r="G36" s="507"/>
      <c r="H36" s="507"/>
      <c r="I36" s="507"/>
      <c r="K36" s="508"/>
      <c r="L36" s="508"/>
      <c r="M36" s="508"/>
      <c r="N36" s="508"/>
      <c r="O36" s="508"/>
      <c r="P36" s="508"/>
      <c r="Q36" s="508"/>
      <c r="T36" s="238"/>
      <c r="U36" s="238"/>
      <c r="V36" s="238"/>
      <c r="W36" s="238"/>
    </row>
    <row r="37" spans="2:23" x14ac:dyDescent="0.35">
      <c r="B37" s="507"/>
      <c r="C37" s="507"/>
      <c r="D37" s="507"/>
      <c r="E37" s="507"/>
      <c r="F37" s="507"/>
      <c r="G37" s="507"/>
      <c r="H37" s="507"/>
      <c r="I37" s="507"/>
      <c r="K37" s="238"/>
      <c r="L37" s="238"/>
      <c r="T37" s="238"/>
      <c r="U37" s="238"/>
      <c r="V37" s="238"/>
      <c r="W37" s="238"/>
    </row>
    <row r="38" spans="2:23" ht="14.5" customHeight="1" x14ac:dyDescent="0.35">
      <c r="K38" s="507" t="s">
        <v>360</v>
      </c>
      <c r="L38" s="507"/>
      <c r="M38" s="507"/>
      <c r="N38" s="507"/>
      <c r="O38" s="507"/>
      <c r="P38" s="507"/>
      <c r="Q38" s="507"/>
      <c r="T38" s="238"/>
      <c r="U38" s="238"/>
      <c r="V38" s="238"/>
      <c r="W38" s="238"/>
    </row>
    <row r="39" spans="2:23" ht="14.5" customHeight="1" x14ac:dyDescent="0.35">
      <c r="B39" s="508" t="s">
        <v>295</v>
      </c>
      <c r="C39" s="508"/>
      <c r="D39" s="508"/>
      <c r="E39" s="508"/>
      <c r="F39" s="508"/>
      <c r="G39" s="508"/>
      <c r="H39" s="508"/>
      <c r="I39" s="508"/>
      <c r="K39" s="507"/>
      <c r="L39" s="507"/>
      <c r="M39" s="507"/>
      <c r="N39" s="507"/>
      <c r="O39" s="507"/>
      <c r="P39" s="507"/>
      <c r="Q39" s="507"/>
      <c r="T39" s="238"/>
      <c r="U39" s="238"/>
      <c r="V39" s="238"/>
      <c r="W39" s="238"/>
    </row>
    <row r="40" spans="2:23" x14ac:dyDescent="0.35">
      <c r="B40" s="508"/>
      <c r="C40" s="508"/>
      <c r="D40" s="508"/>
      <c r="E40" s="508"/>
      <c r="F40" s="508"/>
      <c r="G40" s="508"/>
      <c r="H40" s="508"/>
      <c r="I40" s="508"/>
      <c r="K40" s="507"/>
      <c r="L40" s="507"/>
      <c r="M40" s="507"/>
      <c r="N40" s="507"/>
      <c r="O40" s="507"/>
      <c r="P40" s="507"/>
      <c r="Q40" s="507"/>
      <c r="T40" s="238"/>
      <c r="U40" s="238"/>
      <c r="V40" s="238"/>
      <c r="W40" s="238"/>
    </row>
    <row r="41" spans="2:23" x14ac:dyDescent="0.35">
      <c r="B41" s="508"/>
      <c r="C41" s="508"/>
      <c r="D41" s="508"/>
      <c r="E41" s="508"/>
      <c r="F41" s="508"/>
      <c r="G41" s="508"/>
      <c r="H41" s="508"/>
      <c r="I41" s="508"/>
      <c r="K41" s="238"/>
      <c r="L41" s="238"/>
      <c r="T41" s="238"/>
      <c r="U41" s="238"/>
      <c r="V41" s="238"/>
      <c r="W41" s="238"/>
    </row>
    <row r="42" spans="2:23" ht="14.5" customHeight="1" x14ac:dyDescent="0.35">
      <c r="B42" s="508"/>
      <c r="C42" s="508"/>
      <c r="D42" s="508"/>
      <c r="E42" s="508"/>
      <c r="F42" s="508"/>
      <c r="G42" s="508"/>
      <c r="H42" s="508"/>
      <c r="I42" s="508"/>
      <c r="K42" s="512" t="s">
        <v>361</v>
      </c>
      <c r="L42" s="512"/>
      <c r="M42" s="512"/>
      <c r="N42" s="512"/>
      <c r="O42" s="512"/>
      <c r="P42" s="512"/>
      <c r="Q42" s="512"/>
      <c r="T42" s="239"/>
      <c r="U42" s="239"/>
      <c r="V42" s="239"/>
      <c r="W42" s="239"/>
    </row>
    <row r="43" spans="2:23" x14ac:dyDescent="0.35">
      <c r="B43" s="508"/>
      <c r="C43" s="508"/>
      <c r="D43" s="508"/>
      <c r="E43" s="508"/>
      <c r="F43" s="508"/>
      <c r="G43" s="508"/>
      <c r="H43" s="508"/>
      <c r="I43" s="508"/>
      <c r="K43" s="512"/>
      <c r="L43" s="512"/>
      <c r="M43" s="512"/>
      <c r="N43" s="512"/>
      <c r="O43" s="512"/>
      <c r="P43" s="512"/>
      <c r="Q43" s="512"/>
      <c r="T43" s="239"/>
      <c r="U43" s="239"/>
      <c r="V43" s="239"/>
      <c r="W43" s="239"/>
    </row>
    <row r="44" spans="2:23" x14ac:dyDescent="0.35">
      <c r="K44" s="512"/>
      <c r="L44" s="512"/>
      <c r="M44" s="512"/>
      <c r="N44" s="512"/>
      <c r="O44" s="512"/>
      <c r="P44" s="512"/>
      <c r="Q44" s="512"/>
    </row>
    <row r="45" spans="2:23" x14ac:dyDescent="0.35">
      <c r="K45" s="512"/>
      <c r="L45" s="512"/>
      <c r="M45" s="512"/>
      <c r="N45" s="512"/>
      <c r="O45" s="512"/>
      <c r="P45" s="512"/>
      <c r="Q45" s="512"/>
    </row>
    <row r="46" spans="2:23" x14ac:dyDescent="0.35">
      <c r="K46" s="512"/>
      <c r="L46" s="512"/>
      <c r="M46" s="512"/>
      <c r="N46" s="512"/>
      <c r="O46" s="512"/>
      <c r="P46" s="512"/>
      <c r="Q46" s="512"/>
    </row>
    <row r="47" spans="2:23" x14ac:dyDescent="0.35">
      <c r="K47" s="512"/>
      <c r="L47" s="512"/>
      <c r="M47" s="512"/>
      <c r="N47" s="512"/>
      <c r="O47" s="512"/>
      <c r="P47" s="512"/>
      <c r="Q47" s="512"/>
    </row>
  </sheetData>
  <mergeCells count="22">
    <mergeCell ref="K32:Q36"/>
    <mergeCell ref="K38:Q40"/>
    <mergeCell ref="K42:Q47"/>
    <mergeCell ref="K20:Q20"/>
    <mergeCell ref="K21:Q27"/>
    <mergeCell ref="K29:Q30"/>
    <mergeCell ref="K1:Q1"/>
    <mergeCell ref="B27:I30"/>
    <mergeCell ref="B32:I37"/>
    <mergeCell ref="B39:I43"/>
    <mergeCell ref="K3:Q3"/>
    <mergeCell ref="K4:Q5"/>
    <mergeCell ref="K7:Q8"/>
    <mergeCell ref="K10:Q11"/>
    <mergeCell ref="K13:Q16"/>
    <mergeCell ref="A1:I1"/>
    <mergeCell ref="B3:I3"/>
    <mergeCell ref="B4:I6"/>
    <mergeCell ref="B16:I20"/>
    <mergeCell ref="B22:I25"/>
    <mergeCell ref="B8:I10"/>
    <mergeCell ref="B12:I14"/>
  </mergeCells>
  <hyperlinks>
    <hyperlink ref="K1:Q1" r:id="rId1" display="Link to FFAR's Matching Guidelines Document" xr:uid="{2612545F-303C-4EC0-8BD7-9CECB7163CF9}"/>
  </hyperlinks>
  <printOptions horizontalCentered="1"/>
  <pageMargins left="0.7" right="0.7" top="0.75" bottom="0.75" header="0.3" footer="0.3"/>
  <pageSetup scale="90" pageOrder="overThenDown" orientation="landscape" r:id="rId2"/>
  <rowBreaks count="1" manualBreakCount="1">
    <brk id="26"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8B506-C298-4C62-8054-3F18859B93FD}">
  <sheetPr>
    <tabColor theme="7"/>
  </sheetPr>
  <dimension ref="A1:ED232"/>
  <sheetViews>
    <sheetView showGridLines="0" zoomScale="60" zoomScaleNormal="60" workbookViewId="0">
      <selection activeCell="C7" sqref="C7:M7"/>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16384" width="8.54296875" style="3"/>
  </cols>
  <sheetData>
    <row r="1" spans="1:47" x14ac:dyDescent="0.35">
      <c r="F1" s="3"/>
      <c r="G1" s="3"/>
    </row>
    <row r="2" spans="1:47" ht="16" thickBot="1" x14ac:dyDescent="0.4">
      <c r="F2" s="3"/>
      <c r="G2" s="3"/>
    </row>
    <row r="3" spans="1:47" s="91" customFormat="1" x14ac:dyDescent="0.35">
      <c r="A3" s="737" t="s">
        <v>77</v>
      </c>
      <c r="B3" s="738"/>
      <c r="C3" s="738"/>
      <c r="D3" s="738"/>
      <c r="E3" s="738"/>
      <c r="F3" s="738"/>
      <c r="G3" s="738"/>
      <c r="H3" s="738"/>
      <c r="I3" s="738"/>
      <c r="J3" s="738"/>
      <c r="K3" s="738"/>
      <c r="L3" s="738"/>
      <c r="M3" s="739"/>
      <c r="P3" s="715" t="s">
        <v>221</v>
      </c>
      <c r="Q3" s="716"/>
      <c r="R3" s="716"/>
      <c r="S3" s="716"/>
      <c r="T3" s="716"/>
      <c r="U3" s="716"/>
      <c r="V3" s="716"/>
      <c r="W3" s="716"/>
      <c r="X3" s="716"/>
      <c r="Y3" s="716"/>
      <c r="Z3" s="716"/>
      <c r="AA3" s="716"/>
      <c r="AB3" s="716"/>
      <c r="AC3" s="716"/>
      <c r="AD3" s="717"/>
      <c r="AG3" s="734" t="s">
        <v>222</v>
      </c>
      <c r="AH3" s="735"/>
      <c r="AI3" s="735"/>
      <c r="AJ3" s="735"/>
      <c r="AK3" s="735"/>
      <c r="AL3" s="735"/>
      <c r="AM3" s="735"/>
      <c r="AN3" s="735"/>
      <c r="AO3" s="735"/>
      <c r="AP3" s="735"/>
      <c r="AQ3" s="735"/>
      <c r="AR3" s="735"/>
      <c r="AS3" s="735"/>
      <c r="AT3" s="735"/>
      <c r="AU3" s="736"/>
    </row>
    <row r="4" spans="1:47" s="91" customFormat="1" x14ac:dyDescent="0.35">
      <c r="A4" s="574" t="s">
        <v>21</v>
      </c>
      <c r="B4" s="575"/>
      <c r="C4" s="575"/>
      <c r="D4" s="575"/>
      <c r="E4" s="575"/>
      <c r="F4" s="575"/>
      <c r="G4" s="575"/>
      <c r="H4" s="575"/>
      <c r="I4" s="575"/>
      <c r="J4" s="575"/>
      <c r="K4" s="575"/>
      <c r="L4" s="575"/>
      <c r="M4" s="641"/>
      <c r="P4" s="574" t="s">
        <v>49</v>
      </c>
      <c r="Q4" s="575"/>
      <c r="R4" s="575"/>
      <c r="S4" s="575"/>
      <c r="T4" s="575"/>
      <c r="U4" s="575"/>
      <c r="V4" s="575"/>
      <c r="W4" s="575"/>
      <c r="X4" s="575"/>
      <c r="Y4" s="575"/>
      <c r="Z4" s="575"/>
      <c r="AA4" s="575"/>
      <c r="AB4" s="575"/>
      <c r="AC4" s="575"/>
      <c r="AD4" s="641"/>
      <c r="AG4" s="574" t="s">
        <v>49</v>
      </c>
      <c r="AH4" s="575"/>
      <c r="AI4" s="575"/>
      <c r="AJ4" s="575"/>
      <c r="AK4" s="575"/>
      <c r="AL4" s="575"/>
      <c r="AM4" s="575"/>
      <c r="AN4" s="575"/>
      <c r="AO4" s="575"/>
      <c r="AP4" s="575"/>
      <c r="AQ4" s="575"/>
      <c r="AR4" s="575"/>
      <c r="AS4" s="575"/>
      <c r="AT4" s="575"/>
      <c r="AU4" s="641"/>
    </row>
    <row r="5" spans="1:47" s="91" customFormat="1" x14ac:dyDescent="0.35">
      <c r="A5" s="574" t="s">
        <v>223</v>
      </c>
      <c r="B5" s="575"/>
      <c r="C5" s="622"/>
      <c r="D5" s="622"/>
      <c r="E5" s="622"/>
      <c r="F5" s="622"/>
      <c r="G5" s="95" t="s">
        <v>224</v>
      </c>
      <c r="H5" s="622"/>
      <c r="I5" s="622"/>
      <c r="J5" s="622"/>
      <c r="K5" s="622"/>
      <c r="L5" s="622"/>
      <c r="M5" s="630"/>
      <c r="P5" s="574" t="s">
        <v>223</v>
      </c>
      <c r="Q5" s="575"/>
      <c r="R5" s="622"/>
      <c r="S5" s="622"/>
      <c r="T5" s="622"/>
      <c r="U5" s="622"/>
      <c r="V5" s="622"/>
      <c r="W5" s="95" t="s">
        <v>224</v>
      </c>
      <c r="X5" s="622"/>
      <c r="Y5" s="622"/>
      <c r="Z5" s="622"/>
      <c r="AA5" s="622"/>
      <c r="AB5" s="622"/>
      <c r="AC5" s="622"/>
      <c r="AD5" s="630"/>
      <c r="AG5" s="574" t="s">
        <v>223</v>
      </c>
      <c r="AH5" s="575"/>
      <c r="AI5" s="622"/>
      <c r="AJ5" s="622"/>
      <c r="AK5" s="622"/>
      <c r="AL5" s="622"/>
      <c r="AM5" s="622"/>
      <c r="AN5" s="95" t="s">
        <v>224</v>
      </c>
      <c r="AO5" s="622"/>
      <c r="AP5" s="622"/>
      <c r="AQ5" s="622"/>
      <c r="AR5" s="622"/>
      <c r="AS5" s="622"/>
      <c r="AT5" s="622"/>
      <c r="AU5" s="630"/>
    </row>
    <row r="6" spans="1:47" s="25" customFormat="1" x14ac:dyDescent="0.35">
      <c r="A6" s="574" t="s">
        <v>5</v>
      </c>
      <c r="B6" s="575"/>
      <c r="C6" s="623">
        <f>'Cumulative Budget'!E5</f>
        <v>0</v>
      </c>
      <c r="D6" s="623"/>
      <c r="E6" s="623"/>
      <c r="F6" s="623"/>
      <c r="G6" s="623"/>
      <c r="H6" s="623"/>
      <c r="I6" s="623"/>
      <c r="J6" s="623"/>
      <c r="K6" s="623"/>
      <c r="L6" s="623"/>
      <c r="M6" s="631"/>
      <c r="P6" s="574" t="s">
        <v>5</v>
      </c>
      <c r="Q6" s="575"/>
      <c r="R6" s="623">
        <f>'Cumulative Budget'!E5</f>
        <v>0</v>
      </c>
      <c r="S6" s="623"/>
      <c r="T6" s="623"/>
      <c r="U6" s="623"/>
      <c r="V6" s="623"/>
      <c r="W6" s="623"/>
      <c r="X6" s="623"/>
      <c r="Y6" s="623"/>
      <c r="Z6" s="623"/>
      <c r="AA6" s="623"/>
      <c r="AB6" s="623"/>
      <c r="AC6" s="623"/>
      <c r="AD6" s="631"/>
      <c r="AG6" s="574" t="s">
        <v>5</v>
      </c>
      <c r="AH6" s="575"/>
      <c r="AI6" s="623">
        <f>'Cumulative Budget'!E5</f>
        <v>0</v>
      </c>
      <c r="AJ6" s="623"/>
      <c r="AK6" s="623"/>
      <c r="AL6" s="623"/>
      <c r="AM6" s="623"/>
      <c r="AN6" s="623"/>
      <c r="AO6" s="623"/>
      <c r="AP6" s="623"/>
      <c r="AQ6" s="623"/>
      <c r="AR6" s="623"/>
      <c r="AS6" s="623"/>
      <c r="AT6" s="623"/>
      <c r="AU6" s="631"/>
    </row>
    <row r="7" spans="1:47" s="25" customFormat="1" x14ac:dyDescent="0.35">
      <c r="A7" s="574" t="s">
        <v>82</v>
      </c>
      <c r="B7" s="575"/>
      <c r="C7" s="623">
        <f>'Cumulative Budget'!E6</f>
        <v>0</v>
      </c>
      <c r="D7" s="623"/>
      <c r="E7" s="623"/>
      <c r="F7" s="623"/>
      <c r="G7" s="623"/>
      <c r="H7" s="623"/>
      <c r="I7" s="623"/>
      <c r="J7" s="623"/>
      <c r="K7" s="623"/>
      <c r="L7" s="623"/>
      <c r="M7" s="631"/>
      <c r="P7" s="574" t="s">
        <v>82</v>
      </c>
      <c r="Q7" s="575"/>
      <c r="R7" s="623">
        <f>'Cumulative Budget'!E6</f>
        <v>0</v>
      </c>
      <c r="S7" s="623"/>
      <c r="T7" s="623"/>
      <c r="U7" s="623"/>
      <c r="V7" s="623"/>
      <c r="W7" s="623"/>
      <c r="X7" s="623"/>
      <c r="Y7" s="623"/>
      <c r="Z7" s="623"/>
      <c r="AA7" s="623"/>
      <c r="AB7" s="623"/>
      <c r="AC7" s="623"/>
      <c r="AD7" s="631"/>
      <c r="AG7" s="574" t="s">
        <v>82</v>
      </c>
      <c r="AH7" s="575"/>
      <c r="AI7" s="623">
        <f>'Cumulative Budget'!E6</f>
        <v>0</v>
      </c>
      <c r="AJ7" s="623"/>
      <c r="AK7" s="623"/>
      <c r="AL7" s="623"/>
      <c r="AM7" s="623"/>
      <c r="AN7" s="623"/>
      <c r="AO7" s="623"/>
      <c r="AP7" s="623"/>
      <c r="AQ7" s="623"/>
      <c r="AR7" s="623"/>
      <c r="AS7" s="623"/>
      <c r="AT7" s="623"/>
      <c r="AU7" s="631"/>
    </row>
    <row r="8" spans="1:47" s="25" customFormat="1" ht="16" thickBot="1" x14ac:dyDescent="0.4">
      <c r="A8" s="634" t="s">
        <v>7</v>
      </c>
      <c r="B8" s="635"/>
      <c r="C8" s="636">
        <f>'Cumulative Budget'!E7</f>
        <v>0</v>
      </c>
      <c r="D8" s="636"/>
      <c r="E8" s="636"/>
      <c r="F8" s="636"/>
      <c r="G8" s="636"/>
      <c r="H8" s="636"/>
      <c r="I8" s="636"/>
      <c r="J8" s="636"/>
      <c r="K8" s="636"/>
      <c r="L8" s="636"/>
      <c r="M8" s="637"/>
      <c r="P8" s="634" t="s">
        <v>7</v>
      </c>
      <c r="Q8" s="635"/>
      <c r="R8" s="636">
        <f>'Cumulative Budget'!E7</f>
        <v>0</v>
      </c>
      <c r="S8" s="636"/>
      <c r="T8" s="636"/>
      <c r="U8" s="636"/>
      <c r="V8" s="636"/>
      <c r="W8" s="636"/>
      <c r="X8" s="636"/>
      <c r="Y8" s="636"/>
      <c r="Z8" s="636"/>
      <c r="AA8" s="636"/>
      <c r="AB8" s="636"/>
      <c r="AC8" s="636"/>
      <c r="AD8" s="637"/>
      <c r="AG8" s="634" t="s">
        <v>7</v>
      </c>
      <c r="AH8" s="635"/>
      <c r="AI8" s="636">
        <f>'Cumulative Budget'!E7</f>
        <v>0</v>
      </c>
      <c r="AJ8" s="636"/>
      <c r="AK8" s="636"/>
      <c r="AL8" s="636"/>
      <c r="AM8" s="636"/>
      <c r="AN8" s="636"/>
      <c r="AO8" s="636"/>
      <c r="AP8" s="636"/>
      <c r="AQ8" s="636"/>
      <c r="AR8" s="636"/>
      <c r="AS8" s="636"/>
      <c r="AT8" s="636"/>
      <c r="AU8" s="637"/>
    </row>
    <row r="9" spans="1:47" ht="16" thickBot="1" x14ac:dyDescent="0.4">
      <c r="F9" s="3"/>
      <c r="G9" s="3"/>
    </row>
    <row r="10" spans="1:47" s="20" customFormat="1" x14ac:dyDescent="0.35">
      <c r="A10" s="580" t="s">
        <v>83</v>
      </c>
      <c r="B10" s="581"/>
      <c r="C10" s="581"/>
      <c r="D10" s="581"/>
      <c r="E10" s="581"/>
      <c r="F10" s="581"/>
      <c r="G10" s="581"/>
      <c r="H10" s="581"/>
      <c r="I10" s="581"/>
      <c r="J10" s="581"/>
      <c r="K10" s="581"/>
      <c r="L10" s="581"/>
      <c r="M10" s="638"/>
      <c r="P10" s="580" t="s">
        <v>83</v>
      </c>
      <c r="Q10" s="581"/>
      <c r="R10" s="581"/>
      <c r="S10" s="581"/>
      <c r="T10" s="581"/>
      <c r="U10" s="581"/>
      <c r="V10" s="581"/>
      <c r="W10" s="581"/>
      <c r="X10" s="581"/>
      <c r="Y10" s="581"/>
      <c r="Z10" s="581"/>
      <c r="AA10" s="581"/>
      <c r="AB10" s="581"/>
      <c r="AC10" s="581"/>
      <c r="AD10" s="638"/>
      <c r="AG10" s="580" t="s">
        <v>83</v>
      </c>
      <c r="AH10" s="581"/>
      <c r="AI10" s="581"/>
      <c r="AJ10" s="581"/>
      <c r="AK10" s="581"/>
      <c r="AL10" s="581"/>
      <c r="AM10" s="581"/>
      <c r="AN10" s="581"/>
      <c r="AO10" s="581"/>
      <c r="AP10" s="581"/>
      <c r="AQ10" s="581"/>
      <c r="AR10" s="581"/>
      <c r="AS10" s="581"/>
      <c r="AT10" s="581"/>
      <c r="AU10" s="638"/>
    </row>
    <row r="11" spans="1:47" s="20" customFormat="1" x14ac:dyDescent="0.35">
      <c r="A11" s="98"/>
      <c r="B11" s="96" t="s">
        <v>84</v>
      </c>
      <c r="C11" s="576" t="s">
        <v>85</v>
      </c>
      <c r="D11" s="576"/>
      <c r="E11" s="83" t="s">
        <v>86</v>
      </c>
      <c r="F11" s="96" t="s">
        <v>87</v>
      </c>
      <c r="G11" s="96" t="s">
        <v>88</v>
      </c>
      <c r="H11" s="101" t="s">
        <v>89</v>
      </c>
      <c r="I11" s="96" t="s">
        <v>90</v>
      </c>
      <c r="J11" s="83" t="s">
        <v>91</v>
      </c>
      <c r="K11" s="101" t="s">
        <v>92</v>
      </c>
      <c r="L11" s="96" t="s">
        <v>93</v>
      </c>
      <c r="M11" s="38" t="s">
        <v>94</v>
      </c>
      <c r="P11" s="98"/>
      <c r="Q11" s="96" t="s">
        <v>84</v>
      </c>
      <c r="R11" s="576" t="s">
        <v>85</v>
      </c>
      <c r="S11" s="576"/>
      <c r="T11" s="83" t="s">
        <v>86</v>
      </c>
      <c r="U11" s="28" t="s">
        <v>212</v>
      </c>
      <c r="V11" s="83" t="s">
        <v>87</v>
      </c>
      <c r="W11" s="83" t="s">
        <v>88</v>
      </c>
      <c r="X11" s="28" t="s">
        <v>89</v>
      </c>
      <c r="Y11" s="96" t="s">
        <v>90</v>
      </c>
      <c r="Z11" s="83" t="s">
        <v>91</v>
      </c>
      <c r="AA11" s="28" t="s">
        <v>92</v>
      </c>
      <c r="AB11" s="83" t="s">
        <v>93</v>
      </c>
      <c r="AC11" s="28" t="s">
        <v>94</v>
      </c>
      <c r="AD11" s="35" t="s">
        <v>95</v>
      </c>
      <c r="AG11" s="98"/>
      <c r="AH11" s="96" t="s">
        <v>84</v>
      </c>
      <c r="AI11" s="576" t="s">
        <v>85</v>
      </c>
      <c r="AJ11" s="576"/>
      <c r="AK11" s="83" t="s">
        <v>86</v>
      </c>
      <c r="AL11" s="28" t="s">
        <v>212</v>
      </c>
      <c r="AM11" s="83" t="s">
        <v>87</v>
      </c>
      <c r="AN11" s="83" t="s">
        <v>88</v>
      </c>
      <c r="AO11" s="28" t="s">
        <v>89</v>
      </c>
      <c r="AP11" s="96" t="s">
        <v>90</v>
      </c>
      <c r="AQ11" s="83" t="s">
        <v>91</v>
      </c>
      <c r="AR11" s="28" t="s">
        <v>92</v>
      </c>
      <c r="AS11" s="83" t="s">
        <v>93</v>
      </c>
      <c r="AT11" s="28" t="s">
        <v>96</v>
      </c>
      <c r="AU11" s="35" t="s">
        <v>225</v>
      </c>
    </row>
    <row r="12" spans="1:47" x14ac:dyDescent="0.35">
      <c r="A12" s="128">
        <v>1</v>
      </c>
      <c r="B12" s="392">
        <f>'Year 6'!B12</f>
        <v>0</v>
      </c>
      <c r="C12" s="575">
        <f>'Year 6'!C12</f>
        <v>0</v>
      </c>
      <c r="D12" s="575"/>
      <c r="E12" s="95">
        <f>'Year 6'!E12</f>
        <v>0</v>
      </c>
      <c r="F12" s="12">
        <v>0</v>
      </c>
      <c r="G12" s="12">
        <v>0</v>
      </c>
      <c r="H12" s="13">
        <f>SUM(F12:G12)</f>
        <v>0</v>
      </c>
      <c r="I12" s="12">
        <v>0</v>
      </c>
      <c r="J12" s="12">
        <v>0</v>
      </c>
      <c r="K12" s="13">
        <f>SUM(I12:J12)</f>
        <v>0</v>
      </c>
      <c r="L12" s="12">
        <v>0</v>
      </c>
      <c r="M12" s="14">
        <f>SUM(H12, K12, L12)</f>
        <v>0</v>
      </c>
      <c r="N12" s="5"/>
      <c r="P12" s="260">
        <v>1</v>
      </c>
      <c r="Q12" s="392">
        <f>'Year 6'!Q12</f>
        <v>0</v>
      </c>
      <c r="R12" s="572">
        <f>'Year 6'!R12</f>
        <v>0</v>
      </c>
      <c r="S12" s="572"/>
      <c r="T12" s="392">
        <f>'Year 6'!T12</f>
        <v>0</v>
      </c>
      <c r="U12" s="88">
        <f>'Year 6'!AU12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572">
        <f>IF($S$86&lt;&gt;0, R12, C12)</f>
        <v>0</v>
      </c>
      <c r="AJ12" s="572"/>
      <c r="AK12" s="392">
        <f>IF($S$86&lt;&gt;0, T12, E12)</f>
        <v>0</v>
      </c>
      <c r="AL12" s="69">
        <f>'Year 6'!AU12</f>
        <v>0</v>
      </c>
      <c r="AM12" s="12">
        <v>0</v>
      </c>
      <c r="AN12" s="12">
        <v>0</v>
      </c>
      <c r="AO12" s="41">
        <f>SUM(AM12:AN12)</f>
        <v>0</v>
      </c>
      <c r="AP12" s="12">
        <v>0</v>
      </c>
      <c r="AQ12" s="12">
        <v>0</v>
      </c>
      <c r="AR12" s="41">
        <f>SUM(AP12:AQ12)</f>
        <v>0</v>
      </c>
      <c r="AS12" s="12">
        <v>0</v>
      </c>
      <c r="AT12" s="41">
        <f>SUM(AO12, AR12, AS12)</f>
        <v>0</v>
      </c>
      <c r="AU12" s="42">
        <f>IF($S$86&lt;&gt;0, AC12+AL12-AT12, M12+AL12-AT12)</f>
        <v>0</v>
      </c>
    </row>
    <row r="13" spans="1:47" x14ac:dyDescent="0.35">
      <c r="A13" s="128">
        <v>2</v>
      </c>
      <c r="B13" s="392">
        <f>'Year 6'!B13</f>
        <v>0</v>
      </c>
      <c r="C13" s="575">
        <f>'Year 6'!C13</f>
        <v>0</v>
      </c>
      <c r="D13" s="575"/>
      <c r="E13" s="95">
        <f>'Year 6'!E13</f>
        <v>0</v>
      </c>
      <c r="F13" s="12">
        <v>0</v>
      </c>
      <c r="G13" s="12">
        <v>0</v>
      </c>
      <c r="H13" s="13">
        <f t="shared" ref="H13:H18" si="1">SUM(F13:G13)</f>
        <v>0</v>
      </c>
      <c r="I13" s="12">
        <v>0</v>
      </c>
      <c r="J13" s="12">
        <v>0</v>
      </c>
      <c r="K13" s="13">
        <f t="shared" ref="K13:K18" si="2">SUM(I13:J13)</f>
        <v>0</v>
      </c>
      <c r="L13" s="12">
        <v>0</v>
      </c>
      <c r="M13" s="14">
        <f t="shared" ref="M13:M18" si="3">SUM(H13, K13, L13)</f>
        <v>0</v>
      </c>
      <c r="N13" s="5"/>
      <c r="P13" s="260">
        <v>2</v>
      </c>
      <c r="Q13" s="392">
        <f>'Year 6'!Q13</f>
        <v>0</v>
      </c>
      <c r="R13" s="572">
        <f>'Year 6'!R13</f>
        <v>0</v>
      </c>
      <c r="S13" s="572"/>
      <c r="T13" s="392">
        <f>'Year 6'!T13</f>
        <v>0</v>
      </c>
      <c r="U13" s="88">
        <f>'Year 6'!AU13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128">
        <v>2</v>
      </c>
      <c r="AH13" s="392">
        <f t="shared" ref="AH13:AH17" si="7">IF($S$86&lt;&gt;0, Q13, B13)</f>
        <v>0</v>
      </c>
      <c r="AI13" s="572">
        <f t="shared" ref="AI13:AI17" si="8">IF($S$86&lt;&gt;0, R13, C13)</f>
        <v>0</v>
      </c>
      <c r="AJ13" s="572"/>
      <c r="AK13" s="392">
        <f t="shared" ref="AK13:AK18" si="9">IF($S$86&lt;&gt;0, T13, E13)</f>
        <v>0</v>
      </c>
      <c r="AL13" s="69">
        <f>'Year 6'!AU13</f>
        <v>0</v>
      </c>
      <c r="AM13" s="12">
        <v>0</v>
      </c>
      <c r="AN13" s="12">
        <v>0</v>
      </c>
      <c r="AO13" s="41">
        <f t="shared" ref="AO13:AO18" si="10">SUM(AM13:AN13)</f>
        <v>0</v>
      </c>
      <c r="AP13" s="12">
        <v>0</v>
      </c>
      <c r="AQ13" s="12">
        <v>0</v>
      </c>
      <c r="AR13" s="41">
        <f t="shared" ref="AR13:AR18" si="11">SUM(AP13:AQ13)</f>
        <v>0</v>
      </c>
      <c r="AS13" s="12">
        <v>0</v>
      </c>
      <c r="AT13" s="41">
        <f t="shared" ref="AT13:AT18" si="12">SUM(AO13, AR13, AS13)</f>
        <v>0</v>
      </c>
      <c r="AU13" s="42">
        <f t="shared" ref="AU13:AU18" si="13">IF($S$86&lt;&gt;0, AC13+AL13-AT13, M13+AL13-AT13)</f>
        <v>0</v>
      </c>
    </row>
    <row r="14" spans="1:47" x14ac:dyDescent="0.35">
      <c r="A14" s="128">
        <v>3</v>
      </c>
      <c r="B14" s="392">
        <f>'Year 6'!B14</f>
        <v>0</v>
      </c>
      <c r="C14" s="575">
        <f>'Year 6'!C14</f>
        <v>0</v>
      </c>
      <c r="D14" s="575"/>
      <c r="E14" s="95">
        <f>'Year 6'!E14</f>
        <v>0</v>
      </c>
      <c r="F14" s="12">
        <v>0</v>
      </c>
      <c r="G14" s="12">
        <v>0</v>
      </c>
      <c r="H14" s="13">
        <f>SUM(F14:G14)</f>
        <v>0</v>
      </c>
      <c r="I14" s="12">
        <v>0</v>
      </c>
      <c r="J14" s="12">
        <v>0</v>
      </c>
      <c r="K14" s="13">
        <f t="shared" si="2"/>
        <v>0</v>
      </c>
      <c r="L14" s="12">
        <v>0</v>
      </c>
      <c r="M14" s="14">
        <f t="shared" si="3"/>
        <v>0</v>
      </c>
      <c r="N14" s="5"/>
      <c r="P14" s="260">
        <v>3</v>
      </c>
      <c r="Q14" s="392">
        <f>'Year 6'!Q14</f>
        <v>0</v>
      </c>
      <c r="R14" s="572">
        <f>'Year 6'!R14</f>
        <v>0</v>
      </c>
      <c r="S14" s="572"/>
      <c r="T14" s="392">
        <f>'Year 6'!T14</f>
        <v>0</v>
      </c>
      <c r="U14" s="88">
        <f>'Year 6'!AU14</f>
        <v>0</v>
      </c>
      <c r="V14" s="12">
        <v>0</v>
      </c>
      <c r="W14" s="12">
        <v>0</v>
      </c>
      <c r="X14" s="57">
        <f t="shared" si="4"/>
        <v>0</v>
      </c>
      <c r="Y14" s="12">
        <v>0</v>
      </c>
      <c r="Z14" s="12">
        <v>0</v>
      </c>
      <c r="AA14" s="57">
        <f>SUM(Y14:Z14)</f>
        <v>0</v>
      </c>
      <c r="AB14" s="12">
        <v>0</v>
      </c>
      <c r="AC14" s="57">
        <f t="shared" si="6"/>
        <v>0</v>
      </c>
      <c r="AD14" s="58">
        <f t="shared" si="0"/>
        <v>0</v>
      </c>
      <c r="AE14" s="5"/>
      <c r="AG14" s="128">
        <v>3</v>
      </c>
      <c r="AH14" s="392">
        <f t="shared" si="7"/>
        <v>0</v>
      </c>
      <c r="AI14" s="572">
        <f t="shared" si="8"/>
        <v>0</v>
      </c>
      <c r="AJ14" s="572"/>
      <c r="AK14" s="392">
        <f t="shared" si="9"/>
        <v>0</v>
      </c>
      <c r="AL14" s="69">
        <f>'Year 6'!AU14</f>
        <v>0</v>
      </c>
      <c r="AM14" s="12">
        <v>0</v>
      </c>
      <c r="AN14" s="12">
        <v>0</v>
      </c>
      <c r="AO14" s="41">
        <f t="shared" si="10"/>
        <v>0</v>
      </c>
      <c r="AP14" s="12">
        <v>0</v>
      </c>
      <c r="AQ14" s="12">
        <v>0</v>
      </c>
      <c r="AR14" s="41">
        <f t="shared" si="11"/>
        <v>0</v>
      </c>
      <c r="AS14" s="12">
        <v>0</v>
      </c>
      <c r="AT14" s="41">
        <f t="shared" si="12"/>
        <v>0</v>
      </c>
      <c r="AU14" s="42">
        <f t="shared" si="13"/>
        <v>0</v>
      </c>
    </row>
    <row r="15" spans="1:47" x14ac:dyDescent="0.35">
      <c r="A15" s="128">
        <v>4</v>
      </c>
      <c r="B15" s="392">
        <f>'Year 6'!B15</f>
        <v>0</v>
      </c>
      <c r="C15" s="575">
        <f>'Year 6'!C15</f>
        <v>0</v>
      </c>
      <c r="D15" s="575"/>
      <c r="E15" s="95">
        <f>'Year 6'!E15</f>
        <v>0</v>
      </c>
      <c r="F15" s="12">
        <v>0</v>
      </c>
      <c r="G15" s="12">
        <v>0</v>
      </c>
      <c r="H15" s="13">
        <f>SUM(F15:G15)</f>
        <v>0</v>
      </c>
      <c r="I15" s="12">
        <v>0</v>
      </c>
      <c r="J15" s="12">
        <v>0</v>
      </c>
      <c r="K15" s="13">
        <f t="shared" si="2"/>
        <v>0</v>
      </c>
      <c r="L15" s="12">
        <v>0</v>
      </c>
      <c r="M15" s="14">
        <f t="shared" si="3"/>
        <v>0</v>
      </c>
      <c r="N15" s="5"/>
      <c r="P15" s="260">
        <v>4</v>
      </c>
      <c r="Q15" s="392">
        <f>'Year 6'!Q15</f>
        <v>0</v>
      </c>
      <c r="R15" s="572">
        <f>'Year 6'!R15</f>
        <v>0</v>
      </c>
      <c r="S15" s="572"/>
      <c r="T15" s="392">
        <f>'Year 6'!T15</f>
        <v>0</v>
      </c>
      <c r="U15" s="88">
        <f>'Year 6'!AU15</f>
        <v>0</v>
      </c>
      <c r="V15" s="12">
        <v>0</v>
      </c>
      <c r="W15" s="12">
        <v>0</v>
      </c>
      <c r="X15" s="57">
        <f t="shared" si="4"/>
        <v>0</v>
      </c>
      <c r="Y15" s="12">
        <v>0</v>
      </c>
      <c r="Z15" s="12">
        <v>0</v>
      </c>
      <c r="AA15" s="57">
        <f t="shared" si="5"/>
        <v>0</v>
      </c>
      <c r="AB15" s="12">
        <v>0</v>
      </c>
      <c r="AC15" s="57">
        <f t="shared" si="6"/>
        <v>0</v>
      </c>
      <c r="AD15" s="58">
        <f t="shared" si="0"/>
        <v>0</v>
      </c>
      <c r="AE15" s="5"/>
      <c r="AG15" s="128">
        <v>4</v>
      </c>
      <c r="AH15" s="392">
        <f t="shared" si="7"/>
        <v>0</v>
      </c>
      <c r="AI15" s="572">
        <f t="shared" si="8"/>
        <v>0</v>
      </c>
      <c r="AJ15" s="572"/>
      <c r="AK15" s="392">
        <f t="shared" si="9"/>
        <v>0</v>
      </c>
      <c r="AL15" s="69">
        <f>'Year 6'!AU15</f>
        <v>0</v>
      </c>
      <c r="AM15" s="12">
        <v>0</v>
      </c>
      <c r="AN15" s="12">
        <v>0</v>
      </c>
      <c r="AO15" s="41">
        <f t="shared" si="10"/>
        <v>0</v>
      </c>
      <c r="AP15" s="12">
        <v>0</v>
      </c>
      <c r="AQ15" s="12">
        <v>0</v>
      </c>
      <c r="AR15" s="41">
        <f t="shared" si="11"/>
        <v>0</v>
      </c>
      <c r="AS15" s="12">
        <v>0</v>
      </c>
      <c r="AT15" s="41">
        <f t="shared" si="12"/>
        <v>0</v>
      </c>
      <c r="AU15" s="42">
        <f t="shared" si="13"/>
        <v>0</v>
      </c>
    </row>
    <row r="16" spans="1:47" x14ac:dyDescent="0.35">
      <c r="A16" s="128">
        <v>5</v>
      </c>
      <c r="B16" s="392">
        <f>'Year 6'!B16</f>
        <v>0</v>
      </c>
      <c r="C16" s="575">
        <f>'Year 6'!C16</f>
        <v>0</v>
      </c>
      <c r="D16" s="575"/>
      <c r="E16" s="95">
        <f>'Year 6'!E16</f>
        <v>0</v>
      </c>
      <c r="F16" s="12">
        <v>0</v>
      </c>
      <c r="G16" s="12">
        <v>0</v>
      </c>
      <c r="H16" s="13">
        <f t="shared" si="1"/>
        <v>0</v>
      </c>
      <c r="I16" s="12">
        <v>0</v>
      </c>
      <c r="J16" s="12">
        <v>0</v>
      </c>
      <c r="K16" s="13">
        <f>SUM(I16:J16)</f>
        <v>0</v>
      </c>
      <c r="L16" s="12">
        <v>0</v>
      </c>
      <c r="M16" s="14">
        <f t="shared" si="3"/>
        <v>0</v>
      </c>
      <c r="N16" s="5"/>
      <c r="P16" s="260">
        <v>5</v>
      </c>
      <c r="Q16" s="392">
        <f>'Year 6'!Q16</f>
        <v>0</v>
      </c>
      <c r="R16" s="572">
        <f>'Year 6'!R16</f>
        <v>0</v>
      </c>
      <c r="S16" s="572"/>
      <c r="T16" s="392">
        <f>'Year 6'!T16</f>
        <v>0</v>
      </c>
      <c r="U16" s="88">
        <f>'Year 6'!AU16</f>
        <v>0</v>
      </c>
      <c r="V16" s="12">
        <v>0</v>
      </c>
      <c r="W16" s="12">
        <v>0</v>
      </c>
      <c r="X16" s="57">
        <f t="shared" si="4"/>
        <v>0</v>
      </c>
      <c r="Y16" s="12">
        <v>0</v>
      </c>
      <c r="Z16" s="12">
        <v>0</v>
      </c>
      <c r="AA16" s="57">
        <f t="shared" si="5"/>
        <v>0</v>
      </c>
      <c r="AB16" s="12">
        <v>0</v>
      </c>
      <c r="AC16" s="57">
        <f t="shared" si="6"/>
        <v>0</v>
      </c>
      <c r="AD16" s="58">
        <f t="shared" si="0"/>
        <v>0</v>
      </c>
      <c r="AE16" s="5"/>
      <c r="AG16" s="128">
        <v>5</v>
      </c>
      <c r="AH16" s="392">
        <f>IF($S$86&lt;&gt;0, Q16, B16)</f>
        <v>0</v>
      </c>
      <c r="AI16" s="572">
        <f t="shared" si="8"/>
        <v>0</v>
      </c>
      <c r="AJ16" s="572"/>
      <c r="AK16" s="392">
        <f t="shared" si="9"/>
        <v>0</v>
      </c>
      <c r="AL16" s="69">
        <f>'Year 6'!AU16</f>
        <v>0</v>
      </c>
      <c r="AM16" s="12">
        <v>0</v>
      </c>
      <c r="AN16" s="12">
        <v>0</v>
      </c>
      <c r="AO16" s="41">
        <f t="shared" si="10"/>
        <v>0</v>
      </c>
      <c r="AP16" s="12">
        <v>0</v>
      </c>
      <c r="AQ16" s="12">
        <v>0</v>
      </c>
      <c r="AR16" s="41">
        <f>SUM(AP16:AQ16)</f>
        <v>0</v>
      </c>
      <c r="AS16" s="12">
        <v>0</v>
      </c>
      <c r="AT16" s="41">
        <f t="shared" si="12"/>
        <v>0</v>
      </c>
      <c r="AU16" s="42">
        <f t="shared" si="13"/>
        <v>0</v>
      </c>
    </row>
    <row r="17" spans="1:47" x14ac:dyDescent="0.35">
      <c r="A17" s="128">
        <v>6</v>
      </c>
      <c r="B17" s="392">
        <f>'Year 6'!B17</f>
        <v>0</v>
      </c>
      <c r="C17" s="575">
        <f>'Year 6'!C17</f>
        <v>0</v>
      </c>
      <c r="D17" s="575"/>
      <c r="E17" s="95">
        <f>'Year 6'!E17</f>
        <v>0</v>
      </c>
      <c r="F17" s="12">
        <v>0</v>
      </c>
      <c r="G17" s="12">
        <v>0</v>
      </c>
      <c r="H17" s="13">
        <f t="shared" si="1"/>
        <v>0</v>
      </c>
      <c r="I17" s="12">
        <v>0</v>
      </c>
      <c r="J17" s="12">
        <v>0</v>
      </c>
      <c r="K17" s="13">
        <f t="shared" si="2"/>
        <v>0</v>
      </c>
      <c r="L17" s="12">
        <v>0</v>
      </c>
      <c r="M17" s="14">
        <f t="shared" si="3"/>
        <v>0</v>
      </c>
      <c r="N17" s="5"/>
      <c r="P17" s="260">
        <v>6</v>
      </c>
      <c r="Q17" s="392">
        <f>'Year 6'!Q17</f>
        <v>0</v>
      </c>
      <c r="R17" s="572">
        <f>'Year 6'!R17</f>
        <v>0</v>
      </c>
      <c r="S17" s="572"/>
      <c r="T17" s="392">
        <f>'Year 6'!T17</f>
        <v>0</v>
      </c>
      <c r="U17" s="88">
        <f>'Year 6'!AU17</f>
        <v>0</v>
      </c>
      <c r="V17" s="12">
        <v>0</v>
      </c>
      <c r="W17" s="12">
        <v>0</v>
      </c>
      <c r="X17" s="57">
        <f t="shared" si="4"/>
        <v>0</v>
      </c>
      <c r="Y17" s="12">
        <v>0</v>
      </c>
      <c r="Z17" s="12">
        <v>0</v>
      </c>
      <c r="AA17" s="57">
        <f t="shared" si="5"/>
        <v>0</v>
      </c>
      <c r="AB17" s="12">
        <v>0</v>
      </c>
      <c r="AC17" s="57">
        <f t="shared" si="6"/>
        <v>0</v>
      </c>
      <c r="AD17" s="58">
        <f t="shared" si="0"/>
        <v>0</v>
      </c>
      <c r="AE17" s="5"/>
      <c r="AG17" s="128">
        <v>6</v>
      </c>
      <c r="AH17" s="392">
        <f t="shared" si="7"/>
        <v>0</v>
      </c>
      <c r="AI17" s="572">
        <f t="shared" si="8"/>
        <v>0</v>
      </c>
      <c r="AJ17" s="572"/>
      <c r="AK17" s="392">
        <f t="shared" si="9"/>
        <v>0</v>
      </c>
      <c r="AL17" s="69">
        <f>'Year 6'!AU17</f>
        <v>0</v>
      </c>
      <c r="AM17" s="12">
        <v>0</v>
      </c>
      <c r="AN17" s="12">
        <v>0</v>
      </c>
      <c r="AO17" s="41">
        <f t="shared" si="10"/>
        <v>0</v>
      </c>
      <c r="AP17" s="12">
        <v>0</v>
      </c>
      <c r="AQ17" s="12">
        <v>0</v>
      </c>
      <c r="AR17" s="41">
        <f t="shared" si="11"/>
        <v>0</v>
      </c>
      <c r="AS17" s="12">
        <v>0</v>
      </c>
      <c r="AT17" s="41">
        <f t="shared" si="12"/>
        <v>0</v>
      </c>
      <c r="AU17" s="42">
        <f t="shared" si="13"/>
        <v>0</v>
      </c>
    </row>
    <row r="18" spans="1:47" x14ac:dyDescent="0.35">
      <c r="A18" s="665" t="s">
        <v>98</v>
      </c>
      <c r="B18" s="623"/>
      <c r="C18" s="575">
        <f>'Year 6'!C18</f>
        <v>0</v>
      </c>
      <c r="D18" s="575"/>
      <c r="E18" s="95">
        <f>'Year 6'!E18</f>
        <v>0</v>
      </c>
      <c r="F18" s="12">
        <v>0</v>
      </c>
      <c r="G18" s="12">
        <v>0</v>
      </c>
      <c r="H18" s="13">
        <f t="shared" si="1"/>
        <v>0</v>
      </c>
      <c r="I18" s="12">
        <v>0</v>
      </c>
      <c r="J18" s="12">
        <v>0</v>
      </c>
      <c r="K18" s="13">
        <f t="shared" si="2"/>
        <v>0</v>
      </c>
      <c r="L18" s="12">
        <v>0</v>
      </c>
      <c r="M18" s="14">
        <f t="shared" si="3"/>
        <v>0</v>
      </c>
      <c r="N18" s="5"/>
      <c r="P18" s="757" t="s">
        <v>98</v>
      </c>
      <c r="Q18" s="758"/>
      <c r="R18" s="572">
        <v>0</v>
      </c>
      <c r="S18" s="572"/>
      <c r="T18" s="392">
        <f>'Year 6'!T18</f>
        <v>0</v>
      </c>
      <c r="U18" s="88">
        <f>'Year 6'!AU18</f>
        <v>0</v>
      </c>
      <c r="V18" s="12">
        <v>0</v>
      </c>
      <c r="W18" s="12">
        <v>0</v>
      </c>
      <c r="X18" s="57">
        <f t="shared" si="4"/>
        <v>0</v>
      </c>
      <c r="Y18" s="12">
        <v>0</v>
      </c>
      <c r="Z18" s="12">
        <v>0</v>
      </c>
      <c r="AA18" s="57">
        <f t="shared" si="5"/>
        <v>0</v>
      </c>
      <c r="AB18" s="12">
        <v>0</v>
      </c>
      <c r="AC18" s="57">
        <f t="shared" si="6"/>
        <v>0</v>
      </c>
      <c r="AD18" s="58">
        <f t="shared" si="0"/>
        <v>0</v>
      </c>
      <c r="AE18" s="5"/>
      <c r="AG18" s="665" t="s">
        <v>98</v>
      </c>
      <c r="AH18" s="623"/>
      <c r="AI18" s="575">
        <v>0</v>
      </c>
      <c r="AJ18" s="575"/>
      <c r="AK18" s="392">
        <f t="shared" si="9"/>
        <v>0</v>
      </c>
      <c r="AL18" s="69">
        <f>'Year 6'!AU18</f>
        <v>0</v>
      </c>
      <c r="AM18" s="12">
        <v>0</v>
      </c>
      <c r="AN18" s="12">
        <v>0</v>
      </c>
      <c r="AO18" s="41">
        <f t="shared" si="10"/>
        <v>0</v>
      </c>
      <c r="AP18" s="12">
        <v>0</v>
      </c>
      <c r="AQ18" s="12">
        <v>0</v>
      </c>
      <c r="AR18" s="41">
        <f t="shared" si="11"/>
        <v>0</v>
      </c>
      <c r="AS18" s="12">
        <v>0</v>
      </c>
      <c r="AT18" s="41">
        <f t="shared" si="12"/>
        <v>0</v>
      </c>
      <c r="AU18" s="42">
        <f t="shared" si="13"/>
        <v>0</v>
      </c>
    </row>
    <row r="19" spans="1:47" ht="16" thickBot="1" x14ac:dyDescent="0.4">
      <c r="A19" s="694" t="s">
        <v>161</v>
      </c>
      <c r="B19" s="695"/>
      <c r="C19" s="695"/>
      <c r="D19" s="695"/>
      <c r="E19" s="696"/>
      <c r="F19" s="21">
        <f>SUM(F12:F18)</f>
        <v>0</v>
      </c>
      <c r="G19" s="21">
        <f>SUM(G12:G18)</f>
        <v>0</v>
      </c>
      <c r="H19" s="21">
        <f>SUM(H12:H18)</f>
        <v>0</v>
      </c>
      <c r="I19" s="21">
        <f t="shared" ref="I19:L19" si="14">SUM(I12:I18)</f>
        <v>0</v>
      </c>
      <c r="J19" s="21">
        <f t="shared" si="14"/>
        <v>0</v>
      </c>
      <c r="K19" s="21">
        <f t="shared" si="14"/>
        <v>0</v>
      </c>
      <c r="L19" s="21">
        <f t="shared" si="14"/>
        <v>0</v>
      </c>
      <c r="M19" s="15">
        <f>SUM(M12:M18)</f>
        <v>0</v>
      </c>
      <c r="N19" s="5"/>
      <c r="P19" s="694" t="s">
        <v>161</v>
      </c>
      <c r="Q19" s="695"/>
      <c r="R19" s="695"/>
      <c r="S19" s="695"/>
      <c r="T19" s="696"/>
      <c r="U19" s="64">
        <f>SUM(U12:U18)</f>
        <v>0</v>
      </c>
      <c r="V19" s="64">
        <f>SUM(V12:V18)</f>
        <v>0</v>
      </c>
      <c r="W19" s="64">
        <f>SUM(W12:W18)</f>
        <v>0</v>
      </c>
      <c r="X19" s="64">
        <f t="shared" ref="X19:AB19" si="15">SUM(X12:X18)</f>
        <v>0</v>
      </c>
      <c r="Y19" s="64">
        <f>SUM(Y12:Y18)</f>
        <v>0</v>
      </c>
      <c r="Z19" s="64">
        <f t="shared" si="15"/>
        <v>0</v>
      </c>
      <c r="AA19" s="64">
        <f>SUM(AA12:AA18)</f>
        <v>0</v>
      </c>
      <c r="AB19" s="64">
        <f t="shared" si="15"/>
        <v>0</v>
      </c>
      <c r="AC19" s="64">
        <f>SUM(AC12:AC18)</f>
        <v>0</v>
      </c>
      <c r="AD19" s="56">
        <f>SUM(AD12:AD18)</f>
        <v>0</v>
      </c>
      <c r="AE19" s="5"/>
      <c r="AG19" s="694" t="s">
        <v>161</v>
      </c>
      <c r="AH19" s="695"/>
      <c r="AI19" s="695"/>
      <c r="AJ19" s="695"/>
      <c r="AK19" s="696"/>
      <c r="AL19" s="39">
        <f>SUM(AL12:AL18)</f>
        <v>0</v>
      </c>
      <c r="AM19" s="39">
        <f>SUM(AM12:AM18)</f>
        <v>0</v>
      </c>
      <c r="AN19" s="39">
        <f>SUM(AN12:AN18)</f>
        <v>0</v>
      </c>
      <c r="AO19" s="39">
        <f>SUM(AO12:AO18)</f>
        <v>0</v>
      </c>
      <c r="AP19" s="39">
        <f>SUM(AP12:AP18)</f>
        <v>0</v>
      </c>
      <c r="AQ19" s="39">
        <f t="shared" ref="AQ19:AU19" si="16">SUM(AQ12:AQ18)</f>
        <v>0</v>
      </c>
      <c r="AR19" s="39">
        <f t="shared" si="16"/>
        <v>0</v>
      </c>
      <c r="AS19" s="39">
        <f t="shared" si="16"/>
        <v>0</v>
      </c>
      <c r="AT19" s="39">
        <f>SUM(AT12:AT18)</f>
        <v>0</v>
      </c>
      <c r="AU19" s="40">
        <f t="shared" si="16"/>
        <v>0</v>
      </c>
    </row>
    <row r="20" spans="1:47" ht="3.75" customHeight="1" thickBot="1" x14ac:dyDescent="0.4">
      <c r="F20" s="3"/>
      <c r="G20" s="3"/>
      <c r="Y20" s="89"/>
      <c r="Z20" s="89"/>
      <c r="AA20" s="89"/>
      <c r="AB20" s="89"/>
      <c r="AC20" s="89"/>
      <c r="AD20" s="89"/>
      <c r="AK20" s="395"/>
    </row>
    <row r="21" spans="1:47" s="20" customFormat="1" x14ac:dyDescent="0.35">
      <c r="A21" s="580" t="s">
        <v>100</v>
      </c>
      <c r="B21" s="581"/>
      <c r="C21" s="581"/>
      <c r="D21" s="581"/>
      <c r="E21" s="581"/>
      <c r="F21" s="581"/>
      <c r="G21" s="581"/>
      <c r="H21" s="581"/>
      <c r="I21" s="581"/>
      <c r="J21" s="581"/>
      <c r="K21" s="581"/>
      <c r="L21" s="581"/>
      <c r="M21" s="638"/>
      <c r="P21" s="580" t="s">
        <v>100</v>
      </c>
      <c r="Q21" s="581"/>
      <c r="R21" s="581"/>
      <c r="S21" s="581"/>
      <c r="T21" s="581"/>
      <c r="U21" s="581"/>
      <c r="V21" s="581"/>
      <c r="W21" s="581"/>
      <c r="X21" s="581"/>
      <c r="Y21" s="581"/>
      <c r="Z21" s="581"/>
      <c r="AA21" s="581"/>
      <c r="AB21" s="581"/>
      <c r="AC21" s="581"/>
      <c r="AD21" s="99"/>
      <c r="AG21" s="580" t="s">
        <v>100</v>
      </c>
      <c r="AH21" s="581"/>
      <c r="AI21" s="581"/>
      <c r="AJ21" s="581"/>
      <c r="AK21" s="581"/>
      <c r="AL21" s="581"/>
      <c r="AM21" s="581"/>
      <c r="AN21" s="581"/>
      <c r="AO21" s="581"/>
      <c r="AP21" s="581"/>
      <c r="AQ21" s="581"/>
      <c r="AR21" s="581"/>
      <c r="AS21" s="581"/>
      <c r="AT21" s="581"/>
      <c r="AU21" s="99"/>
    </row>
    <row r="22" spans="1:47" s="20" customFormat="1" ht="31.5" customHeight="1" x14ac:dyDescent="0.35">
      <c r="A22" s="573" t="s">
        <v>101</v>
      </c>
      <c r="B22" s="570"/>
      <c r="C22" s="570" t="s">
        <v>85</v>
      </c>
      <c r="D22" s="570"/>
      <c r="E22" s="83" t="s">
        <v>86</v>
      </c>
      <c r="F22" s="96" t="s">
        <v>87</v>
      </c>
      <c r="G22" s="96" t="s">
        <v>88</v>
      </c>
      <c r="H22" s="101" t="s">
        <v>89</v>
      </c>
      <c r="I22" s="96" t="s">
        <v>90</v>
      </c>
      <c r="J22" s="96" t="s">
        <v>91</v>
      </c>
      <c r="K22" s="101" t="s">
        <v>92</v>
      </c>
      <c r="L22" s="96" t="s">
        <v>93</v>
      </c>
      <c r="M22" s="38" t="s">
        <v>94</v>
      </c>
      <c r="P22" s="573" t="s">
        <v>101</v>
      </c>
      <c r="Q22" s="570"/>
      <c r="R22" s="570" t="s">
        <v>85</v>
      </c>
      <c r="S22" s="570"/>
      <c r="T22" s="83" t="s">
        <v>86</v>
      </c>
      <c r="U22" s="28" t="s">
        <v>212</v>
      </c>
      <c r="V22" s="83" t="s">
        <v>87</v>
      </c>
      <c r="W22" s="83" t="s">
        <v>88</v>
      </c>
      <c r="X22" s="28" t="s">
        <v>89</v>
      </c>
      <c r="Y22" s="96" t="s">
        <v>90</v>
      </c>
      <c r="Z22" s="83" t="s">
        <v>91</v>
      </c>
      <c r="AA22" s="28" t="s">
        <v>92</v>
      </c>
      <c r="AB22" s="83" t="s">
        <v>93</v>
      </c>
      <c r="AC22" s="28" t="s">
        <v>94</v>
      </c>
      <c r="AD22" s="35" t="s">
        <v>95</v>
      </c>
      <c r="AG22" s="573" t="s">
        <v>101</v>
      </c>
      <c r="AH22" s="570"/>
      <c r="AI22" s="570" t="s">
        <v>85</v>
      </c>
      <c r="AJ22" s="570"/>
      <c r="AK22" s="83" t="s">
        <v>86</v>
      </c>
      <c r="AL22" s="28" t="s">
        <v>212</v>
      </c>
      <c r="AM22" s="83" t="s">
        <v>87</v>
      </c>
      <c r="AN22" s="83" t="s">
        <v>88</v>
      </c>
      <c r="AO22" s="28" t="s">
        <v>89</v>
      </c>
      <c r="AP22" s="96" t="s">
        <v>90</v>
      </c>
      <c r="AQ22" s="83" t="s">
        <v>91</v>
      </c>
      <c r="AR22" s="28" t="s">
        <v>92</v>
      </c>
      <c r="AS22" s="83" t="s">
        <v>93</v>
      </c>
      <c r="AT22" s="28" t="s">
        <v>96</v>
      </c>
      <c r="AU22" s="35" t="s">
        <v>225</v>
      </c>
    </row>
    <row r="23" spans="1:47" x14ac:dyDescent="0.35">
      <c r="A23" s="574">
        <f>'Year 6'!A23</f>
        <v>0</v>
      </c>
      <c r="B23" s="575"/>
      <c r="C23" s="575" t="s">
        <v>102</v>
      </c>
      <c r="D23" s="575"/>
      <c r="E23" s="95">
        <f>'Year 6'!E23</f>
        <v>0</v>
      </c>
      <c r="F23" s="12">
        <v>0</v>
      </c>
      <c r="G23" s="12">
        <v>0</v>
      </c>
      <c r="H23" s="13">
        <f>SUM(F23:G23)</f>
        <v>0</v>
      </c>
      <c r="I23" s="12">
        <v>0</v>
      </c>
      <c r="J23" s="12">
        <v>0</v>
      </c>
      <c r="K23" s="13">
        <f>SUM(I23:J23)</f>
        <v>0</v>
      </c>
      <c r="L23" s="12">
        <v>0</v>
      </c>
      <c r="M23" s="14">
        <f>SUM(H23, K23, L23)</f>
        <v>0</v>
      </c>
      <c r="N23" s="6"/>
      <c r="P23" s="571">
        <f>'Year 6'!P23</f>
        <v>0</v>
      </c>
      <c r="Q23" s="572"/>
      <c r="R23" s="572" t="s">
        <v>102</v>
      </c>
      <c r="S23" s="572"/>
      <c r="T23" s="392">
        <f>'Year 6'!T23</f>
        <v>0</v>
      </c>
      <c r="U23" s="88">
        <f>'Year 6'!AU23</f>
        <v>0</v>
      </c>
      <c r="V23" s="12">
        <v>0</v>
      </c>
      <c r="W23" s="12">
        <v>0</v>
      </c>
      <c r="X23" s="57">
        <f>SUM(V23:W23)</f>
        <v>0</v>
      </c>
      <c r="Y23" s="12">
        <v>0</v>
      </c>
      <c r="Z23" s="12">
        <v>0</v>
      </c>
      <c r="AA23" s="57">
        <f>SUM(Y23:Z23)</f>
        <v>0</v>
      </c>
      <c r="AB23" s="12">
        <v>0</v>
      </c>
      <c r="AC23" s="57">
        <f>SUM(X23, AA23, AB23)</f>
        <v>0</v>
      </c>
      <c r="AD23" s="58">
        <f>M23-AC23</f>
        <v>0</v>
      </c>
      <c r="AE23" s="6"/>
      <c r="AG23" s="571">
        <f>IF($S$86&lt;&gt;0, P23, A23)</f>
        <v>0</v>
      </c>
      <c r="AH23" s="572"/>
      <c r="AI23" s="572" t="s">
        <v>102</v>
      </c>
      <c r="AJ23" s="572"/>
      <c r="AK23" s="392">
        <f>IF($S$86&lt;&gt;0, T23, E23)</f>
        <v>0</v>
      </c>
      <c r="AL23" s="69">
        <f>'Year 6'!AU23</f>
        <v>0</v>
      </c>
      <c r="AM23" s="12">
        <v>0</v>
      </c>
      <c r="AN23" s="12">
        <v>0</v>
      </c>
      <c r="AO23" s="41">
        <f>SUM(AM23:AN23)</f>
        <v>0</v>
      </c>
      <c r="AP23" s="12">
        <v>0</v>
      </c>
      <c r="AQ23" s="12">
        <v>0</v>
      </c>
      <c r="AR23" s="41">
        <f>SUM(AP23:AQ23)</f>
        <v>0</v>
      </c>
      <c r="AS23" s="12">
        <v>0</v>
      </c>
      <c r="AT23" s="41">
        <f>SUM(AO23, AR23, AS23)</f>
        <v>0</v>
      </c>
      <c r="AU23" s="42">
        <f>IF($S$86&lt;&gt;0, AC23+AL23-AT23, M23+AL23-AT23)</f>
        <v>0</v>
      </c>
    </row>
    <row r="24" spans="1:47" x14ac:dyDescent="0.35">
      <c r="A24" s="574">
        <f>'Year 6'!A24</f>
        <v>0</v>
      </c>
      <c r="B24" s="575"/>
      <c r="C24" s="575" t="s">
        <v>103</v>
      </c>
      <c r="D24" s="575"/>
      <c r="E24" s="95">
        <f>'Year 6'!E24</f>
        <v>0</v>
      </c>
      <c r="F24" s="12">
        <v>0</v>
      </c>
      <c r="G24" s="12">
        <v>0</v>
      </c>
      <c r="H24" s="13">
        <f t="shared" ref="H24:H27" si="17">SUM(F24:G24)</f>
        <v>0</v>
      </c>
      <c r="I24" s="12">
        <v>0</v>
      </c>
      <c r="J24" s="12">
        <v>0</v>
      </c>
      <c r="K24" s="13">
        <f t="shared" ref="K24" si="18">SUM(I24:J24)</f>
        <v>0</v>
      </c>
      <c r="L24" s="12">
        <v>0</v>
      </c>
      <c r="M24" s="14">
        <f t="shared" ref="M24:M27" si="19">SUM(H24, K24, L24)</f>
        <v>0</v>
      </c>
      <c r="N24" s="6"/>
      <c r="P24" s="571">
        <f>'Year 6'!P24</f>
        <v>0</v>
      </c>
      <c r="Q24" s="572"/>
      <c r="R24" s="572" t="s">
        <v>103</v>
      </c>
      <c r="S24" s="572"/>
      <c r="T24" s="392">
        <f>'Year 6'!T24</f>
        <v>0</v>
      </c>
      <c r="U24" s="88">
        <f>'Year 6'!AU24</f>
        <v>0</v>
      </c>
      <c r="V24" s="12">
        <v>0</v>
      </c>
      <c r="W24" s="12">
        <v>0</v>
      </c>
      <c r="X24" s="57">
        <f t="shared" ref="X24:X27" si="20">SUM(V24:W24)</f>
        <v>0</v>
      </c>
      <c r="Y24" s="12">
        <v>0</v>
      </c>
      <c r="Z24" s="12">
        <v>0</v>
      </c>
      <c r="AA24" s="57">
        <f>SUM(Y24:Z24)</f>
        <v>0</v>
      </c>
      <c r="AB24" s="12">
        <v>0</v>
      </c>
      <c r="AC24" s="57">
        <f t="shared" ref="AC24:AC27" si="21">SUM(X24, AA24, AB24)</f>
        <v>0</v>
      </c>
      <c r="AD24" s="58">
        <f>M24-AC24</f>
        <v>0</v>
      </c>
      <c r="AE24" s="6"/>
      <c r="AG24" s="571">
        <f t="shared" ref="AG24:AG27" si="22">IF($S$86&lt;&gt;0, P24, A24)</f>
        <v>0</v>
      </c>
      <c r="AH24" s="572"/>
      <c r="AI24" s="572" t="s">
        <v>103</v>
      </c>
      <c r="AJ24" s="572"/>
      <c r="AK24" s="392">
        <f t="shared" ref="AK24:AK27" si="23">IF($S$86&lt;&gt;0, T24, E24)</f>
        <v>0</v>
      </c>
      <c r="AL24" s="69">
        <f>'Year 6'!AU24</f>
        <v>0</v>
      </c>
      <c r="AM24" s="12">
        <v>0</v>
      </c>
      <c r="AN24" s="12">
        <v>0</v>
      </c>
      <c r="AO24" s="41">
        <f t="shared" ref="AO24:AO27" si="24">SUM(AM24:AN24)</f>
        <v>0</v>
      </c>
      <c r="AP24" s="12">
        <v>0</v>
      </c>
      <c r="AQ24" s="12">
        <v>0</v>
      </c>
      <c r="AR24" s="41">
        <f t="shared" ref="AR24:AR27" si="25">SUM(AP24:AQ24)</f>
        <v>0</v>
      </c>
      <c r="AS24" s="12">
        <v>0</v>
      </c>
      <c r="AT24" s="41">
        <f t="shared" ref="AT24:AT27" si="26">SUM(AO24, AR24, AS24)</f>
        <v>0</v>
      </c>
      <c r="AU24" s="42">
        <f t="shared" ref="AU24:AU27" si="27">IF($S$86&lt;&gt;0, AC24+AL24-AT24, M24+AL24-AT24)</f>
        <v>0</v>
      </c>
    </row>
    <row r="25" spans="1:47" x14ac:dyDescent="0.35">
      <c r="A25" s="574">
        <f>'Year 6'!A25</f>
        <v>0</v>
      </c>
      <c r="B25" s="575"/>
      <c r="C25" s="575" t="s">
        <v>104</v>
      </c>
      <c r="D25" s="575"/>
      <c r="E25" s="95">
        <f>'Year 6'!E25</f>
        <v>0</v>
      </c>
      <c r="F25" s="12">
        <v>0</v>
      </c>
      <c r="G25" s="12">
        <v>0</v>
      </c>
      <c r="H25" s="13">
        <f>SUM(F25:G25)</f>
        <v>0</v>
      </c>
      <c r="I25" s="12">
        <v>0</v>
      </c>
      <c r="J25" s="12">
        <v>0</v>
      </c>
      <c r="K25" s="13">
        <f>SUM(I25:J25)</f>
        <v>0</v>
      </c>
      <c r="L25" s="12">
        <v>0</v>
      </c>
      <c r="M25" s="14">
        <f t="shared" si="19"/>
        <v>0</v>
      </c>
      <c r="N25" s="6"/>
      <c r="P25" s="571">
        <f>'Year 6'!P25</f>
        <v>0</v>
      </c>
      <c r="Q25" s="572"/>
      <c r="R25" s="572" t="s">
        <v>104</v>
      </c>
      <c r="S25" s="572"/>
      <c r="T25" s="392">
        <f>'Year 6'!T25</f>
        <v>0</v>
      </c>
      <c r="U25" s="88">
        <f>'Year 6'!AU25</f>
        <v>0</v>
      </c>
      <c r="V25" s="12">
        <v>0</v>
      </c>
      <c r="W25" s="12">
        <v>0</v>
      </c>
      <c r="X25" s="57">
        <f t="shared" si="20"/>
        <v>0</v>
      </c>
      <c r="Y25" s="12">
        <v>0</v>
      </c>
      <c r="Z25" s="12">
        <v>0</v>
      </c>
      <c r="AA25" s="57">
        <f>SUM(Y25:Z25)</f>
        <v>0</v>
      </c>
      <c r="AB25" s="12">
        <v>0</v>
      </c>
      <c r="AC25" s="57">
        <f t="shared" si="21"/>
        <v>0</v>
      </c>
      <c r="AD25" s="58">
        <f>M25-AC25</f>
        <v>0</v>
      </c>
      <c r="AE25" s="6"/>
      <c r="AG25" s="571">
        <f t="shared" si="22"/>
        <v>0</v>
      </c>
      <c r="AH25" s="572"/>
      <c r="AI25" s="572" t="s">
        <v>104</v>
      </c>
      <c r="AJ25" s="572"/>
      <c r="AK25" s="392">
        <f t="shared" si="23"/>
        <v>0</v>
      </c>
      <c r="AL25" s="69">
        <f>'Year 6'!AU25</f>
        <v>0</v>
      </c>
      <c r="AM25" s="12">
        <v>0</v>
      </c>
      <c r="AN25" s="12">
        <v>0</v>
      </c>
      <c r="AO25" s="41">
        <f t="shared" si="24"/>
        <v>0</v>
      </c>
      <c r="AP25" s="12">
        <v>0</v>
      </c>
      <c r="AQ25" s="12">
        <v>0</v>
      </c>
      <c r="AR25" s="41">
        <f>SUM(AP25:AQ25)</f>
        <v>0</v>
      </c>
      <c r="AS25" s="12">
        <v>0</v>
      </c>
      <c r="AT25" s="41">
        <f t="shared" si="26"/>
        <v>0</v>
      </c>
      <c r="AU25" s="42">
        <f t="shared" si="27"/>
        <v>0</v>
      </c>
    </row>
    <row r="26" spans="1:47" x14ac:dyDescent="0.35">
      <c r="A26" s="574">
        <f>'Year 6'!A26</f>
        <v>0</v>
      </c>
      <c r="B26" s="575"/>
      <c r="C26" s="575" t="s">
        <v>105</v>
      </c>
      <c r="D26" s="575"/>
      <c r="E26" s="95">
        <f>'Year 6'!E26</f>
        <v>0</v>
      </c>
      <c r="F26" s="12">
        <v>0</v>
      </c>
      <c r="G26" s="12">
        <v>0</v>
      </c>
      <c r="H26" s="13">
        <f t="shared" si="17"/>
        <v>0</v>
      </c>
      <c r="I26" s="12">
        <v>0</v>
      </c>
      <c r="J26" s="12">
        <v>0</v>
      </c>
      <c r="K26" s="13">
        <f>SUM(I26:J26)</f>
        <v>0</v>
      </c>
      <c r="L26" s="12">
        <v>0</v>
      </c>
      <c r="M26" s="14">
        <f t="shared" si="19"/>
        <v>0</v>
      </c>
      <c r="N26" s="6"/>
      <c r="P26" s="571">
        <f>'Year 6'!P26</f>
        <v>0</v>
      </c>
      <c r="Q26" s="572"/>
      <c r="R26" s="572" t="s">
        <v>105</v>
      </c>
      <c r="S26" s="572"/>
      <c r="T26" s="392">
        <f>'Year 6'!T26</f>
        <v>0</v>
      </c>
      <c r="U26" s="88">
        <f>'Year 6'!AU26</f>
        <v>0</v>
      </c>
      <c r="V26" s="12">
        <v>0</v>
      </c>
      <c r="W26" s="12">
        <v>0</v>
      </c>
      <c r="X26" s="57">
        <f t="shared" si="20"/>
        <v>0</v>
      </c>
      <c r="Y26" s="12">
        <v>0</v>
      </c>
      <c r="Z26" s="12">
        <v>0</v>
      </c>
      <c r="AA26" s="57">
        <f t="shared" ref="AA26:AA27" si="28">SUM(Y26:Z26)</f>
        <v>0</v>
      </c>
      <c r="AB26" s="12">
        <v>0</v>
      </c>
      <c r="AC26" s="57">
        <f t="shared" si="21"/>
        <v>0</v>
      </c>
      <c r="AD26" s="58">
        <f>M26-AC26</f>
        <v>0</v>
      </c>
      <c r="AE26" s="6"/>
      <c r="AG26" s="571">
        <f t="shared" si="22"/>
        <v>0</v>
      </c>
      <c r="AH26" s="572"/>
      <c r="AI26" s="572" t="s">
        <v>105</v>
      </c>
      <c r="AJ26" s="572"/>
      <c r="AK26" s="392">
        <f t="shared" si="23"/>
        <v>0</v>
      </c>
      <c r="AL26" s="69">
        <f>'Year 6'!AU26</f>
        <v>0</v>
      </c>
      <c r="AM26" s="12">
        <v>0</v>
      </c>
      <c r="AN26" s="12">
        <v>0</v>
      </c>
      <c r="AO26" s="41">
        <f t="shared" si="24"/>
        <v>0</v>
      </c>
      <c r="AP26" s="12">
        <v>0</v>
      </c>
      <c r="AQ26" s="12">
        <v>0</v>
      </c>
      <c r="AR26" s="41">
        <f>SUM(AP26:AQ26)</f>
        <v>0</v>
      </c>
      <c r="AS26" s="12">
        <v>0</v>
      </c>
      <c r="AT26" s="41">
        <f t="shared" si="26"/>
        <v>0</v>
      </c>
      <c r="AU26" s="42">
        <f t="shared" si="27"/>
        <v>0</v>
      </c>
    </row>
    <row r="27" spans="1:47" x14ac:dyDescent="0.35">
      <c r="A27" s="574">
        <f>'Year 6'!A27</f>
        <v>0</v>
      </c>
      <c r="B27" s="575"/>
      <c r="C27" s="575" t="s">
        <v>106</v>
      </c>
      <c r="D27" s="575"/>
      <c r="E27" s="95">
        <f>'Year 6'!E27</f>
        <v>0</v>
      </c>
      <c r="F27" s="12">
        <v>0</v>
      </c>
      <c r="G27" s="12">
        <v>0</v>
      </c>
      <c r="H27" s="13">
        <f t="shared" si="17"/>
        <v>0</v>
      </c>
      <c r="I27" s="12">
        <v>0</v>
      </c>
      <c r="J27" s="12">
        <v>0</v>
      </c>
      <c r="K27" s="13">
        <f>SUM(I27:J27)</f>
        <v>0</v>
      </c>
      <c r="L27" s="12">
        <v>0</v>
      </c>
      <c r="M27" s="14">
        <f t="shared" si="19"/>
        <v>0</v>
      </c>
      <c r="N27" s="6"/>
      <c r="P27" s="571">
        <f>'Year 6'!P27</f>
        <v>0</v>
      </c>
      <c r="Q27" s="572"/>
      <c r="R27" s="572" t="s">
        <v>106</v>
      </c>
      <c r="S27" s="572"/>
      <c r="T27" s="392">
        <f>'Year 6'!T27</f>
        <v>0</v>
      </c>
      <c r="U27" s="88">
        <f>'Year 6'!AU27</f>
        <v>0</v>
      </c>
      <c r="V27" s="12">
        <v>0</v>
      </c>
      <c r="W27" s="12">
        <v>0</v>
      </c>
      <c r="X27" s="57">
        <f t="shared" si="20"/>
        <v>0</v>
      </c>
      <c r="Y27" s="12">
        <v>0</v>
      </c>
      <c r="Z27" s="12">
        <v>0</v>
      </c>
      <c r="AA27" s="57">
        <f t="shared" si="28"/>
        <v>0</v>
      </c>
      <c r="AB27" s="12">
        <v>0</v>
      </c>
      <c r="AC27" s="57">
        <f t="shared" si="21"/>
        <v>0</v>
      </c>
      <c r="AD27" s="58">
        <f>M27-AC27</f>
        <v>0</v>
      </c>
      <c r="AE27" s="6"/>
      <c r="AG27" s="571">
        <f t="shared" si="22"/>
        <v>0</v>
      </c>
      <c r="AH27" s="572"/>
      <c r="AI27" s="572" t="s">
        <v>106</v>
      </c>
      <c r="AJ27" s="572"/>
      <c r="AK27" s="392">
        <f t="shared" si="23"/>
        <v>0</v>
      </c>
      <c r="AL27" s="69">
        <f>'Year 6'!AU27</f>
        <v>0</v>
      </c>
      <c r="AM27" s="12">
        <v>0</v>
      </c>
      <c r="AN27" s="12">
        <v>0</v>
      </c>
      <c r="AO27" s="41">
        <f t="shared" si="24"/>
        <v>0</v>
      </c>
      <c r="AP27" s="12">
        <v>0</v>
      </c>
      <c r="AQ27" s="12">
        <v>0</v>
      </c>
      <c r="AR27" s="41">
        <f t="shared" si="25"/>
        <v>0</v>
      </c>
      <c r="AS27" s="12">
        <v>0</v>
      </c>
      <c r="AT27" s="41">
        <f t="shared" si="26"/>
        <v>0</v>
      </c>
      <c r="AU27" s="42">
        <f t="shared" si="27"/>
        <v>0</v>
      </c>
    </row>
    <row r="28" spans="1:47" ht="16" thickBot="1" x14ac:dyDescent="0.4">
      <c r="A28" s="396" t="s">
        <v>107</v>
      </c>
      <c r="B28" s="397"/>
      <c r="C28" s="731">
        <f>SUM(A23:B27)</f>
        <v>0</v>
      </c>
      <c r="D28" s="731"/>
      <c r="E28" s="399">
        <f>'Year 6'!E28</f>
        <v>0</v>
      </c>
      <c r="F28" s="400">
        <f>SUM(F23:F27)</f>
        <v>0</v>
      </c>
      <c r="G28" s="400">
        <f t="shared" ref="G28:L28" si="29">SUM(G23:G27)</f>
        <v>0</v>
      </c>
      <c r="H28" s="400">
        <f>SUM(H23:H27)</f>
        <v>0</v>
      </c>
      <c r="I28" s="400">
        <f>SUM(I23:I27)</f>
        <v>0</v>
      </c>
      <c r="J28" s="400">
        <f>SUM(J23:J27)</f>
        <v>0</v>
      </c>
      <c r="K28" s="400">
        <f>SUM(K23:K27)</f>
        <v>0</v>
      </c>
      <c r="L28" s="400">
        <f t="shared" si="29"/>
        <v>0</v>
      </c>
      <c r="M28" s="401">
        <f>SUM(M23:M27)</f>
        <v>0</v>
      </c>
      <c r="N28" s="6"/>
      <c r="P28" s="4" t="s">
        <v>107</v>
      </c>
      <c r="Q28" s="100"/>
      <c r="R28" s="676">
        <f>SUM(P23:Q27)</f>
        <v>0</v>
      </c>
      <c r="S28" s="676"/>
      <c r="T28" s="251">
        <f>'Year 6'!T28</f>
        <v>0</v>
      </c>
      <c r="U28" s="64">
        <f>SUM(U23:U27)</f>
        <v>0</v>
      </c>
      <c r="V28" s="64">
        <f>SUM(V23:V27)</f>
        <v>0</v>
      </c>
      <c r="W28" s="64">
        <f t="shared" ref="W28:AB28" si="30">SUM(W23:W27)</f>
        <v>0</v>
      </c>
      <c r="X28" s="64">
        <f t="shared" si="30"/>
        <v>0</v>
      </c>
      <c r="Y28" s="64">
        <f>SUM(Y23:Y27)</f>
        <v>0</v>
      </c>
      <c r="Z28" s="64">
        <f t="shared" ref="Z28" si="31">SUM(Z23:Z27)</f>
        <v>0</v>
      </c>
      <c r="AA28" s="64">
        <f>SUM(AA23:AA27)</f>
        <v>0</v>
      </c>
      <c r="AB28" s="64">
        <f t="shared" si="30"/>
        <v>0</v>
      </c>
      <c r="AC28" s="64">
        <f>SUM(AC23:AC27)</f>
        <v>0</v>
      </c>
      <c r="AD28" s="56">
        <f>SUM(AD23:AD27)</f>
        <v>0</v>
      </c>
      <c r="AE28" s="6"/>
      <c r="AG28" s="396" t="s">
        <v>107</v>
      </c>
      <c r="AH28" s="397"/>
      <c r="AI28" s="732">
        <f>SUM(AG23:AH27)</f>
        <v>0</v>
      </c>
      <c r="AJ28" s="732"/>
      <c r="AK28" s="394">
        <f>IF($S$86&lt;&gt;0, T28, E28)</f>
        <v>0</v>
      </c>
      <c r="AL28" s="398">
        <f>SUM(AL23:AL27)</f>
        <v>0</v>
      </c>
      <c r="AM28" s="398">
        <f>SUM(AM23:AM27)</f>
        <v>0</v>
      </c>
      <c r="AN28" s="398">
        <f t="shared" ref="AN28:AU28" si="32">SUM(AN23:AN27)</f>
        <v>0</v>
      </c>
      <c r="AO28" s="398">
        <f>SUM(AO23:AO27)</f>
        <v>0</v>
      </c>
      <c r="AP28" s="398">
        <f>SUM(AP23:AP27)</f>
        <v>0</v>
      </c>
      <c r="AQ28" s="398">
        <f t="shared" ref="AQ28:AS28" si="33">SUM(AQ23:AQ27)</f>
        <v>0</v>
      </c>
      <c r="AR28" s="398">
        <f t="shared" si="33"/>
        <v>0</v>
      </c>
      <c r="AS28" s="398">
        <f t="shared" si="33"/>
        <v>0</v>
      </c>
      <c r="AT28" s="398">
        <f>SUM(AT23:AT27)</f>
        <v>0</v>
      </c>
      <c r="AU28" s="72">
        <f t="shared" si="32"/>
        <v>0</v>
      </c>
    </row>
    <row r="29" spans="1:47" ht="3.75" customHeight="1" thickBot="1" x14ac:dyDescent="0.4">
      <c r="A29" s="733"/>
      <c r="B29" s="733"/>
      <c r="C29" s="733"/>
      <c r="D29" s="733"/>
      <c r="E29" s="733"/>
      <c r="F29" s="733"/>
      <c r="G29" s="733"/>
      <c r="H29" s="733"/>
      <c r="I29" s="733"/>
      <c r="J29" s="733"/>
      <c r="K29" s="733"/>
      <c r="L29" s="733"/>
      <c r="M29" s="733"/>
      <c r="N29" s="6"/>
      <c r="P29" s="664"/>
      <c r="Q29" s="664"/>
      <c r="R29" s="664"/>
      <c r="S29" s="664"/>
      <c r="T29" s="664"/>
      <c r="U29" s="664"/>
      <c r="V29" s="664"/>
      <c r="W29" s="664"/>
      <c r="X29" s="664"/>
      <c r="Y29" s="664"/>
      <c r="Z29" s="664"/>
      <c r="AA29" s="664"/>
      <c r="AB29" s="664"/>
      <c r="AC29" s="664"/>
      <c r="AD29" s="664"/>
      <c r="AE29" s="6"/>
      <c r="AG29" s="733"/>
      <c r="AH29" s="733"/>
      <c r="AI29" s="733"/>
      <c r="AJ29" s="733"/>
      <c r="AK29" s="733"/>
      <c r="AL29" s="733"/>
      <c r="AM29" s="733"/>
      <c r="AN29" s="733"/>
      <c r="AO29" s="733"/>
      <c r="AP29" s="733"/>
      <c r="AQ29" s="733"/>
      <c r="AR29" s="733"/>
      <c r="AS29" s="733"/>
      <c r="AT29" s="733"/>
      <c r="AU29" s="733"/>
    </row>
    <row r="30" spans="1:47" ht="16" thickBot="1" x14ac:dyDescent="0.4">
      <c r="A30" s="655" t="s">
        <v>108</v>
      </c>
      <c r="B30" s="656"/>
      <c r="C30" s="656"/>
      <c r="D30" s="656"/>
      <c r="E30" s="656"/>
      <c r="F30" s="19">
        <f>SUM(F28, F19)</f>
        <v>0</v>
      </c>
      <c r="G30" s="19">
        <f t="shared" ref="G30:L30" si="34">SUM(G28, G19)</f>
        <v>0</v>
      </c>
      <c r="H30" s="19">
        <f>SUM(H28, H19)</f>
        <v>0</v>
      </c>
      <c r="I30" s="19">
        <f t="shared" si="34"/>
        <v>0</v>
      </c>
      <c r="J30" s="19">
        <f>SUM(J28, J19)</f>
        <v>0</v>
      </c>
      <c r="K30" s="19">
        <f t="shared" ref="K30" si="35">SUM(K28, K19)</f>
        <v>0</v>
      </c>
      <c r="L30" s="19">
        <f t="shared" si="34"/>
        <v>0</v>
      </c>
      <c r="M30" s="18">
        <f>SUM(M28, M19)</f>
        <v>0</v>
      </c>
      <c r="N30" s="6"/>
      <c r="P30" s="655" t="s">
        <v>108</v>
      </c>
      <c r="Q30" s="656"/>
      <c r="R30" s="656"/>
      <c r="S30" s="656"/>
      <c r="T30" s="656"/>
      <c r="U30" s="59">
        <f>SUM(U28, U19)</f>
        <v>0</v>
      </c>
      <c r="V30" s="59">
        <f>SUM(V28, V19)</f>
        <v>0</v>
      </c>
      <c r="W30" s="59">
        <f t="shared" ref="W30" si="36">SUM(W28, W19)</f>
        <v>0</v>
      </c>
      <c r="X30" s="59">
        <f>SUM(X28, X19)</f>
        <v>0</v>
      </c>
      <c r="Y30" s="59">
        <f>SUM(Y28, Y19)</f>
        <v>0</v>
      </c>
      <c r="Z30" s="59">
        <f t="shared" ref="Z30:AB30" si="37">SUM(Z28, Z19)</f>
        <v>0</v>
      </c>
      <c r="AA30" s="59">
        <f t="shared" si="37"/>
        <v>0</v>
      </c>
      <c r="AB30" s="59">
        <f t="shared" si="37"/>
        <v>0</v>
      </c>
      <c r="AC30" s="59">
        <f>SUM(AC28, AC19)</f>
        <v>0</v>
      </c>
      <c r="AD30" s="60">
        <f>SUM(AD28, AD19)</f>
        <v>0</v>
      </c>
      <c r="AE30" s="6"/>
      <c r="AG30" s="655" t="s">
        <v>108</v>
      </c>
      <c r="AH30" s="656"/>
      <c r="AI30" s="656"/>
      <c r="AJ30" s="656"/>
      <c r="AK30" s="656"/>
      <c r="AL30" s="43">
        <f>SUM(AL28, AL19)</f>
        <v>0</v>
      </c>
      <c r="AM30" s="43">
        <f>SUM(AM28, AM19)</f>
        <v>0</v>
      </c>
      <c r="AN30" s="43">
        <f t="shared" ref="AN30" si="38">SUM(AN28, AN19)</f>
        <v>0</v>
      </c>
      <c r="AO30" s="43">
        <f>SUM(AO28, AO19)</f>
        <v>0</v>
      </c>
      <c r="AP30" s="43">
        <f>SUM(AP28, AP19)</f>
        <v>0</v>
      </c>
      <c r="AQ30" s="43">
        <f t="shared" ref="AQ30:AS30" si="39">SUM(AQ28, AQ19)</f>
        <v>0</v>
      </c>
      <c r="AR30" s="43">
        <f t="shared" si="39"/>
        <v>0</v>
      </c>
      <c r="AS30" s="43">
        <f t="shared" si="39"/>
        <v>0</v>
      </c>
      <c r="AT30" s="43">
        <f>SUM(AT28, AT19)</f>
        <v>0</v>
      </c>
      <c r="AU30" s="44">
        <f t="shared" ref="AU30" si="40">SUM(AU28, AU19)</f>
        <v>0</v>
      </c>
    </row>
    <row r="31" spans="1:47" ht="16" thickBot="1" x14ac:dyDescent="0.4">
      <c r="F31" s="3"/>
      <c r="G31" s="3"/>
    </row>
    <row r="32" spans="1:47" s="20" customFormat="1" x14ac:dyDescent="0.35">
      <c r="A32" s="580" t="s">
        <v>109</v>
      </c>
      <c r="B32" s="581"/>
      <c r="C32" s="581"/>
      <c r="D32" s="581"/>
      <c r="E32" s="581"/>
      <c r="F32" s="581"/>
      <c r="G32" s="581"/>
      <c r="H32" s="581"/>
      <c r="I32" s="581"/>
      <c r="J32" s="581"/>
      <c r="K32" s="581"/>
      <c r="L32" s="581"/>
      <c r="M32" s="638"/>
      <c r="P32" s="580" t="s">
        <v>109</v>
      </c>
      <c r="Q32" s="581"/>
      <c r="R32" s="581"/>
      <c r="S32" s="581"/>
      <c r="T32" s="581"/>
      <c r="U32" s="581"/>
      <c r="V32" s="581"/>
      <c r="W32" s="581"/>
      <c r="X32" s="581"/>
      <c r="Y32" s="581"/>
      <c r="Z32" s="581"/>
      <c r="AA32" s="581"/>
      <c r="AB32" s="581"/>
      <c r="AC32" s="581"/>
      <c r="AD32" s="99"/>
      <c r="AG32" s="580" t="s">
        <v>109</v>
      </c>
      <c r="AH32" s="581"/>
      <c r="AI32" s="581"/>
      <c r="AJ32" s="581"/>
      <c r="AK32" s="581"/>
      <c r="AL32" s="581"/>
      <c r="AM32" s="581"/>
      <c r="AN32" s="581"/>
      <c r="AO32" s="581"/>
      <c r="AP32" s="581"/>
      <c r="AQ32" s="581"/>
      <c r="AR32" s="581"/>
      <c r="AS32" s="581"/>
      <c r="AT32" s="581"/>
      <c r="AU32" s="99"/>
    </row>
    <row r="33" spans="1:47" s="20" customFormat="1" x14ac:dyDescent="0.35">
      <c r="A33" s="582" t="s">
        <v>110</v>
      </c>
      <c r="B33" s="583"/>
      <c r="C33" s="583"/>
      <c r="D33" s="583"/>
      <c r="E33" s="583"/>
      <c r="F33" s="583"/>
      <c r="G33" s="583"/>
      <c r="H33" s="583"/>
      <c r="I33" s="583"/>
      <c r="J33" s="83" t="s">
        <v>111</v>
      </c>
      <c r="K33" s="83" t="s">
        <v>71</v>
      </c>
      <c r="L33" s="83" t="s">
        <v>72</v>
      </c>
      <c r="M33" s="38" t="s">
        <v>94</v>
      </c>
      <c r="P33" s="753" t="s">
        <v>110</v>
      </c>
      <c r="Q33" s="754"/>
      <c r="R33" s="754"/>
      <c r="S33" s="754"/>
      <c r="T33" s="754"/>
      <c r="U33" s="754"/>
      <c r="V33" s="754"/>
      <c r="W33" s="754"/>
      <c r="X33" s="754"/>
      <c r="Y33" s="101" t="s">
        <v>212</v>
      </c>
      <c r="Z33" s="83" t="s">
        <v>41</v>
      </c>
      <c r="AA33" s="83" t="s">
        <v>71</v>
      </c>
      <c r="AB33" s="83" t="s">
        <v>72</v>
      </c>
      <c r="AC33" s="101" t="s">
        <v>94</v>
      </c>
      <c r="AD33" s="35" t="s">
        <v>95</v>
      </c>
      <c r="AG33" s="582" t="s">
        <v>110</v>
      </c>
      <c r="AH33" s="583"/>
      <c r="AI33" s="583"/>
      <c r="AJ33" s="583"/>
      <c r="AK33" s="583"/>
      <c r="AL33" s="583"/>
      <c r="AM33" s="583"/>
      <c r="AN33" s="583"/>
      <c r="AO33" s="583"/>
      <c r="AP33" s="101" t="s">
        <v>212</v>
      </c>
      <c r="AQ33" s="83" t="s">
        <v>112</v>
      </c>
      <c r="AR33" s="83" t="s">
        <v>71</v>
      </c>
      <c r="AS33" s="83" t="s">
        <v>72</v>
      </c>
      <c r="AT33" s="101" t="s">
        <v>96</v>
      </c>
      <c r="AU33" s="35" t="s">
        <v>225</v>
      </c>
    </row>
    <row r="34" spans="1:47" x14ac:dyDescent="0.35">
      <c r="A34" s="7">
        <v>1</v>
      </c>
      <c r="B34" s="575">
        <f>'Year 6'!B34</f>
        <v>0</v>
      </c>
      <c r="C34" s="575"/>
      <c r="D34" s="575"/>
      <c r="E34" s="575"/>
      <c r="F34" s="575"/>
      <c r="G34" s="575"/>
      <c r="H34" s="575"/>
      <c r="I34" s="575"/>
      <c r="J34" s="12">
        <v>0</v>
      </c>
      <c r="K34" s="12">
        <v>0</v>
      </c>
      <c r="L34" s="12">
        <v>0</v>
      </c>
      <c r="M34" s="14">
        <f>SUM(J34:L34)</f>
        <v>0</v>
      </c>
      <c r="N34" s="6"/>
      <c r="P34" s="218">
        <v>1</v>
      </c>
      <c r="Q34" s="572">
        <f>'Year 6'!Q34</f>
        <v>0</v>
      </c>
      <c r="R34" s="572"/>
      <c r="S34" s="572"/>
      <c r="T34" s="572"/>
      <c r="U34" s="572"/>
      <c r="V34" s="572"/>
      <c r="W34" s="572"/>
      <c r="X34" s="572"/>
      <c r="Y34" s="90">
        <f>'Year 6'!AU34</f>
        <v>0</v>
      </c>
      <c r="Z34" s="12">
        <v>0</v>
      </c>
      <c r="AA34" s="12">
        <v>0</v>
      </c>
      <c r="AB34" s="12">
        <v>0</v>
      </c>
      <c r="AC34" s="57">
        <f>SUM(Z34:AB34)</f>
        <v>0</v>
      </c>
      <c r="AD34" s="58">
        <f>M34-AC34</f>
        <v>0</v>
      </c>
      <c r="AE34" s="6"/>
      <c r="AG34" s="7">
        <v>1</v>
      </c>
      <c r="AH34" s="575">
        <f>IF($S$86&lt;&gt;0, Q34, B34)</f>
        <v>0</v>
      </c>
      <c r="AI34" s="575"/>
      <c r="AJ34" s="575"/>
      <c r="AK34" s="575"/>
      <c r="AL34" s="575"/>
      <c r="AM34" s="575"/>
      <c r="AN34" s="575"/>
      <c r="AO34" s="575"/>
      <c r="AP34" s="67">
        <f>'Year 6'!AU34</f>
        <v>0</v>
      </c>
      <c r="AQ34" s="12">
        <v>0</v>
      </c>
      <c r="AR34" s="12">
        <v>0</v>
      </c>
      <c r="AS34" s="12">
        <v>0</v>
      </c>
      <c r="AT34" s="41">
        <f>SUM(AQ34:AS34)</f>
        <v>0</v>
      </c>
      <c r="AU34" s="42">
        <f>IF($S$86&lt;&gt;0, AC34+AP34-AT34, M34+AP34-AT34)</f>
        <v>0</v>
      </c>
    </row>
    <row r="35" spans="1:47" x14ac:dyDescent="0.35">
      <c r="A35" s="7">
        <v>2</v>
      </c>
      <c r="B35" s="575">
        <f>'Year 6'!B35</f>
        <v>0</v>
      </c>
      <c r="C35" s="575"/>
      <c r="D35" s="575"/>
      <c r="E35" s="575"/>
      <c r="F35" s="575"/>
      <c r="G35" s="575"/>
      <c r="H35" s="575"/>
      <c r="I35" s="575"/>
      <c r="J35" s="12">
        <v>0</v>
      </c>
      <c r="K35" s="12">
        <v>0</v>
      </c>
      <c r="L35" s="12">
        <v>0</v>
      </c>
      <c r="M35" s="14">
        <f>SUM(J35:L35)</f>
        <v>0</v>
      </c>
      <c r="N35" s="6"/>
      <c r="P35" s="218">
        <v>2</v>
      </c>
      <c r="Q35" s="572">
        <f>'Year 6'!Q35</f>
        <v>0</v>
      </c>
      <c r="R35" s="572"/>
      <c r="S35" s="572"/>
      <c r="T35" s="572"/>
      <c r="U35" s="572"/>
      <c r="V35" s="572"/>
      <c r="W35" s="572"/>
      <c r="X35" s="572"/>
      <c r="Y35" s="90">
        <f>'Year 6'!AU35</f>
        <v>0</v>
      </c>
      <c r="Z35" s="12">
        <v>0</v>
      </c>
      <c r="AA35" s="12">
        <v>0</v>
      </c>
      <c r="AB35" s="12">
        <v>0</v>
      </c>
      <c r="AC35" s="57">
        <f>SUM(Z35:AB35)</f>
        <v>0</v>
      </c>
      <c r="AD35" s="58">
        <f>M35-AC35</f>
        <v>0</v>
      </c>
      <c r="AE35" s="6"/>
      <c r="AG35" s="7">
        <v>2</v>
      </c>
      <c r="AH35" s="575">
        <f t="shared" ref="AH35:AH36" si="41">IF($S$86&lt;&gt;0, Q35, B35)</f>
        <v>0</v>
      </c>
      <c r="AI35" s="575"/>
      <c r="AJ35" s="575"/>
      <c r="AK35" s="575"/>
      <c r="AL35" s="575"/>
      <c r="AM35" s="575"/>
      <c r="AN35" s="575"/>
      <c r="AO35" s="575"/>
      <c r="AP35" s="67">
        <f>'Year 6'!AU35</f>
        <v>0</v>
      </c>
      <c r="AQ35" s="12">
        <v>0</v>
      </c>
      <c r="AR35" s="12">
        <v>0</v>
      </c>
      <c r="AS35" s="12">
        <v>0</v>
      </c>
      <c r="AT35" s="41">
        <f>SUM(AQ35:AS35)</f>
        <v>0</v>
      </c>
      <c r="AU35" s="42">
        <f t="shared" ref="AU35:AU36" si="42">IF($S$86&lt;&gt;0, AC35+AP35-AT35, M35+AP35-AT35)</f>
        <v>0</v>
      </c>
    </row>
    <row r="36" spans="1:47" x14ac:dyDescent="0.35">
      <c r="A36" s="7">
        <v>3</v>
      </c>
      <c r="B36" s="575">
        <f>'Year 6'!B36</f>
        <v>0</v>
      </c>
      <c r="C36" s="575"/>
      <c r="D36" s="575"/>
      <c r="E36" s="575"/>
      <c r="F36" s="575"/>
      <c r="G36" s="575"/>
      <c r="H36" s="575"/>
      <c r="I36" s="575"/>
      <c r="J36" s="12">
        <v>0</v>
      </c>
      <c r="K36" s="12">
        <v>0</v>
      </c>
      <c r="L36" s="12">
        <v>0</v>
      </c>
      <c r="M36" s="14">
        <f>SUM(J36:L36)</f>
        <v>0</v>
      </c>
      <c r="N36" s="6"/>
      <c r="P36" s="218">
        <v>3</v>
      </c>
      <c r="Q36" s="572">
        <f>'Year 6'!Q36</f>
        <v>0</v>
      </c>
      <c r="R36" s="572"/>
      <c r="S36" s="572"/>
      <c r="T36" s="572"/>
      <c r="U36" s="572"/>
      <c r="V36" s="572"/>
      <c r="W36" s="572"/>
      <c r="X36" s="572"/>
      <c r="Y36" s="90">
        <f>'Year 6'!AU36</f>
        <v>0</v>
      </c>
      <c r="Z36" s="12">
        <v>0</v>
      </c>
      <c r="AA36" s="12">
        <v>0</v>
      </c>
      <c r="AB36" s="12">
        <v>0</v>
      </c>
      <c r="AC36" s="57">
        <f>SUM(Z36:AB36)</f>
        <v>0</v>
      </c>
      <c r="AD36" s="58">
        <f>M36-AC36</f>
        <v>0</v>
      </c>
      <c r="AE36" s="6"/>
      <c r="AG36" s="7">
        <v>3</v>
      </c>
      <c r="AH36" s="575">
        <f t="shared" si="41"/>
        <v>0</v>
      </c>
      <c r="AI36" s="575"/>
      <c r="AJ36" s="575"/>
      <c r="AK36" s="575"/>
      <c r="AL36" s="575"/>
      <c r="AM36" s="575"/>
      <c r="AN36" s="575"/>
      <c r="AO36" s="575"/>
      <c r="AP36" s="67">
        <f>'Year 6'!AU36</f>
        <v>0</v>
      </c>
      <c r="AQ36" s="12">
        <v>0</v>
      </c>
      <c r="AR36" s="12">
        <v>0</v>
      </c>
      <c r="AS36" s="12">
        <v>0</v>
      </c>
      <c r="AT36" s="41">
        <f>SUM(AQ36:AS36)</f>
        <v>0</v>
      </c>
      <c r="AU36" s="42">
        <f t="shared" si="42"/>
        <v>0</v>
      </c>
    </row>
    <row r="37" spans="1:47" ht="16" thickBot="1" x14ac:dyDescent="0.4">
      <c r="A37" s="578" t="s">
        <v>113</v>
      </c>
      <c r="B37" s="579"/>
      <c r="C37" s="579"/>
      <c r="D37" s="579"/>
      <c r="E37" s="579"/>
      <c r="F37" s="579"/>
      <c r="G37" s="579"/>
      <c r="H37" s="579"/>
      <c r="I37" s="579"/>
      <c r="J37" s="21">
        <f>SUM(J34:J36)</f>
        <v>0</v>
      </c>
      <c r="K37" s="21">
        <f t="shared" ref="K37:L37" si="43">SUM(K34:K36)</f>
        <v>0</v>
      </c>
      <c r="L37" s="21">
        <f t="shared" si="43"/>
        <v>0</v>
      </c>
      <c r="M37" s="15">
        <f>SUM(J37:L37)</f>
        <v>0</v>
      </c>
      <c r="N37" s="6"/>
      <c r="P37" s="751" t="s">
        <v>113</v>
      </c>
      <c r="Q37" s="752"/>
      <c r="R37" s="752"/>
      <c r="S37" s="752"/>
      <c r="T37" s="752"/>
      <c r="U37" s="752"/>
      <c r="V37" s="752"/>
      <c r="W37" s="752"/>
      <c r="X37" s="752"/>
      <c r="Y37" s="64">
        <f>SUM(Y34:Y36)</f>
        <v>0</v>
      </c>
      <c r="Z37" s="64">
        <f t="shared" ref="Z37:AD37" si="44">SUM(Z34:Z36)</f>
        <v>0</v>
      </c>
      <c r="AA37" s="64">
        <f t="shared" si="44"/>
        <v>0</v>
      </c>
      <c r="AB37" s="64">
        <f t="shared" si="44"/>
        <v>0</v>
      </c>
      <c r="AC37" s="64">
        <f t="shared" si="44"/>
        <v>0</v>
      </c>
      <c r="AD37" s="56">
        <f t="shared" si="44"/>
        <v>0</v>
      </c>
      <c r="AE37" s="6"/>
      <c r="AG37" s="578" t="s">
        <v>113</v>
      </c>
      <c r="AH37" s="579"/>
      <c r="AI37" s="579"/>
      <c r="AJ37" s="579"/>
      <c r="AK37" s="579"/>
      <c r="AL37" s="579"/>
      <c r="AM37" s="579"/>
      <c r="AN37" s="579"/>
      <c r="AO37" s="579"/>
      <c r="AP37" s="39">
        <f>SUM(AP34:AP36)</f>
        <v>0</v>
      </c>
      <c r="AQ37" s="39">
        <f>SUM(AQ34:AQ36)</f>
        <v>0</v>
      </c>
      <c r="AR37" s="39">
        <f t="shared" ref="AR37:AT37" si="45">SUM(AR34:AR36)</f>
        <v>0</v>
      </c>
      <c r="AS37" s="39">
        <f t="shared" si="45"/>
        <v>0</v>
      </c>
      <c r="AT37" s="39">
        <f t="shared" si="45"/>
        <v>0</v>
      </c>
      <c r="AU37" s="40">
        <f>IF($S$86&lt;&gt;0, AC37+AP37-AT37, M37+AP37-AT37)</f>
        <v>0</v>
      </c>
    </row>
    <row r="38" spans="1:47" ht="3.75" customHeight="1" thickBot="1" x14ac:dyDescent="0.4">
      <c r="A38" s="20"/>
      <c r="B38" s="20"/>
      <c r="C38" s="20"/>
      <c r="D38" s="20"/>
      <c r="E38" s="20"/>
      <c r="F38" s="20"/>
      <c r="G38" s="20"/>
      <c r="H38" s="20"/>
      <c r="I38" s="20"/>
      <c r="J38" s="5"/>
      <c r="K38" s="5"/>
      <c r="L38" s="5"/>
      <c r="M38" s="5"/>
      <c r="N38" s="6"/>
      <c r="P38" s="170"/>
      <c r="Q38" s="170"/>
      <c r="R38" s="170"/>
      <c r="S38" s="170"/>
      <c r="T38" s="170"/>
      <c r="U38" s="170"/>
      <c r="V38" s="170"/>
      <c r="W38" s="170"/>
      <c r="X38" s="170"/>
      <c r="Y38" s="66"/>
      <c r="Z38" s="5"/>
      <c r="AA38" s="5"/>
      <c r="AB38" s="5"/>
      <c r="AC38" s="5"/>
      <c r="AD38" s="5"/>
      <c r="AE38" s="6"/>
      <c r="AG38" s="20"/>
      <c r="AH38" s="20"/>
      <c r="AI38" s="20"/>
      <c r="AJ38" s="20"/>
      <c r="AK38" s="20"/>
      <c r="AL38" s="20"/>
      <c r="AM38" s="20"/>
      <c r="AN38" s="20"/>
      <c r="AO38" s="20"/>
      <c r="AP38" s="66"/>
      <c r="AQ38" s="5"/>
      <c r="AR38" s="5"/>
      <c r="AS38" s="5"/>
      <c r="AT38" s="5"/>
      <c r="AU38" s="5"/>
    </row>
    <row r="39" spans="1:47" s="20" customFormat="1" x14ac:dyDescent="0.35">
      <c r="A39" s="580" t="s">
        <v>114</v>
      </c>
      <c r="B39" s="581"/>
      <c r="C39" s="581"/>
      <c r="D39" s="581"/>
      <c r="E39" s="581"/>
      <c r="F39" s="581"/>
      <c r="G39" s="581"/>
      <c r="H39" s="581"/>
      <c r="I39" s="581"/>
      <c r="J39" s="84" t="s">
        <v>111</v>
      </c>
      <c r="K39" s="84" t="s">
        <v>71</v>
      </c>
      <c r="L39" s="84" t="s">
        <v>72</v>
      </c>
      <c r="M39" s="99" t="s">
        <v>94</v>
      </c>
      <c r="P39" s="749" t="s">
        <v>114</v>
      </c>
      <c r="Q39" s="750"/>
      <c r="R39" s="750"/>
      <c r="S39" s="750"/>
      <c r="T39" s="750"/>
      <c r="U39" s="750"/>
      <c r="V39" s="750"/>
      <c r="W39" s="750"/>
      <c r="X39" s="750"/>
      <c r="Y39" s="94" t="s">
        <v>212</v>
      </c>
      <c r="Z39" s="84" t="s">
        <v>41</v>
      </c>
      <c r="AA39" s="84" t="s">
        <v>71</v>
      </c>
      <c r="AB39" s="84" t="s">
        <v>72</v>
      </c>
      <c r="AC39" s="94" t="s">
        <v>94</v>
      </c>
      <c r="AD39" s="36" t="s">
        <v>95</v>
      </c>
      <c r="AG39" s="580" t="s">
        <v>114</v>
      </c>
      <c r="AH39" s="581"/>
      <c r="AI39" s="581"/>
      <c r="AJ39" s="581"/>
      <c r="AK39" s="581"/>
      <c r="AL39" s="581"/>
      <c r="AM39" s="581"/>
      <c r="AN39" s="581"/>
      <c r="AO39" s="581"/>
      <c r="AP39" s="94" t="s">
        <v>212</v>
      </c>
      <c r="AQ39" s="84" t="s">
        <v>112</v>
      </c>
      <c r="AR39" s="84" t="s">
        <v>71</v>
      </c>
      <c r="AS39" s="84" t="s">
        <v>72</v>
      </c>
      <c r="AT39" s="94" t="s">
        <v>96</v>
      </c>
      <c r="AU39" s="36" t="s">
        <v>225</v>
      </c>
    </row>
    <row r="40" spans="1:47" x14ac:dyDescent="0.35">
      <c r="A40" s="7">
        <v>1</v>
      </c>
      <c r="B40" s="575">
        <f>'Year 6'!B40</f>
        <v>0</v>
      </c>
      <c r="C40" s="575"/>
      <c r="D40" s="575"/>
      <c r="E40" s="575"/>
      <c r="F40" s="575"/>
      <c r="G40" s="575"/>
      <c r="H40" s="575"/>
      <c r="I40" s="575"/>
      <c r="J40" s="12">
        <v>0</v>
      </c>
      <c r="K40" s="12">
        <v>0</v>
      </c>
      <c r="L40" s="12">
        <v>0</v>
      </c>
      <c r="M40" s="14">
        <f>SUM(J40:L40)</f>
        <v>0</v>
      </c>
      <c r="N40" s="6"/>
      <c r="P40" s="218">
        <v>1</v>
      </c>
      <c r="Q40" s="719">
        <f>'Year 6'!Q40</f>
        <v>0</v>
      </c>
      <c r="R40" s="719"/>
      <c r="S40" s="719"/>
      <c r="T40" s="719"/>
      <c r="U40" s="719"/>
      <c r="V40" s="719"/>
      <c r="W40" s="719"/>
      <c r="X40" s="719"/>
      <c r="Y40" s="90">
        <f>'Year 6'!AU40</f>
        <v>0</v>
      </c>
      <c r="Z40" s="12">
        <v>0</v>
      </c>
      <c r="AA40" s="12">
        <v>0</v>
      </c>
      <c r="AB40" s="12">
        <v>0</v>
      </c>
      <c r="AC40" s="57">
        <f>SUM(Z40:AB40)</f>
        <v>0</v>
      </c>
      <c r="AD40" s="58">
        <f>M40-AC40</f>
        <v>0</v>
      </c>
      <c r="AE40" s="6"/>
      <c r="AG40" s="7">
        <v>1</v>
      </c>
      <c r="AH40" s="575">
        <f>IF($S$86&lt;&gt;0, Q40, B40)</f>
        <v>0</v>
      </c>
      <c r="AI40" s="575"/>
      <c r="AJ40" s="575"/>
      <c r="AK40" s="575"/>
      <c r="AL40" s="575"/>
      <c r="AM40" s="575"/>
      <c r="AN40" s="575"/>
      <c r="AO40" s="575"/>
      <c r="AP40" s="67">
        <f>'Year 6'!AU40</f>
        <v>0</v>
      </c>
      <c r="AQ40" s="12">
        <v>0</v>
      </c>
      <c r="AR40" s="12">
        <v>0</v>
      </c>
      <c r="AS40" s="12">
        <v>0</v>
      </c>
      <c r="AT40" s="41">
        <f>SUM(AQ40:AS40)</f>
        <v>0</v>
      </c>
      <c r="AU40" s="42">
        <f>IF($S$86&lt;&gt;0, AC40+AP40-AT40, M40+AP40-AT40)</f>
        <v>0</v>
      </c>
    </row>
    <row r="41" spans="1:47" x14ac:dyDescent="0.35">
      <c r="A41" s="7">
        <v>2</v>
      </c>
      <c r="B41" s="575">
        <f>'Year 6'!B41</f>
        <v>0</v>
      </c>
      <c r="C41" s="575"/>
      <c r="D41" s="575"/>
      <c r="E41" s="575"/>
      <c r="F41" s="575"/>
      <c r="G41" s="575"/>
      <c r="H41" s="575"/>
      <c r="I41" s="575"/>
      <c r="J41" s="12">
        <v>0</v>
      </c>
      <c r="K41" s="12">
        <v>0</v>
      </c>
      <c r="L41" s="12">
        <v>0</v>
      </c>
      <c r="M41" s="14">
        <f>SUM(J41:L41)</f>
        <v>0</v>
      </c>
      <c r="N41" s="6"/>
      <c r="P41" s="218">
        <v>2</v>
      </c>
      <c r="Q41" s="719">
        <f>'Year 6'!Q41</f>
        <v>0</v>
      </c>
      <c r="R41" s="719"/>
      <c r="S41" s="719"/>
      <c r="T41" s="719"/>
      <c r="U41" s="719"/>
      <c r="V41" s="719"/>
      <c r="W41" s="719"/>
      <c r="X41" s="719"/>
      <c r="Y41" s="90">
        <f>'Year 6'!AU41</f>
        <v>0</v>
      </c>
      <c r="Z41" s="12">
        <v>0</v>
      </c>
      <c r="AA41" s="12">
        <v>0</v>
      </c>
      <c r="AB41" s="12">
        <v>0</v>
      </c>
      <c r="AC41" s="57">
        <f>SUM(Z41:AB41)</f>
        <v>0</v>
      </c>
      <c r="AD41" s="58">
        <f>M41-AC41</f>
        <v>0</v>
      </c>
      <c r="AE41" s="6"/>
      <c r="AG41" s="7">
        <v>2</v>
      </c>
      <c r="AH41" s="575">
        <f>IF($S$86&lt;&gt;0, Q41, B41)</f>
        <v>0</v>
      </c>
      <c r="AI41" s="575"/>
      <c r="AJ41" s="575"/>
      <c r="AK41" s="575"/>
      <c r="AL41" s="575"/>
      <c r="AM41" s="575"/>
      <c r="AN41" s="575"/>
      <c r="AO41" s="575"/>
      <c r="AP41" s="67">
        <f>'Year 6'!AU41</f>
        <v>0</v>
      </c>
      <c r="AQ41" s="12">
        <v>0</v>
      </c>
      <c r="AR41" s="12">
        <v>0</v>
      </c>
      <c r="AS41" s="12">
        <v>0</v>
      </c>
      <c r="AT41" s="41">
        <f>SUM(AQ41:AS41)</f>
        <v>0</v>
      </c>
      <c r="AU41" s="42">
        <f t="shared" ref="AU41:AU42" si="46">IF($S$86&lt;&gt;0, AC41+AP41-AT41, M41+AP41-AT41)</f>
        <v>0</v>
      </c>
    </row>
    <row r="42" spans="1:47" x14ac:dyDescent="0.35">
      <c r="A42" s="7">
        <v>3</v>
      </c>
      <c r="B42" s="575">
        <f>'Year 6'!B42</f>
        <v>0</v>
      </c>
      <c r="C42" s="575"/>
      <c r="D42" s="575"/>
      <c r="E42" s="575"/>
      <c r="F42" s="575"/>
      <c r="G42" s="575"/>
      <c r="H42" s="575"/>
      <c r="I42" s="575"/>
      <c r="J42" s="12">
        <v>0</v>
      </c>
      <c r="K42" s="12">
        <v>0</v>
      </c>
      <c r="L42" s="12">
        <v>0</v>
      </c>
      <c r="M42" s="14">
        <f>SUM(J42:L42)</f>
        <v>0</v>
      </c>
      <c r="N42" s="6"/>
      <c r="P42" s="218">
        <v>3</v>
      </c>
      <c r="Q42" s="719">
        <f>'Year 6'!Q42</f>
        <v>0</v>
      </c>
      <c r="R42" s="719"/>
      <c r="S42" s="719"/>
      <c r="T42" s="719"/>
      <c r="U42" s="719"/>
      <c r="V42" s="719"/>
      <c r="W42" s="719"/>
      <c r="X42" s="719"/>
      <c r="Y42" s="90">
        <f>'Year 6'!AU42</f>
        <v>0</v>
      </c>
      <c r="Z42" s="12">
        <v>0</v>
      </c>
      <c r="AA42" s="12">
        <v>0</v>
      </c>
      <c r="AB42" s="12">
        <v>0</v>
      </c>
      <c r="AC42" s="57">
        <f>SUM(Z42:AB42)</f>
        <v>0</v>
      </c>
      <c r="AD42" s="58">
        <f>M42-AC42</f>
        <v>0</v>
      </c>
      <c r="AE42" s="6"/>
      <c r="AG42" s="7">
        <v>3</v>
      </c>
      <c r="AH42" s="575">
        <f>IF($S$86&lt;&gt;0, Q42, B42)</f>
        <v>0</v>
      </c>
      <c r="AI42" s="575"/>
      <c r="AJ42" s="575"/>
      <c r="AK42" s="575"/>
      <c r="AL42" s="575"/>
      <c r="AM42" s="575"/>
      <c r="AN42" s="575"/>
      <c r="AO42" s="575"/>
      <c r="AP42" s="67">
        <f>'Year 6'!AU42</f>
        <v>0</v>
      </c>
      <c r="AQ42" s="12">
        <v>0</v>
      </c>
      <c r="AR42" s="12">
        <v>0</v>
      </c>
      <c r="AS42" s="12">
        <v>0</v>
      </c>
      <c r="AT42" s="41">
        <f>SUM(AQ42:AS42)</f>
        <v>0</v>
      </c>
      <c r="AU42" s="42">
        <f t="shared" si="46"/>
        <v>0</v>
      </c>
    </row>
    <row r="43" spans="1:47" ht="16" thickBot="1" x14ac:dyDescent="0.4">
      <c r="A43" s="578" t="s">
        <v>115</v>
      </c>
      <c r="B43" s="579"/>
      <c r="C43" s="579"/>
      <c r="D43" s="579"/>
      <c r="E43" s="579"/>
      <c r="F43" s="579"/>
      <c r="G43" s="579"/>
      <c r="H43" s="579"/>
      <c r="I43" s="579"/>
      <c r="J43" s="21">
        <f>SUM(J40:J42)</f>
        <v>0</v>
      </c>
      <c r="K43" s="21">
        <f t="shared" ref="K43:L43" si="47">SUM(K40:K42)</f>
        <v>0</v>
      </c>
      <c r="L43" s="21">
        <f t="shared" si="47"/>
        <v>0</v>
      </c>
      <c r="M43" s="15">
        <f>SUM(J43:L43)</f>
        <v>0</v>
      </c>
      <c r="N43" s="6"/>
      <c r="P43" s="751" t="s">
        <v>115</v>
      </c>
      <c r="Q43" s="752"/>
      <c r="R43" s="752"/>
      <c r="S43" s="752"/>
      <c r="T43" s="752"/>
      <c r="U43" s="752"/>
      <c r="V43" s="752"/>
      <c r="W43" s="752"/>
      <c r="X43" s="752"/>
      <c r="Y43" s="64">
        <f>SUM(Y40:Y42)</f>
        <v>0</v>
      </c>
      <c r="Z43" s="64">
        <f>SUM(Z40:Z42)</f>
        <v>0</v>
      </c>
      <c r="AA43" s="64">
        <f t="shared" ref="AA43:AD43" si="48">SUM(AA40:AA42)</f>
        <v>0</v>
      </c>
      <c r="AB43" s="64">
        <f t="shared" si="48"/>
        <v>0</v>
      </c>
      <c r="AC43" s="64">
        <f t="shared" si="48"/>
        <v>0</v>
      </c>
      <c r="AD43" s="56">
        <f t="shared" si="48"/>
        <v>0</v>
      </c>
      <c r="AE43" s="6"/>
      <c r="AG43" s="578" t="s">
        <v>115</v>
      </c>
      <c r="AH43" s="579"/>
      <c r="AI43" s="579"/>
      <c r="AJ43" s="579"/>
      <c r="AK43" s="579"/>
      <c r="AL43" s="579"/>
      <c r="AM43" s="579"/>
      <c r="AN43" s="579"/>
      <c r="AO43" s="579"/>
      <c r="AP43" s="39">
        <f>SUM(AP40:AP42)</f>
        <v>0</v>
      </c>
      <c r="AQ43" s="39">
        <f>SUM(AQ40:AQ42)</f>
        <v>0</v>
      </c>
      <c r="AR43" s="39">
        <f t="shared" ref="AR43:AT43" si="49">SUM(AR40:AR42)</f>
        <v>0</v>
      </c>
      <c r="AS43" s="39">
        <f t="shared" si="49"/>
        <v>0</v>
      </c>
      <c r="AT43" s="39">
        <f t="shared" si="49"/>
        <v>0</v>
      </c>
      <c r="AU43" s="40">
        <f>IF($S$86&lt;&gt;0, AC43+AP43-AT43, M43+AP43-AT43)</f>
        <v>0</v>
      </c>
    </row>
    <row r="44" spans="1:47" ht="3.75" customHeight="1" thickBot="1" x14ac:dyDescent="0.4">
      <c r="A44" s="20"/>
      <c r="B44" s="20"/>
      <c r="C44" s="20"/>
      <c r="D44" s="20"/>
      <c r="E44" s="20"/>
      <c r="F44" s="20"/>
      <c r="G44" s="20"/>
      <c r="H44" s="20"/>
      <c r="I44" s="20"/>
      <c r="J44" s="5"/>
      <c r="K44" s="5"/>
      <c r="L44" s="5"/>
      <c r="M44" s="5"/>
      <c r="N44" s="6"/>
      <c r="P44" s="170"/>
      <c r="Q44" s="170"/>
      <c r="R44" s="170"/>
      <c r="S44" s="170"/>
      <c r="T44" s="170"/>
      <c r="U44" s="170"/>
      <c r="V44" s="170"/>
      <c r="W44" s="170"/>
      <c r="X44" s="170"/>
      <c r="Y44" s="5"/>
      <c r="Z44" s="5"/>
      <c r="AA44" s="5"/>
      <c r="AB44" s="5"/>
      <c r="AC44" s="5"/>
      <c r="AD44" s="5"/>
      <c r="AE44" s="6"/>
      <c r="AG44" s="20"/>
      <c r="AH44" s="20"/>
      <c r="AI44" s="20"/>
      <c r="AJ44" s="20"/>
      <c r="AK44" s="20"/>
      <c r="AL44" s="20"/>
      <c r="AM44" s="20"/>
      <c r="AN44" s="20"/>
      <c r="AO44" s="20"/>
      <c r="AP44" s="5"/>
      <c r="AQ44" s="5"/>
      <c r="AR44" s="5"/>
      <c r="AS44" s="5"/>
      <c r="AT44" s="5"/>
      <c r="AU44" s="5"/>
    </row>
    <row r="45" spans="1:47" s="20" customFormat="1" x14ac:dyDescent="0.35">
      <c r="A45" s="580" t="s">
        <v>116</v>
      </c>
      <c r="B45" s="581"/>
      <c r="C45" s="581"/>
      <c r="D45" s="581"/>
      <c r="E45" s="581"/>
      <c r="F45" s="581"/>
      <c r="G45" s="581"/>
      <c r="H45" s="581"/>
      <c r="I45" s="581"/>
      <c r="J45" s="84" t="s">
        <v>111</v>
      </c>
      <c r="K45" s="84" t="s">
        <v>71</v>
      </c>
      <c r="L45" s="84" t="s">
        <v>72</v>
      </c>
      <c r="M45" s="99" t="s">
        <v>94</v>
      </c>
      <c r="P45" s="749" t="s">
        <v>116</v>
      </c>
      <c r="Q45" s="750"/>
      <c r="R45" s="750"/>
      <c r="S45" s="750"/>
      <c r="T45" s="750"/>
      <c r="U45" s="750"/>
      <c r="V45" s="750"/>
      <c r="W45" s="750"/>
      <c r="X45" s="750"/>
      <c r="Y45" s="94" t="s">
        <v>212</v>
      </c>
      <c r="Z45" s="84" t="s">
        <v>41</v>
      </c>
      <c r="AA45" s="84" t="s">
        <v>71</v>
      </c>
      <c r="AB45" s="84" t="s">
        <v>72</v>
      </c>
      <c r="AC45" s="94" t="s">
        <v>94</v>
      </c>
      <c r="AD45" s="36" t="s">
        <v>95</v>
      </c>
      <c r="AG45" s="580" t="s">
        <v>116</v>
      </c>
      <c r="AH45" s="581"/>
      <c r="AI45" s="581"/>
      <c r="AJ45" s="581"/>
      <c r="AK45" s="581"/>
      <c r="AL45" s="581"/>
      <c r="AM45" s="581"/>
      <c r="AN45" s="581"/>
      <c r="AO45" s="581"/>
      <c r="AP45" s="94" t="s">
        <v>212</v>
      </c>
      <c r="AQ45" s="84" t="s">
        <v>112</v>
      </c>
      <c r="AR45" s="84" t="s">
        <v>71</v>
      </c>
      <c r="AS45" s="84" t="s">
        <v>72</v>
      </c>
      <c r="AT45" s="94" t="s">
        <v>96</v>
      </c>
      <c r="AU45" s="36" t="s">
        <v>225</v>
      </c>
    </row>
    <row r="46" spans="1:47" x14ac:dyDescent="0.35">
      <c r="A46" s="7">
        <v>1</v>
      </c>
      <c r="B46" s="687">
        <f>'Year 6'!B46</f>
        <v>0</v>
      </c>
      <c r="C46" s="688"/>
      <c r="D46" s="688"/>
      <c r="E46" s="688"/>
      <c r="F46" s="688"/>
      <c r="G46" s="688"/>
      <c r="H46" s="688"/>
      <c r="I46" s="689"/>
      <c r="J46" s="12">
        <v>0</v>
      </c>
      <c r="K46" s="12">
        <v>0</v>
      </c>
      <c r="L46" s="12">
        <v>0</v>
      </c>
      <c r="M46" s="14">
        <f>SUM(J46:L46)</f>
        <v>0</v>
      </c>
      <c r="N46" s="6"/>
      <c r="P46" s="218">
        <v>1</v>
      </c>
      <c r="Q46" s="687">
        <f>'Year 6'!Q46</f>
        <v>0</v>
      </c>
      <c r="R46" s="688"/>
      <c r="S46" s="688"/>
      <c r="T46" s="688"/>
      <c r="U46" s="688"/>
      <c r="V46" s="688"/>
      <c r="W46" s="688"/>
      <c r="X46" s="689"/>
      <c r="Y46" s="90">
        <f>'Year 6'!AU46</f>
        <v>0</v>
      </c>
      <c r="Z46" s="12">
        <v>0</v>
      </c>
      <c r="AA46" s="12">
        <v>0</v>
      </c>
      <c r="AB46" s="12">
        <v>0</v>
      </c>
      <c r="AC46" s="57">
        <f>SUM(Z46:AB46)</f>
        <v>0</v>
      </c>
      <c r="AD46" s="58">
        <f t="shared" ref="AD46:AD57" si="50">M46-AC46</f>
        <v>0</v>
      </c>
      <c r="AE46" s="6"/>
      <c r="AG46" s="7">
        <v>1</v>
      </c>
      <c r="AH46" s="603">
        <f>IF($S$86&lt;&gt;0, Q46, B46)</f>
        <v>0</v>
      </c>
      <c r="AI46" s="604"/>
      <c r="AJ46" s="604"/>
      <c r="AK46" s="604"/>
      <c r="AL46" s="604"/>
      <c r="AM46" s="604"/>
      <c r="AN46" s="604"/>
      <c r="AO46" s="605"/>
      <c r="AP46" s="67">
        <f>'Year 6'!AU46</f>
        <v>0</v>
      </c>
      <c r="AQ46" s="12">
        <v>0</v>
      </c>
      <c r="AR46" s="12">
        <v>0</v>
      </c>
      <c r="AS46" s="12">
        <v>0</v>
      </c>
      <c r="AT46" s="41">
        <f t="shared" ref="AT46:AT57" si="51">SUM(AQ46:AS46)</f>
        <v>0</v>
      </c>
      <c r="AU46" s="42">
        <f>IF($S$86&lt;&gt;0, AC46+AP46-AT46, M46+AP46-AT46)</f>
        <v>0</v>
      </c>
    </row>
    <row r="47" spans="1:47" x14ac:dyDescent="0.35">
      <c r="A47" s="7">
        <v>2</v>
      </c>
      <c r="B47" s="687">
        <f>'Year 6'!B47</f>
        <v>0</v>
      </c>
      <c r="C47" s="688"/>
      <c r="D47" s="688"/>
      <c r="E47" s="688"/>
      <c r="F47" s="688"/>
      <c r="G47" s="688"/>
      <c r="H47" s="688"/>
      <c r="I47" s="689"/>
      <c r="J47" s="12">
        <v>0</v>
      </c>
      <c r="K47" s="12">
        <v>0</v>
      </c>
      <c r="L47" s="12">
        <v>0</v>
      </c>
      <c r="M47" s="14">
        <f t="shared" ref="M47:M58" si="52">SUM(J47:L47)</f>
        <v>0</v>
      </c>
      <c r="N47" s="6"/>
      <c r="P47" s="218">
        <v>2</v>
      </c>
      <c r="Q47" s="687">
        <f>'Year 6'!Q47</f>
        <v>0</v>
      </c>
      <c r="R47" s="688"/>
      <c r="S47" s="688"/>
      <c r="T47" s="688"/>
      <c r="U47" s="688"/>
      <c r="V47" s="688"/>
      <c r="W47" s="688"/>
      <c r="X47" s="689"/>
      <c r="Y47" s="90">
        <f>'Year 6'!AU47</f>
        <v>0</v>
      </c>
      <c r="Z47" s="12">
        <v>0</v>
      </c>
      <c r="AA47" s="12">
        <v>0</v>
      </c>
      <c r="AB47" s="12">
        <v>0</v>
      </c>
      <c r="AC47" s="57">
        <f t="shared" ref="AC47:AC56" si="53">SUM(Z47:AB47)</f>
        <v>0</v>
      </c>
      <c r="AD47" s="58">
        <f t="shared" ref="AD47:AD56" si="54">M47-AC47</f>
        <v>0</v>
      </c>
      <c r="AE47" s="6"/>
      <c r="AG47" s="7">
        <v>2</v>
      </c>
      <c r="AH47" s="603">
        <f t="shared" ref="AH47:AH57" si="55">IF($S$86&lt;&gt;0, Q47, B47)</f>
        <v>0</v>
      </c>
      <c r="AI47" s="604"/>
      <c r="AJ47" s="604"/>
      <c r="AK47" s="604"/>
      <c r="AL47" s="604"/>
      <c r="AM47" s="604"/>
      <c r="AN47" s="604"/>
      <c r="AO47" s="605"/>
      <c r="AP47" s="67">
        <f>'Year 6'!AU47</f>
        <v>0</v>
      </c>
      <c r="AQ47" s="12">
        <v>0</v>
      </c>
      <c r="AR47" s="12">
        <v>0</v>
      </c>
      <c r="AS47" s="12">
        <v>0</v>
      </c>
      <c r="AT47" s="41">
        <f t="shared" si="51"/>
        <v>0</v>
      </c>
      <c r="AU47" s="42">
        <f t="shared" ref="AU47:AU57" si="56">IF($S$86&lt;&gt;0, AC47+AP47-AT47, M47+AP47-AT47)</f>
        <v>0</v>
      </c>
    </row>
    <row r="48" spans="1:47" x14ac:dyDescent="0.35">
      <c r="A48" s="7">
        <v>3</v>
      </c>
      <c r="B48" s="687">
        <f>'Year 6'!B48</f>
        <v>0</v>
      </c>
      <c r="C48" s="688"/>
      <c r="D48" s="688"/>
      <c r="E48" s="688"/>
      <c r="F48" s="688"/>
      <c r="G48" s="688"/>
      <c r="H48" s="688"/>
      <c r="I48" s="689"/>
      <c r="J48" s="12">
        <v>0</v>
      </c>
      <c r="K48" s="12">
        <v>0</v>
      </c>
      <c r="L48" s="12">
        <v>0</v>
      </c>
      <c r="M48" s="14">
        <f>SUM(J48:L48)</f>
        <v>0</v>
      </c>
      <c r="N48" s="6"/>
      <c r="P48" s="218">
        <v>3</v>
      </c>
      <c r="Q48" s="687">
        <f>'Year 6'!Q48</f>
        <v>0</v>
      </c>
      <c r="R48" s="688"/>
      <c r="S48" s="688"/>
      <c r="T48" s="688"/>
      <c r="U48" s="688"/>
      <c r="V48" s="688"/>
      <c r="W48" s="688"/>
      <c r="X48" s="689"/>
      <c r="Y48" s="90">
        <f>'Year 6'!AU48</f>
        <v>0</v>
      </c>
      <c r="Z48" s="12">
        <v>0</v>
      </c>
      <c r="AA48" s="12">
        <v>0</v>
      </c>
      <c r="AB48" s="12">
        <v>0</v>
      </c>
      <c r="AC48" s="57">
        <f t="shared" si="53"/>
        <v>0</v>
      </c>
      <c r="AD48" s="58">
        <f t="shared" si="54"/>
        <v>0</v>
      </c>
      <c r="AE48" s="6"/>
      <c r="AG48" s="7">
        <v>3</v>
      </c>
      <c r="AH48" s="603">
        <f t="shared" si="55"/>
        <v>0</v>
      </c>
      <c r="AI48" s="604"/>
      <c r="AJ48" s="604"/>
      <c r="AK48" s="604"/>
      <c r="AL48" s="604"/>
      <c r="AM48" s="604"/>
      <c r="AN48" s="604"/>
      <c r="AO48" s="605"/>
      <c r="AP48" s="67">
        <f>'Year 6'!AU48</f>
        <v>0</v>
      </c>
      <c r="AQ48" s="12">
        <v>0</v>
      </c>
      <c r="AR48" s="12">
        <v>0</v>
      </c>
      <c r="AS48" s="12">
        <v>0</v>
      </c>
      <c r="AT48" s="41">
        <f t="shared" si="51"/>
        <v>0</v>
      </c>
      <c r="AU48" s="42">
        <f t="shared" si="56"/>
        <v>0</v>
      </c>
    </row>
    <row r="49" spans="1:134" x14ac:dyDescent="0.35">
      <c r="A49" s="7">
        <v>4</v>
      </c>
      <c r="B49" s="687">
        <f>'Year 6'!B49</f>
        <v>0</v>
      </c>
      <c r="C49" s="688"/>
      <c r="D49" s="688"/>
      <c r="E49" s="688"/>
      <c r="F49" s="688"/>
      <c r="G49" s="688"/>
      <c r="H49" s="688"/>
      <c r="I49" s="689"/>
      <c r="J49" s="12">
        <v>0</v>
      </c>
      <c r="K49" s="12">
        <v>0</v>
      </c>
      <c r="L49" s="12">
        <v>0</v>
      </c>
      <c r="M49" s="14">
        <f t="shared" si="52"/>
        <v>0</v>
      </c>
      <c r="N49" s="6"/>
      <c r="P49" s="218">
        <v>4</v>
      </c>
      <c r="Q49" s="687">
        <f>'Year 6'!Q49</f>
        <v>0</v>
      </c>
      <c r="R49" s="688"/>
      <c r="S49" s="688"/>
      <c r="T49" s="688"/>
      <c r="U49" s="688"/>
      <c r="V49" s="688"/>
      <c r="W49" s="688"/>
      <c r="X49" s="689"/>
      <c r="Y49" s="90">
        <f>'Year 6'!AU49</f>
        <v>0</v>
      </c>
      <c r="Z49" s="12">
        <v>0</v>
      </c>
      <c r="AA49" s="12">
        <v>0</v>
      </c>
      <c r="AB49" s="12">
        <v>0</v>
      </c>
      <c r="AC49" s="57">
        <f t="shared" si="53"/>
        <v>0</v>
      </c>
      <c r="AD49" s="58">
        <f t="shared" si="54"/>
        <v>0</v>
      </c>
      <c r="AE49" s="6"/>
      <c r="AG49" s="7">
        <v>4</v>
      </c>
      <c r="AH49" s="603">
        <f t="shared" si="55"/>
        <v>0</v>
      </c>
      <c r="AI49" s="604"/>
      <c r="AJ49" s="604"/>
      <c r="AK49" s="604"/>
      <c r="AL49" s="604"/>
      <c r="AM49" s="604"/>
      <c r="AN49" s="604"/>
      <c r="AO49" s="605"/>
      <c r="AP49" s="67">
        <f>'Year 6'!AU49</f>
        <v>0</v>
      </c>
      <c r="AQ49" s="12">
        <v>0</v>
      </c>
      <c r="AR49" s="12">
        <v>0</v>
      </c>
      <c r="AS49" s="12">
        <v>0</v>
      </c>
      <c r="AT49" s="41">
        <f t="shared" ref="AT49:AT56" si="57">SUM(AQ49:AS49)</f>
        <v>0</v>
      </c>
      <c r="AU49" s="42">
        <f t="shared" si="56"/>
        <v>0</v>
      </c>
    </row>
    <row r="50" spans="1:134" x14ac:dyDescent="0.35">
      <c r="A50" s="7">
        <v>5</v>
      </c>
      <c r="B50" s="687">
        <f>'Year 6'!B50</f>
        <v>0</v>
      </c>
      <c r="C50" s="688"/>
      <c r="D50" s="688"/>
      <c r="E50" s="688"/>
      <c r="F50" s="688"/>
      <c r="G50" s="688"/>
      <c r="H50" s="688"/>
      <c r="I50" s="689"/>
      <c r="J50" s="12">
        <v>0</v>
      </c>
      <c r="K50" s="12">
        <v>0</v>
      </c>
      <c r="L50" s="12">
        <v>0</v>
      </c>
      <c r="M50" s="14">
        <f t="shared" si="52"/>
        <v>0</v>
      </c>
      <c r="N50" s="6"/>
      <c r="P50" s="218">
        <v>5</v>
      </c>
      <c r="Q50" s="687">
        <f>'Year 6'!Q50</f>
        <v>0</v>
      </c>
      <c r="R50" s="688"/>
      <c r="S50" s="688"/>
      <c r="T50" s="688"/>
      <c r="U50" s="688"/>
      <c r="V50" s="688"/>
      <c r="W50" s="688"/>
      <c r="X50" s="689"/>
      <c r="Y50" s="90">
        <f>'Year 6'!AU50</f>
        <v>0</v>
      </c>
      <c r="Z50" s="12">
        <v>0</v>
      </c>
      <c r="AA50" s="12">
        <v>0</v>
      </c>
      <c r="AB50" s="12">
        <v>0</v>
      </c>
      <c r="AC50" s="57">
        <f t="shared" si="53"/>
        <v>0</v>
      </c>
      <c r="AD50" s="58">
        <f t="shared" si="54"/>
        <v>0</v>
      </c>
      <c r="AE50" s="6"/>
      <c r="AG50" s="7">
        <v>5</v>
      </c>
      <c r="AH50" s="603">
        <f t="shared" si="55"/>
        <v>0</v>
      </c>
      <c r="AI50" s="604"/>
      <c r="AJ50" s="604"/>
      <c r="AK50" s="604"/>
      <c r="AL50" s="604"/>
      <c r="AM50" s="604"/>
      <c r="AN50" s="604"/>
      <c r="AO50" s="605"/>
      <c r="AP50" s="67">
        <f>'Year 6'!AU50</f>
        <v>0</v>
      </c>
      <c r="AQ50" s="12">
        <v>0</v>
      </c>
      <c r="AR50" s="12">
        <v>0</v>
      </c>
      <c r="AS50" s="12">
        <v>0</v>
      </c>
      <c r="AT50" s="41">
        <f t="shared" si="57"/>
        <v>0</v>
      </c>
      <c r="AU50" s="42">
        <f t="shared" si="56"/>
        <v>0</v>
      </c>
    </row>
    <row r="51" spans="1:134" x14ac:dyDescent="0.35">
      <c r="A51" s="7">
        <v>6</v>
      </c>
      <c r="B51" s="687">
        <f>'Year 6'!B51</f>
        <v>0</v>
      </c>
      <c r="C51" s="688"/>
      <c r="D51" s="688"/>
      <c r="E51" s="688"/>
      <c r="F51" s="688"/>
      <c r="G51" s="688"/>
      <c r="H51" s="688"/>
      <c r="I51" s="689"/>
      <c r="J51" s="12">
        <v>0</v>
      </c>
      <c r="K51" s="12">
        <v>0</v>
      </c>
      <c r="L51" s="12">
        <v>0</v>
      </c>
      <c r="M51" s="14">
        <f>SUM(J51:L51)</f>
        <v>0</v>
      </c>
      <c r="N51" s="6"/>
      <c r="P51" s="218">
        <v>6</v>
      </c>
      <c r="Q51" s="687">
        <f>'Year 6'!Q51</f>
        <v>0</v>
      </c>
      <c r="R51" s="688"/>
      <c r="S51" s="688"/>
      <c r="T51" s="688"/>
      <c r="U51" s="688"/>
      <c r="V51" s="688"/>
      <c r="W51" s="688"/>
      <c r="X51" s="689"/>
      <c r="Y51" s="90">
        <f>'Year 6'!AU51</f>
        <v>0</v>
      </c>
      <c r="Z51" s="12">
        <v>0</v>
      </c>
      <c r="AA51" s="12">
        <v>0</v>
      </c>
      <c r="AB51" s="12">
        <v>0</v>
      </c>
      <c r="AC51" s="57">
        <f t="shared" si="53"/>
        <v>0</v>
      </c>
      <c r="AD51" s="58">
        <f t="shared" si="54"/>
        <v>0</v>
      </c>
      <c r="AE51" s="6"/>
      <c r="AG51" s="7">
        <v>6</v>
      </c>
      <c r="AH51" s="603">
        <f t="shared" si="55"/>
        <v>0</v>
      </c>
      <c r="AI51" s="604"/>
      <c r="AJ51" s="604"/>
      <c r="AK51" s="604"/>
      <c r="AL51" s="604"/>
      <c r="AM51" s="604"/>
      <c r="AN51" s="604"/>
      <c r="AO51" s="605"/>
      <c r="AP51" s="67">
        <f>'Year 6'!AU51</f>
        <v>0</v>
      </c>
      <c r="AQ51" s="12">
        <v>0</v>
      </c>
      <c r="AR51" s="12">
        <v>0</v>
      </c>
      <c r="AS51" s="12">
        <v>0</v>
      </c>
      <c r="AT51" s="41">
        <f t="shared" si="57"/>
        <v>0</v>
      </c>
      <c r="AU51" s="42">
        <f t="shared" si="56"/>
        <v>0</v>
      </c>
    </row>
    <row r="52" spans="1:134" x14ac:dyDescent="0.35">
      <c r="A52" s="7">
        <v>7</v>
      </c>
      <c r="B52" s="687">
        <f>'Year 6'!B52</f>
        <v>0</v>
      </c>
      <c r="C52" s="688"/>
      <c r="D52" s="688"/>
      <c r="E52" s="688"/>
      <c r="F52" s="688"/>
      <c r="G52" s="688"/>
      <c r="H52" s="688"/>
      <c r="I52" s="689"/>
      <c r="J52" s="12">
        <v>0</v>
      </c>
      <c r="K52" s="12">
        <v>0</v>
      </c>
      <c r="L52" s="12">
        <v>0</v>
      </c>
      <c r="M52" s="14">
        <f t="shared" ref="M52:M56" si="58">SUM(J52:L52)</f>
        <v>0</v>
      </c>
      <c r="N52" s="6"/>
      <c r="P52" s="218">
        <v>7</v>
      </c>
      <c r="Q52" s="687">
        <f>'Year 6'!Q52</f>
        <v>0</v>
      </c>
      <c r="R52" s="688"/>
      <c r="S52" s="688"/>
      <c r="T52" s="688"/>
      <c r="U52" s="688"/>
      <c r="V52" s="688"/>
      <c r="W52" s="688"/>
      <c r="X52" s="689"/>
      <c r="Y52" s="90">
        <f>'Year 6'!AU52</f>
        <v>0</v>
      </c>
      <c r="Z52" s="12">
        <v>0</v>
      </c>
      <c r="AA52" s="12">
        <v>0</v>
      </c>
      <c r="AB52" s="12">
        <v>0</v>
      </c>
      <c r="AC52" s="57">
        <f t="shared" si="53"/>
        <v>0</v>
      </c>
      <c r="AD52" s="58">
        <f t="shared" si="54"/>
        <v>0</v>
      </c>
      <c r="AE52" s="6"/>
      <c r="AG52" s="7">
        <v>7</v>
      </c>
      <c r="AH52" s="603">
        <f t="shared" si="55"/>
        <v>0</v>
      </c>
      <c r="AI52" s="604"/>
      <c r="AJ52" s="604"/>
      <c r="AK52" s="604"/>
      <c r="AL52" s="604"/>
      <c r="AM52" s="604"/>
      <c r="AN52" s="604"/>
      <c r="AO52" s="605"/>
      <c r="AP52" s="67">
        <f>'Year 6'!AU52</f>
        <v>0</v>
      </c>
      <c r="AQ52" s="12">
        <v>0</v>
      </c>
      <c r="AR52" s="12">
        <v>0</v>
      </c>
      <c r="AS52" s="12">
        <v>0</v>
      </c>
      <c r="AT52" s="41">
        <f t="shared" si="57"/>
        <v>0</v>
      </c>
      <c r="AU52" s="42">
        <f t="shared" si="56"/>
        <v>0</v>
      </c>
    </row>
    <row r="53" spans="1:134" x14ac:dyDescent="0.35">
      <c r="A53" s="7">
        <v>8</v>
      </c>
      <c r="B53" s="687">
        <f>'Year 6'!B53</f>
        <v>0</v>
      </c>
      <c r="C53" s="688"/>
      <c r="D53" s="688"/>
      <c r="E53" s="688"/>
      <c r="F53" s="688"/>
      <c r="G53" s="688"/>
      <c r="H53" s="688"/>
      <c r="I53" s="689"/>
      <c r="J53" s="12">
        <v>0</v>
      </c>
      <c r="K53" s="12">
        <v>0</v>
      </c>
      <c r="L53" s="12">
        <v>0</v>
      </c>
      <c r="M53" s="14">
        <f t="shared" si="58"/>
        <v>0</v>
      </c>
      <c r="N53" s="6"/>
      <c r="P53" s="218">
        <v>8</v>
      </c>
      <c r="Q53" s="687">
        <f>'Year 6'!Q53</f>
        <v>0</v>
      </c>
      <c r="R53" s="688"/>
      <c r="S53" s="688"/>
      <c r="T53" s="688"/>
      <c r="U53" s="688"/>
      <c r="V53" s="688"/>
      <c r="W53" s="688"/>
      <c r="X53" s="689"/>
      <c r="Y53" s="90">
        <f>'Year 6'!AU53</f>
        <v>0</v>
      </c>
      <c r="Z53" s="12">
        <v>0</v>
      </c>
      <c r="AA53" s="12">
        <v>0</v>
      </c>
      <c r="AB53" s="12">
        <v>0</v>
      </c>
      <c r="AC53" s="57">
        <f t="shared" si="53"/>
        <v>0</v>
      </c>
      <c r="AD53" s="58">
        <f t="shared" si="54"/>
        <v>0</v>
      </c>
      <c r="AE53" s="6"/>
      <c r="AG53" s="7">
        <v>8</v>
      </c>
      <c r="AH53" s="603">
        <f t="shared" si="55"/>
        <v>0</v>
      </c>
      <c r="AI53" s="604"/>
      <c r="AJ53" s="604"/>
      <c r="AK53" s="604"/>
      <c r="AL53" s="604"/>
      <c r="AM53" s="604"/>
      <c r="AN53" s="604"/>
      <c r="AO53" s="605"/>
      <c r="AP53" s="67">
        <f>'Year 6'!AU53</f>
        <v>0</v>
      </c>
      <c r="AQ53" s="12">
        <v>0</v>
      </c>
      <c r="AR53" s="12">
        <v>0</v>
      </c>
      <c r="AS53" s="12">
        <v>0</v>
      </c>
      <c r="AT53" s="41">
        <f t="shared" si="57"/>
        <v>0</v>
      </c>
      <c r="AU53" s="42">
        <f t="shared" si="56"/>
        <v>0</v>
      </c>
    </row>
    <row r="54" spans="1:134" x14ac:dyDescent="0.35">
      <c r="A54" s="7">
        <v>9</v>
      </c>
      <c r="B54" s="687">
        <f>'Year 6'!B54</f>
        <v>0</v>
      </c>
      <c r="C54" s="688"/>
      <c r="D54" s="688"/>
      <c r="E54" s="688"/>
      <c r="F54" s="688"/>
      <c r="G54" s="688"/>
      <c r="H54" s="688"/>
      <c r="I54" s="689"/>
      <c r="J54" s="12">
        <v>0</v>
      </c>
      <c r="K54" s="12">
        <v>0</v>
      </c>
      <c r="L54" s="12">
        <v>0</v>
      </c>
      <c r="M54" s="14">
        <f t="shared" si="58"/>
        <v>0</v>
      </c>
      <c r="N54" s="6"/>
      <c r="P54" s="218">
        <v>9</v>
      </c>
      <c r="Q54" s="687">
        <f>'Year 6'!Q54</f>
        <v>0</v>
      </c>
      <c r="R54" s="688"/>
      <c r="S54" s="688"/>
      <c r="T54" s="688"/>
      <c r="U54" s="688"/>
      <c r="V54" s="688"/>
      <c r="W54" s="688"/>
      <c r="X54" s="689"/>
      <c r="Y54" s="90">
        <f>'Year 6'!AU54</f>
        <v>0</v>
      </c>
      <c r="Z54" s="12">
        <v>0</v>
      </c>
      <c r="AA54" s="12">
        <v>0</v>
      </c>
      <c r="AB54" s="12">
        <v>0</v>
      </c>
      <c r="AC54" s="57">
        <f t="shared" si="53"/>
        <v>0</v>
      </c>
      <c r="AD54" s="58">
        <f t="shared" si="54"/>
        <v>0</v>
      </c>
      <c r="AE54" s="6"/>
      <c r="AG54" s="7">
        <v>9</v>
      </c>
      <c r="AH54" s="603">
        <f t="shared" si="55"/>
        <v>0</v>
      </c>
      <c r="AI54" s="604"/>
      <c r="AJ54" s="604"/>
      <c r="AK54" s="604"/>
      <c r="AL54" s="604"/>
      <c r="AM54" s="604"/>
      <c r="AN54" s="604"/>
      <c r="AO54" s="605"/>
      <c r="AP54" s="67">
        <f>'Year 6'!AU54</f>
        <v>0</v>
      </c>
      <c r="AQ54" s="12">
        <v>0</v>
      </c>
      <c r="AR54" s="12">
        <v>0</v>
      </c>
      <c r="AS54" s="12">
        <v>0</v>
      </c>
      <c r="AT54" s="41">
        <f t="shared" si="57"/>
        <v>0</v>
      </c>
      <c r="AU54" s="42">
        <f t="shared" si="56"/>
        <v>0</v>
      </c>
    </row>
    <row r="55" spans="1:134" x14ac:dyDescent="0.35">
      <c r="A55" s="7">
        <v>10</v>
      </c>
      <c r="B55" s="687">
        <f>'Year 6'!B55</f>
        <v>0</v>
      </c>
      <c r="C55" s="688"/>
      <c r="D55" s="688"/>
      <c r="E55" s="688"/>
      <c r="F55" s="688"/>
      <c r="G55" s="688"/>
      <c r="H55" s="688"/>
      <c r="I55" s="689"/>
      <c r="J55" s="12">
        <v>0</v>
      </c>
      <c r="K55" s="12">
        <v>0</v>
      </c>
      <c r="L55" s="12">
        <v>0</v>
      </c>
      <c r="M55" s="14">
        <f t="shared" si="58"/>
        <v>0</v>
      </c>
      <c r="N55" s="6"/>
      <c r="P55" s="218">
        <v>10</v>
      </c>
      <c r="Q55" s="687">
        <f>'Year 6'!Q55</f>
        <v>0</v>
      </c>
      <c r="R55" s="688"/>
      <c r="S55" s="688"/>
      <c r="T55" s="688"/>
      <c r="U55" s="688"/>
      <c r="V55" s="688"/>
      <c r="W55" s="688"/>
      <c r="X55" s="689"/>
      <c r="Y55" s="90">
        <f>'Year 6'!AU55</f>
        <v>0</v>
      </c>
      <c r="Z55" s="12">
        <v>0</v>
      </c>
      <c r="AA55" s="12">
        <v>0</v>
      </c>
      <c r="AB55" s="12">
        <v>0</v>
      </c>
      <c r="AC55" s="57">
        <f t="shared" si="53"/>
        <v>0</v>
      </c>
      <c r="AD55" s="58">
        <f t="shared" si="54"/>
        <v>0</v>
      </c>
      <c r="AE55" s="6"/>
      <c r="AG55" s="7">
        <v>10</v>
      </c>
      <c r="AH55" s="603">
        <f t="shared" si="55"/>
        <v>0</v>
      </c>
      <c r="AI55" s="604"/>
      <c r="AJ55" s="604"/>
      <c r="AK55" s="604"/>
      <c r="AL55" s="604"/>
      <c r="AM55" s="604"/>
      <c r="AN55" s="604"/>
      <c r="AO55" s="605"/>
      <c r="AP55" s="67">
        <f>'Year 6'!AU55</f>
        <v>0</v>
      </c>
      <c r="AQ55" s="12">
        <v>0</v>
      </c>
      <c r="AR55" s="12">
        <v>0</v>
      </c>
      <c r="AS55" s="12">
        <v>0</v>
      </c>
      <c r="AT55" s="41">
        <f t="shared" si="57"/>
        <v>0</v>
      </c>
      <c r="AU55" s="42">
        <f t="shared" si="56"/>
        <v>0</v>
      </c>
    </row>
    <row r="56" spans="1:134" x14ac:dyDescent="0.35">
      <c r="A56" s="7">
        <v>11</v>
      </c>
      <c r="B56" s="687">
        <f>'Year 6'!B56</f>
        <v>0</v>
      </c>
      <c r="C56" s="688"/>
      <c r="D56" s="688"/>
      <c r="E56" s="688"/>
      <c r="F56" s="688"/>
      <c r="G56" s="688"/>
      <c r="H56" s="688"/>
      <c r="I56" s="689"/>
      <c r="J56" s="12">
        <v>0</v>
      </c>
      <c r="K56" s="12">
        <v>0</v>
      </c>
      <c r="L56" s="12">
        <v>0</v>
      </c>
      <c r="M56" s="14">
        <f t="shared" si="58"/>
        <v>0</v>
      </c>
      <c r="N56" s="6"/>
      <c r="P56" s="218">
        <v>11</v>
      </c>
      <c r="Q56" s="687">
        <f>'Year 6'!Q56</f>
        <v>0</v>
      </c>
      <c r="R56" s="688"/>
      <c r="S56" s="688"/>
      <c r="T56" s="688"/>
      <c r="U56" s="688"/>
      <c r="V56" s="688"/>
      <c r="W56" s="688"/>
      <c r="X56" s="689"/>
      <c r="Y56" s="90">
        <f>'Year 6'!AU56</f>
        <v>0</v>
      </c>
      <c r="Z56" s="12">
        <v>0</v>
      </c>
      <c r="AA56" s="12">
        <v>0</v>
      </c>
      <c r="AB56" s="12">
        <v>0</v>
      </c>
      <c r="AC56" s="57">
        <f t="shared" si="53"/>
        <v>0</v>
      </c>
      <c r="AD56" s="58">
        <f t="shared" si="54"/>
        <v>0</v>
      </c>
      <c r="AE56" s="6"/>
      <c r="AG56" s="7">
        <v>11</v>
      </c>
      <c r="AH56" s="603">
        <f t="shared" si="55"/>
        <v>0</v>
      </c>
      <c r="AI56" s="604"/>
      <c r="AJ56" s="604"/>
      <c r="AK56" s="604"/>
      <c r="AL56" s="604"/>
      <c r="AM56" s="604"/>
      <c r="AN56" s="604"/>
      <c r="AO56" s="605"/>
      <c r="AP56" s="67">
        <f>'Year 6'!AU56</f>
        <v>0</v>
      </c>
      <c r="AQ56" s="12">
        <v>0</v>
      </c>
      <c r="AR56" s="12">
        <v>0</v>
      </c>
      <c r="AS56" s="12">
        <v>0</v>
      </c>
      <c r="AT56" s="41">
        <f t="shared" si="57"/>
        <v>0</v>
      </c>
      <c r="AU56" s="42">
        <f t="shared" si="56"/>
        <v>0</v>
      </c>
    </row>
    <row r="57" spans="1:134" x14ac:dyDescent="0.35">
      <c r="A57" s="7">
        <v>12</v>
      </c>
      <c r="B57" s="687">
        <f>'Year 6'!B57</f>
        <v>0</v>
      </c>
      <c r="C57" s="688"/>
      <c r="D57" s="688"/>
      <c r="E57" s="688"/>
      <c r="F57" s="688"/>
      <c r="G57" s="688"/>
      <c r="H57" s="688"/>
      <c r="I57" s="689"/>
      <c r="J57" s="12">
        <v>0</v>
      </c>
      <c r="K57" s="12">
        <v>0</v>
      </c>
      <c r="L57" s="12">
        <v>0</v>
      </c>
      <c r="M57" s="14">
        <f t="shared" si="52"/>
        <v>0</v>
      </c>
      <c r="N57" s="6"/>
      <c r="P57" s="218">
        <v>12</v>
      </c>
      <c r="Q57" s="687">
        <f>'Year 6'!Q57</f>
        <v>0</v>
      </c>
      <c r="R57" s="688"/>
      <c r="S57" s="688"/>
      <c r="T57" s="688"/>
      <c r="U57" s="688"/>
      <c r="V57" s="688"/>
      <c r="W57" s="688"/>
      <c r="X57" s="689"/>
      <c r="Y57" s="90">
        <f>'Year 6'!AU57</f>
        <v>0</v>
      </c>
      <c r="Z57" s="12">
        <v>0</v>
      </c>
      <c r="AA57" s="12">
        <v>0</v>
      </c>
      <c r="AB57" s="12">
        <v>0</v>
      </c>
      <c r="AC57" s="57">
        <f t="shared" ref="AC57" si="59">SUM(Z57:AB57)</f>
        <v>0</v>
      </c>
      <c r="AD57" s="58">
        <f t="shared" si="50"/>
        <v>0</v>
      </c>
      <c r="AE57" s="6"/>
      <c r="AG57" s="7">
        <v>12</v>
      </c>
      <c r="AH57" s="603">
        <f t="shared" si="55"/>
        <v>0</v>
      </c>
      <c r="AI57" s="604"/>
      <c r="AJ57" s="604"/>
      <c r="AK57" s="604"/>
      <c r="AL57" s="604"/>
      <c r="AM57" s="604"/>
      <c r="AN57" s="604"/>
      <c r="AO57" s="605"/>
      <c r="AP57" s="67">
        <f>'Year 6'!AU57</f>
        <v>0</v>
      </c>
      <c r="AQ57" s="12">
        <v>0</v>
      </c>
      <c r="AR57" s="12">
        <v>0</v>
      </c>
      <c r="AS57" s="12">
        <v>0</v>
      </c>
      <c r="AT57" s="41">
        <f t="shared" si="51"/>
        <v>0</v>
      </c>
      <c r="AU57" s="42">
        <f t="shared" si="56"/>
        <v>0</v>
      </c>
    </row>
    <row r="58" spans="1:134" ht="16" thickBot="1" x14ac:dyDescent="0.4">
      <c r="A58" s="578" t="s">
        <v>117</v>
      </c>
      <c r="B58" s="579"/>
      <c r="C58" s="579"/>
      <c r="D58" s="579"/>
      <c r="E58" s="579"/>
      <c r="F58" s="579"/>
      <c r="G58" s="579"/>
      <c r="H58" s="579"/>
      <c r="I58" s="579"/>
      <c r="J58" s="21">
        <f>SUM(J46:J57)</f>
        <v>0</v>
      </c>
      <c r="K58" s="21">
        <f t="shared" ref="K58:L58" si="60">SUM(K46:K57)</f>
        <v>0</v>
      </c>
      <c r="L58" s="21">
        <f t="shared" si="60"/>
        <v>0</v>
      </c>
      <c r="M58" s="15">
        <f t="shared" si="52"/>
        <v>0</v>
      </c>
      <c r="N58" s="6"/>
      <c r="P58" s="751" t="s">
        <v>117</v>
      </c>
      <c r="Q58" s="752"/>
      <c r="R58" s="752"/>
      <c r="S58" s="752"/>
      <c r="T58" s="752"/>
      <c r="U58" s="752"/>
      <c r="V58" s="752"/>
      <c r="W58" s="752"/>
      <c r="X58" s="752"/>
      <c r="Y58" s="64">
        <f>SUM(Y46:Y57)</f>
        <v>0</v>
      </c>
      <c r="Z58" s="64">
        <f>SUM(Z46:Z57)</f>
        <v>0</v>
      </c>
      <c r="AA58" s="64">
        <f t="shared" ref="AA58:AD58" si="61">SUM(AA46:AA57)</f>
        <v>0</v>
      </c>
      <c r="AB58" s="64">
        <f t="shared" si="61"/>
        <v>0</v>
      </c>
      <c r="AC58" s="64">
        <f t="shared" si="61"/>
        <v>0</v>
      </c>
      <c r="AD58" s="56">
        <f t="shared" si="61"/>
        <v>0</v>
      </c>
      <c r="AE58" s="6"/>
      <c r="AG58" s="578" t="s">
        <v>117</v>
      </c>
      <c r="AH58" s="579"/>
      <c r="AI58" s="579"/>
      <c r="AJ58" s="579"/>
      <c r="AK58" s="579"/>
      <c r="AL58" s="579"/>
      <c r="AM58" s="579"/>
      <c r="AN58" s="579"/>
      <c r="AO58" s="579"/>
      <c r="AP58" s="39">
        <f>SUM(AP46:AP57)</f>
        <v>0</v>
      </c>
      <c r="AQ58" s="39">
        <f t="shared" ref="AQ58:AT58" si="62">SUM(AQ46:AQ57)</f>
        <v>0</v>
      </c>
      <c r="AR58" s="39">
        <f t="shared" si="62"/>
        <v>0</v>
      </c>
      <c r="AS58" s="39">
        <f t="shared" si="62"/>
        <v>0</v>
      </c>
      <c r="AT58" s="39">
        <f t="shared" si="62"/>
        <v>0</v>
      </c>
      <c r="AU58" s="40">
        <f>IF($S$86&lt;&gt;0, AC58+AP58-AT58, M58+AP58-AT58)</f>
        <v>0</v>
      </c>
    </row>
    <row r="59" spans="1:134"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row>
    <row r="60" spans="1:134" s="31" customFormat="1" x14ac:dyDescent="0.35">
      <c r="A60" s="607" t="s">
        <v>296</v>
      </c>
      <c r="B60" s="608"/>
      <c r="C60" s="608"/>
      <c r="D60" s="608"/>
      <c r="E60" s="608"/>
      <c r="F60" s="608"/>
      <c r="G60" s="608"/>
      <c r="H60" s="608"/>
      <c r="I60" s="608"/>
      <c r="J60" s="30" t="s">
        <v>111</v>
      </c>
      <c r="K60" s="30" t="s">
        <v>71</v>
      </c>
      <c r="L60" s="30" t="s">
        <v>72</v>
      </c>
      <c r="M60" s="99" t="s">
        <v>94</v>
      </c>
      <c r="N60" s="29"/>
      <c r="O60" s="20"/>
      <c r="P60" s="607" t="s">
        <v>296</v>
      </c>
      <c r="Q60" s="608"/>
      <c r="R60" s="608"/>
      <c r="S60" s="608"/>
      <c r="T60" s="608"/>
      <c r="U60" s="608"/>
      <c r="V60" s="608"/>
      <c r="W60" s="608"/>
      <c r="X60" s="608"/>
      <c r="Y60" s="97" t="s">
        <v>212</v>
      </c>
      <c r="Z60" s="30" t="s">
        <v>41</v>
      </c>
      <c r="AA60" s="30" t="s">
        <v>71</v>
      </c>
      <c r="AB60" s="30" t="s">
        <v>72</v>
      </c>
      <c r="AC60" s="94" t="s">
        <v>94</v>
      </c>
      <c r="AD60" s="36" t="s">
        <v>95</v>
      </c>
      <c r="AE60" s="29"/>
      <c r="AF60" s="20"/>
      <c r="AG60" s="607" t="s">
        <v>296</v>
      </c>
      <c r="AH60" s="608"/>
      <c r="AI60" s="608"/>
      <c r="AJ60" s="608"/>
      <c r="AK60" s="608"/>
      <c r="AL60" s="608"/>
      <c r="AM60" s="608"/>
      <c r="AN60" s="608"/>
      <c r="AO60" s="608"/>
      <c r="AP60" s="97" t="s">
        <v>212</v>
      </c>
      <c r="AQ60" s="30" t="s">
        <v>112</v>
      </c>
      <c r="AR60" s="30" t="s">
        <v>71</v>
      </c>
      <c r="AS60" s="30" t="s">
        <v>72</v>
      </c>
      <c r="AT60" s="94" t="s">
        <v>96</v>
      </c>
      <c r="AU60" s="36" t="s">
        <v>225</v>
      </c>
      <c r="AV60" s="20"/>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8" customFormat="1" x14ac:dyDescent="0.35">
      <c r="A61" s="10">
        <v>1</v>
      </c>
      <c r="B61" s="609">
        <f>'Subaward 1'!C3</f>
        <v>0</v>
      </c>
      <c r="C61" s="609"/>
      <c r="D61" s="609"/>
      <c r="E61" s="609"/>
      <c r="F61" s="609"/>
      <c r="G61" s="609"/>
      <c r="H61" s="609"/>
      <c r="I61" s="609"/>
      <c r="J61" s="16">
        <f>'Subaward 1'!$H$301</f>
        <v>0</v>
      </c>
      <c r="K61" s="16">
        <f>'Subaward 1'!$I$301</f>
        <v>0</v>
      </c>
      <c r="L61" s="16">
        <f>'Subaward 1'!$J$301</f>
        <v>0</v>
      </c>
      <c r="M61" s="14">
        <f>SUM(J61:L61)</f>
        <v>0</v>
      </c>
      <c r="N61" s="6"/>
      <c r="O61" s="3"/>
      <c r="P61" s="10">
        <v>1</v>
      </c>
      <c r="Q61" s="592">
        <f>'Subaward 1'!C3</f>
        <v>0</v>
      </c>
      <c r="R61" s="592"/>
      <c r="S61" s="592"/>
      <c r="T61" s="592"/>
      <c r="U61" s="592"/>
      <c r="V61" s="592"/>
      <c r="W61" s="592"/>
      <c r="X61" s="592"/>
      <c r="Y61" s="90">
        <f>'Year 6'!AU61</f>
        <v>0</v>
      </c>
      <c r="Z61" s="61">
        <f>'Subaward 1'!$U$301</f>
        <v>0</v>
      </c>
      <c r="AA61" s="61">
        <f>'Subaward 1'!$V$301</f>
        <v>0</v>
      </c>
      <c r="AB61" s="61">
        <f>'Subaward 1'!$W$301</f>
        <v>0</v>
      </c>
      <c r="AC61" s="57">
        <f t="shared" ref="AC61:AC70" si="63">SUM(Z61:AB61)</f>
        <v>0</v>
      </c>
      <c r="AD61" s="58">
        <f t="shared" ref="AD61:AD70" si="64">M61-AC61</f>
        <v>0</v>
      </c>
      <c r="AE61" s="6"/>
      <c r="AF61" s="3"/>
      <c r="AG61" s="10">
        <v>1</v>
      </c>
      <c r="AH61" s="602">
        <f>'Subaward 1'!C3</f>
        <v>0</v>
      </c>
      <c r="AI61" s="602"/>
      <c r="AJ61" s="602"/>
      <c r="AK61" s="602"/>
      <c r="AL61" s="602"/>
      <c r="AM61" s="602"/>
      <c r="AN61" s="602"/>
      <c r="AO61" s="602"/>
      <c r="AP61" s="67">
        <f>'Year 6'!AU61</f>
        <v>0</v>
      </c>
      <c r="AQ61" s="49">
        <f>'Subaward 1'!$AI$301</f>
        <v>0</v>
      </c>
      <c r="AR61" s="49">
        <f>'Subaward 1'!$AJ$301</f>
        <v>0</v>
      </c>
      <c r="AS61" s="49">
        <f>'Subaward 1'!$AK$301</f>
        <v>0</v>
      </c>
      <c r="AT61" s="41">
        <f t="shared" ref="AT61:AT70" si="65">SUM(AQ61:AS61)</f>
        <v>0</v>
      </c>
      <c r="AU61" s="42">
        <f>IF($S$86&lt;&gt;0, AC61+AP61-AT61, M61+AP61-AT61)</f>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8" customFormat="1" x14ac:dyDescent="0.35">
      <c r="A62" s="10">
        <v>2</v>
      </c>
      <c r="B62" s="609">
        <f>'Subaward 2'!$C$3</f>
        <v>0</v>
      </c>
      <c r="C62" s="609"/>
      <c r="D62" s="609"/>
      <c r="E62" s="609"/>
      <c r="F62" s="609"/>
      <c r="G62" s="609"/>
      <c r="H62" s="609"/>
      <c r="I62" s="609"/>
      <c r="J62" s="16">
        <f>'Subaward 2'!$H$301</f>
        <v>0</v>
      </c>
      <c r="K62" s="16">
        <f>'Subaward 2'!$I$301</f>
        <v>0</v>
      </c>
      <c r="L62" s="16">
        <f>'Subaward 2'!$J$301</f>
        <v>0</v>
      </c>
      <c r="M62" s="14">
        <f t="shared" ref="M62:M71" si="66">SUM(J62:L62)</f>
        <v>0</v>
      </c>
      <c r="N62" s="6"/>
      <c r="O62" s="3"/>
      <c r="P62" s="10">
        <v>2</v>
      </c>
      <c r="Q62" s="592">
        <f>'Subaward 2'!$C$3</f>
        <v>0</v>
      </c>
      <c r="R62" s="592"/>
      <c r="S62" s="592"/>
      <c r="T62" s="592"/>
      <c r="U62" s="592"/>
      <c r="V62" s="592"/>
      <c r="W62" s="592"/>
      <c r="X62" s="592"/>
      <c r="Y62" s="90">
        <f>'Year 6'!AU62</f>
        <v>0</v>
      </c>
      <c r="Z62" s="61">
        <f>'Subaward 2'!$U$301</f>
        <v>0</v>
      </c>
      <c r="AA62" s="61">
        <f>'Subaward 2'!$V$301</f>
        <v>0</v>
      </c>
      <c r="AB62" s="61">
        <f>'Subaward 2'!$W$301</f>
        <v>0</v>
      </c>
      <c r="AC62" s="57">
        <f t="shared" si="63"/>
        <v>0</v>
      </c>
      <c r="AD62" s="58">
        <f t="shared" si="64"/>
        <v>0</v>
      </c>
      <c r="AE62" s="6"/>
      <c r="AF62" s="3"/>
      <c r="AG62" s="10">
        <v>2</v>
      </c>
      <c r="AH62" s="602">
        <f>'Subaward 2'!$C$3</f>
        <v>0</v>
      </c>
      <c r="AI62" s="602"/>
      <c r="AJ62" s="602"/>
      <c r="AK62" s="602"/>
      <c r="AL62" s="602"/>
      <c r="AM62" s="602"/>
      <c r="AN62" s="602"/>
      <c r="AO62" s="602"/>
      <c r="AP62" s="67">
        <f>'Year 6'!AU62</f>
        <v>0</v>
      </c>
      <c r="AQ62" s="49">
        <f>'Subaward 2'!$AI$301</f>
        <v>0</v>
      </c>
      <c r="AR62" s="49">
        <f>'Subaward 2'!$AJ$301</f>
        <v>0</v>
      </c>
      <c r="AS62" s="49">
        <f>'Subaward 2'!$AK$301</f>
        <v>0</v>
      </c>
      <c r="AT62" s="41">
        <f t="shared" si="65"/>
        <v>0</v>
      </c>
      <c r="AU62" s="42">
        <f t="shared" ref="AU62:AU70" si="67">IF($S$86&lt;&gt;0, AC62+AP62-AT62, M62+AP62-AT62)</f>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8" customFormat="1" x14ac:dyDescent="0.35">
      <c r="A63" s="10">
        <v>3</v>
      </c>
      <c r="B63" s="609">
        <f>'Subaward 3'!$C$3</f>
        <v>0</v>
      </c>
      <c r="C63" s="609"/>
      <c r="D63" s="609"/>
      <c r="E63" s="609"/>
      <c r="F63" s="609"/>
      <c r="G63" s="609"/>
      <c r="H63" s="609"/>
      <c r="I63" s="609"/>
      <c r="J63" s="16">
        <f>'Subaward 3'!$H$301</f>
        <v>0</v>
      </c>
      <c r="K63" s="16">
        <f>'Subaward 3'!$I$301</f>
        <v>0</v>
      </c>
      <c r="L63" s="16">
        <f>'Subaward 3'!$J$301</f>
        <v>0</v>
      </c>
      <c r="M63" s="14">
        <f t="shared" si="66"/>
        <v>0</v>
      </c>
      <c r="N63" s="6"/>
      <c r="O63" s="3"/>
      <c r="P63" s="10">
        <v>3</v>
      </c>
      <c r="Q63" s="592">
        <f>'Subaward 3'!$C$3</f>
        <v>0</v>
      </c>
      <c r="R63" s="592"/>
      <c r="S63" s="592"/>
      <c r="T63" s="592"/>
      <c r="U63" s="592"/>
      <c r="V63" s="592"/>
      <c r="W63" s="592"/>
      <c r="X63" s="592"/>
      <c r="Y63" s="90">
        <f>'Year 6'!AU63</f>
        <v>0</v>
      </c>
      <c r="Z63" s="61">
        <f>'Subaward 3'!$U$301</f>
        <v>0</v>
      </c>
      <c r="AA63" s="61">
        <f>'Subaward 3'!$V$301</f>
        <v>0</v>
      </c>
      <c r="AB63" s="61">
        <f>'Subaward 3'!$W$301</f>
        <v>0</v>
      </c>
      <c r="AC63" s="57">
        <f t="shared" si="63"/>
        <v>0</v>
      </c>
      <c r="AD63" s="58">
        <f t="shared" si="64"/>
        <v>0</v>
      </c>
      <c r="AE63" s="6"/>
      <c r="AF63" s="3"/>
      <c r="AG63" s="10">
        <v>3</v>
      </c>
      <c r="AH63" s="602">
        <f>'Subaward 3'!$C$3</f>
        <v>0</v>
      </c>
      <c r="AI63" s="602"/>
      <c r="AJ63" s="602"/>
      <c r="AK63" s="602"/>
      <c r="AL63" s="602"/>
      <c r="AM63" s="602"/>
      <c r="AN63" s="602"/>
      <c r="AO63" s="602"/>
      <c r="AP63" s="67">
        <f>'Year 6'!AU63</f>
        <v>0</v>
      </c>
      <c r="AQ63" s="49">
        <f>'Subaward 3'!$AI$301</f>
        <v>0</v>
      </c>
      <c r="AR63" s="49">
        <f>'Subaward 3'!$AJ$301</f>
        <v>0</v>
      </c>
      <c r="AS63" s="49">
        <f>'Subaward 3'!$AK$301</f>
        <v>0</v>
      </c>
      <c r="AT63" s="41">
        <f t="shared" si="65"/>
        <v>0</v>
      </c>
      <c r="AU63" s="42">
        <f t="shared" si="67"/>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8" customFormat="1" x14ac:dyDescent="0.35">
      <c r="A64" s="10">
        <v>4</v>
      </c>
      <c r="B64" s="609">
        <f>'Subaward 4'!$C$3</f>
        <v>0</v>
      </c>
      <c r="C64" s="609"/>
      <c r="D64" s="609"/>
      <c r="E64" s="609"/>
      <c r="F64" s="609"/>
      <c r="G64" s="609"/>
      <c r="H64" s="609"/>
      <c r="I64" s="609"/>
      <c r="J64" s="16">
        <f>'Subaward 4'!$H$301</f>
        <v>0</v>
      </c>
      <c r="K64" s="16">
        <f>'Subaward 4'!$I$301</f>
        <v>0</v>
      </c>
      <c r="L64" s="16">
        <f>'Subaward 4'!$J$301</f>
        <v>0</v>
      </c>
      <c r="M64" s="14">
        <f t="shared" si="66"/>
        <v>0</v>
      </c>
      <c r="N64" s="6"/>
      <c r="O64" s="3"/>
      <c r="P64" s="10">
        <v>4</v>
      </c>
      <c r="Q64" s="592">
        <f>'Subaward 4'!$C$3</f>
        <v>0</v>
      </c>
      <c r="R64" s="592"/>
      <c r="S64" s="592"/>
      <c r="T64" s="592"/>
      <c r="U64" s="592"/>
      <c r="V64" s="592"/>
      <c r="W64" s="592"/>
      <c r="X64" s="592"/>
      <c r="Y64" s="90">
        <f>'Year 6'!AU64</f>
        <v>0</v>
      </c>
      <c r="Z64" s="61">
        <f>'Subaward 4'!$U$301</f>
        <v>0</v>
      </c>
      <c r="AA64" s="61">
        <f>'Subaward 4'!$V$301</f>
        <v>0</v>
      </c>
      <c r="AB64" s="61">
        <f>'Subaward 4'!$W$301</f>
        <v>0</v>
      </c>
      <c r="AC64" s="57">
        <f t="shared" si="63"/>
        <v>0</v>
      </c>
      <c r="AD64" s="58">
        <f t="shared" si="64"/>
        <v>0</v>
      </c>
      <c r="AE64" s="6"/>
      <c r="AF64" s="3"/>
      <c r="AG64" s="10">
        <v>4</v>
      </c>
      <c r="AH64" s="602">
        <f>'Subaward 4'!$C$3</f>
        <v>0</v>
      </c>
      <c r="AI64" s="602"/>
      <c r="AJ64" s="602"/>
      <c r="AK64" s="602"/>
      <c r="AL64" s="602"/>
      <c r="AM64" s="602"/>
      <c r="AN64" s="602"/>
      <c r="AO64" s="602"/>
      <c r="AP64" s="67">
        <f>'Year 6'!AU64</f>
        <v>0</v>
      </c>
      <c r="AQ64" s="49">
        <f>'Subaward 4'!$AI$301</f>
        <v>0</v>
      </c>
      <c r="AR64" s="49">
        <f>'Subaward 4'!$AJ$301</f>
        <v>0</v>
      </c>
      <c r="AS64" s="49">
        <f>'Subaward 4'!$AK$301</f>
        <v>0</v>
      </c>
      <c r="AT64" s="41">
        <f t="shared" si="65"/>
        <v>0</v>
      </c>
      <c r="AU64" s="42">
        <f t="shared" si="67"/>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8" customFormat="1" x14ac:dyDescent="0.35">
      <c r="A65" s="10">
        <v>5</v>
      </c>
      <c r="B65" s="609">
        <f>'Subaward 5'!$C$3</f>
        <v>0</v>
      </c>
      <c r="C65" s="609"/>
      <c r="D65" s="609"/>
      <c r="E65" s="609"/>
      <c r="F65" s="609"/>
      <c r="G65" s="609"/>
      <c r="H65" s="609"/>
      <c r="I65" s="609"/>
      <c r="J65" s="16">
        <f>'Subaward 5'!$H$301</f>
        <v>0</v>
      </c>
      <c r="K65" s="16">
        <f>'Subaward 5'!$I$301</f>
        <v>0</v>
      </c>
      <c r="L65" s="16">
        <f>'Subaward 5'!$J$301</f>
        <v>0</v>
      </c>
      <c r="M65" s="14">
        <f t="shared" si="66"/>
        <v>0</v>
      </c>
      <c r="N65" s="6"/>
      <c r="O65" s="3"/>
      <c r="P65" s="10">
        <v>5</v>
      </c>
      <c r="Q65" s="592">
        <f>'Subaward 5'!$C$3</f>
        <v>0</v>
      </c>
      <c r="R65" s="592"/>
      <c r="S65" s="592"/>
      <c r="T65" s="592"/>
      <c r="U65" s="592"/>
      <c r="V65" s="592"/>
      <c r="W65" s="592"/>
      <c r="X65" s="592"/>
      <c r="Y65" s="90">
        <f>'Year 6'!AU65</f>
        <v>0</v>
      </c>
      <c r="Z65" s="61">
        <f>'Subaward 5'!$U$301</f>
        <v>0</v>
      </c>
      <c r="AA65" s="61">
        <f>'Subaward 5'!$V$301</f>
        <v>0</v>
      </c>
      <c r="AB65" s="61">
        <f>'Subaward 5'!$W$301</f>
        <v>0</v>
      </c>
      <c r="AC65" s="57">
        <f t="shared" si="63"/>
        <v>0</v>
      </c>
      <c r="AD65" s="58">
        <f t="shared" si="64"/>
        <v>0</v>
      </c>
      <c r="AE65" s="6"/>
      <c r="AF65" s="3"/>
      <c r="AG65" s="10">
        <v>5</v>
      </c>
      <c r="AH65" s="602">
        <f>'Subaward 5'!$C$3</f>
        <v>0</v>
      </c>
      <c r="AI65" s="602"/>
      <c r="AJ65" s="602"/>
      <c r="AK65" s="602"/>
      <c r="AL65" s="602"/>
      <c r="AM65" s="602"/>
      <c r="AN65" s="602"/>
      <c r="AO65" s="602"/>
      <c r="AP65" s="67">
        <f>'Year 6'!AU65</f>
        <v>0</v>
      </c>
      <c r="AQ65" s="49">
        <f>'Subaward 5'!$AI$301</f>
        <v>0</v>
      </c>
      <c r="AR65" s="49">
        <f>'Subaward 5'!$AJ$301</f>
        <v>0</v>
      </c>
      <c r="AS65" s="49">
        <f>'Subaward 5'!$AK$301</f>
        <v>0</v>
      </c>
      <c r="AT65" s="41">
        <f t="shared" si="65"/>
        <v>0</v>
      </c>
      <c r="AU65" s="42">
        <f t="shared" si="67"/>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8" customFormat="1" x14ac:dyDescent="0.35">
      <c r="A66" s="10">
        <v>6</v>
      </c>
      <c r="B66" s="609">
        <f>'Subaward 6'!$C$3</f>
        <v>0</v>
      </c>
      <c r="C66" s="609"/>
      <c r="D66" s="609"/>
      <c r="E66" s="609"/>
      <c r="F66" s="609"/>
      <c r="G66" s="609"/>
      <c r="H66" s="609"/>
      <c r="I66" s="609"/>
      <c r="J66" s="16">
        <f>'Subaward 6'!$H$301</f>
        <v>0</v>
      </c>
      <c r="K66" s="16">
        <f>'Subaward 6'!$I$301</f>
        <v>0</v>
      </c>
      <c r="L66" s="16">
        <f>'Subaward 6'!$J$301</f>
        <v>0</v>
      </c>
      <c r="M66" s="14">
        <f t="shared" si="66"/>
        <v>0</v>
      </c>
      <c r="N66" s="6"/>
      <c r="O66" s="3"/>
      <c r="P66" s="10">
        <v>6</v>
      </c>
      <c r="Q66" s="592">
        <f>'Subaward 6'!$C$3</f>
        <v>0</v>
      </c>
      <c r="R66" s="592"/>
      <c r="S66" s="592"/>
      <c r="T66" s="592"/>
      <c r="U66" s="592"/>
      <c r="V66" s="592"/>
      <c r="W66" s="592"/>
      <c r="X66" s="592"/>
      <c r="Y66" s="90">
        <f>'Year 6'!AU66</f>
        <v>0</v>
      </c>
      <c r="Z66" s="61">
        <f>'Subaward 6'!$U$301</f>
        <v>0</v>
      </c>
      <c r="AA66" s="61">
        <f>'Subaward 6'!$V$301</f>
        <v>0</v>
      </c>
      <c r="AB66" s="61">
        <f>'Subaward 6'!$W$301</f>
        <v>0</v>
      </c>
      <c r="AC66" s="57">
        <f t="shared" si="63"/>
        <v>0</v>
      </c>
      <c r="AD66" s="58">
        <f t="shared" si="64"/>
        <v>0</v>
      </c>
      <c r="AE66" s="6"/>
      <c r="AF66" s="3"/>
      <c r="AG66" s="10">
        <v>6</v>
      </c>
      <c r="AH66" s="602">
        <f>'Subaward 6'!$C$3</f>
        <v>0</v>
      </c>
      <c r="AI66" s="602"/>
      <c r="AJ66" s="602"/>
      <c r="AK66" s="602"/>
      <c r="AL66" s="602"/>
      <c r="AM66" s="602"/>
      <c r="AN66" s="602"/>
      <c r="AO66" s="602"/>
      <c r="AP66" s="67">
        <f>'Year 6'!AU66</f>
        <v>0</v>
      </c>
      <c r="AQ66" s="49">
        <f>'Subaward 6'!$AI$301</f>
        <v>0</v>
      </c>
      <c r="AR66" s="49">
        <f>'Subaward 6'!$AJ$301</f>
        <v>0</v>
      </c>
      <c r="AS66" s="49">
        <f>'Subaward 6'!$AK$301</f>
        <v>0</v>
      </c>
      <c r="AT66" s="41">
        <f t="shared" si="65"/>
        <v>0</v>
      </c>
      <c r="AU66" s="42">
        <f t="shared" si="67"/>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8" customFormat="1" x14ac:dyDescent="0.35">
      <c r="A67" s="10">
        <v>7</v>
      </c>
      <c r="B67" s="609">
        <f>'Subaward 7'!$C$3</f>
        <v>0</v>
      </c>
      <c r="C67" s="609"/>
      <c r="D67" s="609"/>
      <c r="E67" s="609"/>
      <c r="F67" s="609"/>
      <c r="G67" s="609"/>
      <c r="H67" s="609"/>
      <c r="I67" s="609"/>
      <c r="J67" s="16">
        <f>'Subaward 7'!$H$301</f>
        <v>0</v>
      </c>
      <c r="K67" s="16">
        <f>'Subaward 7'!$I$301</f>
        <v>0</v>
      </c>
      <c r="L67" s="16">
        <f>'Subaward 7'!$J$301</f>
        <v>0</v>
      </c>
      <c r="M67" s="14">
        <f t="shared" si="66"/>
        <v>0</v>
      </c>
      <c r="N67" s="6"/>
      <c r="O67" s="3"/>
      <c r="P67" s="10">
        <v>7</v>
      </c>
      <c r="Q67" s="592">
        <f>'Subaward 7'!$C$3</f>
        <v>0</v>
      </c>
      <c r="R67" s="592"/>
      <c r="S67" s="592"/>
      <c r="T67" s="592"/>
      <c r="U67" s="592"/>
      <c r="V67" s="592"/>
      <c r="W67" s="592"/>
      <c r="X67" s="592"/>
      <c r="Y67" s="90">
        <f>'Year 6'!AU67</f>
        <v>0</v>
      </c>
      <c r="Z67" s="61">
        <f>'Subaward 7'!$U$301</f>
        <v>0</v>
      </c>
      <c r="AA67" s="61">
        <f>'Subaward 7'!$V$301</f>
        <v>0</v>
      </c>
      <c r="AB67" s="61">
        <f>'Subaward 7'!$W$301</f>
        <v>0</v>
      </c>
      <c r="AC67" s="57">
        <f t="shared" si="63"/>
        <v>0</v>
      </c>
      <c r="AD67" s="58">
        <f t="shared" si="64"/>
        <v>0</v>
      </c>
      <c r="AE67" s="6"/>
      <c r="AF67" s="3"/>
      <c r="AG67" s="10">
        <v>7</v>
      </c>
      <c r="AH67" s="602">
        <f>'Subaward 7'!$C$3</f>
        <v>0</v>
      </c>
      <c r="AI67" s="602"/>
      <c r="AJ67" s="602"/>
      <c r="AK67" s="602"/>
      <c r="AL67" s="602"/>
      <c r="AM67" s="602"/>
      <c r="AN67" s="602"/>
      <c r="AO67" s="602"/>
      <c r="AP67" s="67">
        <f>'Year 6'!AU67</f>
        <v>0</v>
      </c>
      <c r="AQ67" s="49">
        <f>'Subaward 7'!$AI$301</f>
        <v>0</v>
      </c>
      <c r="AR67" s="49">
        <f>'Subaward 7'!$AJ$301</f>
        <v>0</v>
      </c>
      <c r="AS67" s="49">
        <f>'Subaward 7'!$AK$301</f>
        <v>0</v>
      </c>
      <c r="AT67" s="41">
        <f t="shared" si="65"/>
        <v>0</v>
      </c>
      <c r="AU67" s="42">
        <f t="shared" si="67"/>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8" customFormat="1" x14ac:dyDescent="0.35">
      <c r="A68" s="10">
        <v>8</v>
      </c>
      <c r="B68" s="609">
        <f>'Subaward 8'!$C$3</f>
        <v>0</v>
      </c>
      <c r="C68" s="609"/>
      <c r="D68" s="609"/>
      <c r="E68" s="609"/>
      <c r="F68" s="609"/>
      <c r="G68" s="609"/>
      <c r="H68" s="609"/>
      <c r="I68" s="609"/>
      <c r="J68" s="16">
        <f>'Subaward 8'!$H$301</f>
        <v>0</v>
      </c>
      <c r="K68" s="16">
        <f>'Subaward 8'!$I$301</f>
        <v>0</v>
      </c>
      <c r="L68" s="16">
        <f>'Subaward 8'!$J$301</f>
        <v>0</v>
      </c>
      <c r="M68" s="14">
        <f t="shared" si="66"/>
        <v>0</v>
      </c>
      <c r="N68" s="6"/>
      <c r="O68" s="3"/>
      <c r="P68" s="10">
        <v>8</v>
      </c>
      <c r="Q68" s="592">
        <f>'Subaward 8'!$C$3</f>
        <v>0</v>
      </c>
      <c r="R68" s="592"/>
      <c r="S68" s="592"/>
      <c r="T68" s="592"/>
      <c r="U68" s="592"/>
      <c r="V68" s="592"/>
      <c r="W68" s="592"/>
      <c r="X68" s="592"/>
      <c r="Y68" s="90">
        <f>'Year 6'!AU68</f>
        <v>0</v>
      </c>
      <c r="Z68" s="61">
        <f>'Subaward 8'!$U$301</f>
        <v>0</v>
      </c>
      <c r="AA68" s="61">
        <f>'Subaward 8'!$V$301</f>
        <v>0</v>
      </c>
      <c r="AB68" s="61">
        <f>'Subaward 8'!$W$301</f>
        <v>0</v>
      </c>
      <c r="AC68" s="57">
        <f t="shared" si="63"/>
        <v>0</v>
      </c>
      <c r="AD68" s="58">
        <f t="shared" si="64"/>
        <v>0</v>
      </c>
      <c r="AE68" s="6"/>
      <c r="AF68" s="3"/>
      <c r="AG68" s="10">
        <v>8</v>
      </c>
      <c r="AH68" s="602">
        <f>'Subaward 8'!$C$3</f>
        <v>0</v>
      </c>
      <c r="AI68" s="602"/>
      <c r="AJ68" s="602"/>
      <c r="AK68" s="602"/>
      <c r="AL68" s="602"/>
      <c r="AM68" s="602"/>
      <c r="AN68" s="602"/>
      <c r="AO68" s="602"/>
      <c r="AP68" s="67">
        <f>'Year 6'!AU68</f>
        <v>0</v>
      </c>
      <c r="AQ68" s="49">
        <f>'Subaward 8'!$AI$301</f>
        <v>0</v>
      </c>
      <c r="AR68" s="49">
        <f>'Subaward 8'!$AJ$301</f>
        <v>0</v>
      </c>
      <c r="AS68" s="49">
        <f>'Subaward 8'!$AK$301</f>
        <v>0</v>
      </c>
      <c r="AT68" s="41">
        <f t="shared" si="65"/>
        <v>0</v>
      </c>
      <c r="AU68" s="42">
        <f t="shared" si="67"/>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8" customFormat="1" x14ac:dyDescent="0.35">
      <c r="A69" s="10">
        <v>9</v>
      </c>
      <c r="B69" s="609">
        <f>'Subaward 9'!$C$3</f>
        <v>0</v>
      </c>
      <c r="C69" s="609"/>
      <c r="D69" s="609"/>
      <c r="E69" s="609"/>
      <c r="F69" s="609"/>
      <c r="G69" s="609"/>
      <c r="H69" s="609"/>
      <c r="I69" s="609"/>
      <c r="J69" s="16">
        <f>'Subaward 9'!$H$301</f>
        <v>0</v>
      </c>
      <c r="K69" s="16">
        <f>'Subaward 9'!$I$301</f>
        <v>0</v>
      </c>
      <c r="L69" s="16">
        <f>'Subaward 9'!$J$301</f>
        <v>0</v>
      </c>
      <c r="M69" s="14">
        <f t="shared" si="66"/>
        <v>0</v>
      </c>
      <c r="N69" s="6"/>
      <c r="O69" s="3"/>
      <c r="P69" s="10">
        <v>9</v>
      </c>
      <c r="Q69" s="592">
        <f>'Subaward 9'!$C$3</f>
        <v>0</v>
      </c>
      <c r="R69" s="592"/>
      <c r="S69" s="592"/>
      <c r="T69" s="592"/>
      <c r="U69" s="592"/>
      <c r="V69" s="592"/>
      <c r="W69" s="592"/>
      <c r="X69" s="592"/>
      <c r="Y69" s="90">
        <f>'Year 6'!AU69</f>
        <v>0</v>
      </c>
      <c r="Z69" s="61">
        <f>'Subaward 9'!$U$301</f>
        <v>0</v>
      </c>
      <c r="AA69" s="61">
        <f>'Subaward 9'!$V$301</f>
        <v>0</v>
      </c>
      <c r="AB69" s="61">
        <f>'Subaward 9'!$W$301</f>
        <v>0</v>
      </c>
      <c r="AC69" s="57">
        <f t="shared" si="63"/>
        <v>0</v>
      </c>
      <c r="AD69" s="58">
        <f t="shared" si="64"/>
        <v>0</v>
      </c>
      <c r="AE69" s="6"/>
      <c r="AF69" s="3"/>
      <c r="AG69" s="10">
        <v>9</v>
      </c>
      <c r="AH69" s="602">
        <f>'Subaward 9'!$C$3</f>
        <v>0</v>
      </c>
      <c r="AI69" s="602"/>
      <c r="AJ69" s="602"/>
      <c r="AK69" s="602"/>
      <c r="AL69" s="602"/>
      <c r="AM69" s="602"/>
      <c r="AN69" s="602"/>
      <c r="AO69" s="602"/>
      <c r="AP69" s="67">
        <f>'Year 6'!AU69</f>
        <v>0</v>
      </c>
      <c r="AQ69" s="49">
        <f>'Subaward 9'!$AI$301</f>
        <v>0</v>
      </c>
      <c r="AR69" s="49">
        <f>'Subaward 9'!$AJ$301</f>
        <v>0</v>
      </c>
      <c r="AS69" s="49">
        <f>'Subaward 9'!$AK$301</f>
        <v>0</v>
      </c>
      <c r="AT69" s="41">
        <f t="shared" si="65"/>
        <v>0</v>
      </c>
      <c r="AU69" s="42">
        <f t="shared" si="67"/>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8" customFormat="1" x14ac:dyDescent="0.35">
      <c r="A70" s="10">
        <v>10</v>
      </c>
      <c r="B70" s="609">
        <f>'Subaward 10'!$C$3</f>
        <v>0</v>
      </c>
      <c r="C70" s="609"/>
      <c r="D70" s="609"/>
      <c r="E70" s="609"/>
      <c r="F70" s="609"/>
      <c r="G70" s="609"/>
      <c r="H70" s="609"/>
      <c r="I70" s="609"/>
      <c r="J70" s="16">
        <f>'Subaward 10'!$H$301</f>
        <v>0</v>
      </c>
      <c r="K70" s="16">
        <f>'Subaward 10'!$I$301</f>
        <v>0</v>
      </c>
      <c r="L70" s="16">
        <f>'Subaward 10'!$J$301</f>
        <v>0</v>
      </c>
      <c r="M70" s="14">
        <f t="shared" si="66"/>
        <v>0</v>
      </c>
      <c r="N70" s="6"/>
      <c r="O70" s="3"/>
      <c r="P70" s="10">
        <v>10</v>
      </c>
      <c r="Q70" s="592">
        <f>'Subaward 10'!$C$3</f>
        <v>0</v>
      </c>
      <c r="R70" s="592"/>
      <c r="S70" s="592"/>
      <c r="T70" s="592"/>
      <c r="U70" s="592"/>
      <c r="V70" s="592"/>
      <c r="W70" s="592"/>
      <c r="X70" s="592"/>
      <c r="Y70" s="90">
        <f>'Year 6'!AU70</f>
        <v>0</v>
      </c>
      <c r="Z70" s="61">
        <f>'Subaward 10'!$U$301</f>
        <v>0</v>
      </c>
      <c r="AA70" s="61">
        <f>'Subaward 10'!$V$301</f>
        <v>0</v>
      </c>
      <c r="AB70" s="61">
        <f>'Subaward 10'!$W$301</f>
        <v>0</v>
      </c>
      <c r="AC70" s="57">
        <f t="shared" si="63"/>
        <v>0</v>
      </c>
      <c r="AD70" s="58">
        <f t="shared" si="64"/>
        <v>0</v>
      </c>
      <c r="AE70" s="6"/>
      <c r="AF70" s="3"/>
      <c r="AG70" s="10">
        <v>10</v>
      </c>
      <c r="AH70" s="602">
        <f>'Subaward 10'!$C$3</f>
        <v>0</v>
      </c>
      <c r="AI70" s="602"/>
      <c r="AJ70" s="602"/>
      <c r="AK70" s="602"/>
      <c r="AL70" s="602"/>
      <c r="AM70" s="602"/>
      <c r="AN70" s="602"/>
      <c r="AO70" s="602"/>
      <c r="AP70" s="67">
        <f>'Year 6'!AU70</f>
        <v>0</v>
      </c>
      <c r="AQ70" s="49">
        <f>'Subaward 10'!$AI$301</f>
        <v>0</v>
      </c>
      <c r="AR70" s="49">
        <f>'Subaward 10'!$AJ$301</f>
        <v>0</v>
      </c>
      <c r="AS70" s="49">
        <f>'Subaward 10'!$AK$301</f>
        <v>0</v>
      </c>
      <c r="AT70" s="41">
        <f t="shared" si="65"/>
        <v>0</v>
      </c>
      <c r="AU70" s="42">
        <f t="shared" si="67"/>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s="8" customFormat="1" ht="16" thickBot="1" x14ac:dyDescent="0.4">
      <c r="A71" s="593" t="s">
        <v>162</v>
      </c>
      <c r="B71" s="594"/>
      <c r="C71" s="594"/>
      <c r="D71" s="594"/>
      <c r="E71" s="594"/>
      <c r="F71" s="594"/>
      <c r="G71" s="594"/>
      <c r="H71" s="594"/>
      <c r="I71" s="594"/>
      <c r="J71" s="77">
        <f>SUM(J61:J70)</f>
        <v>0</v>
      </c>
      <c r="K71" s="77">
        <f t="shared" ref="K71:L71" si="68">SUM(K61:K70)</f>
        <v>0</v>
      </c>
      <c r="L71" s="77">
        <f t="shared" si="68"/>
        <v>0</v>
      </c>
      <c r="M71" s="15">
        <f t="shared" si="66"/>
        <v>0</v>
      </c>
      <c r="N71" s="6"/>
      <c r="O71" s="3"/>
      <c r="P71" s="593" t="s">
        <v>162</v>
      </c>
      <c r="Q71" s="594"/>
      <c r="R71" s="594"/>
      <c r="S71" s="594"/>
      <c r="T71" s="594"/>
      <c r="U71" s="594"/>
      <c r="V71" s="594"/>
      <c r="W71" s="594"/>
      <c r="X71" s="594"/>
      <c r="Y71" s="79">
        <f t="shared" ref="Y71:AD71" si="69">SUM(Y61:Y70)</f>
        <v>0</v>
      </c>
      <c r="Z71" s="79">
        <f t="shared" si="69"/>
        <v>0</v>
      </c>
      <c r="AA71" s="79">
        <f t="shared" si="69"/>
        <v>0</v>
      </c>
      <c r="AB71" s="79">
        <f t="shared" si="69"/>
        <v>0</v>
      </c>
      <c r="AC71" s="79">
        <f>SUM(AC61:AC70)</f>
        <v>0</v>
      </c>
      <c r="AD71" s="103">
        <f t="shared" si="69"/>
        <v>0</v>
      </c>
      <c r="AE71" s="6"/>
      <c r="AF71" s="3"/>
      <c r="AG71" s="593" t="s">
        <v>162</v>
      </c>
      <c r="AH71" s="594"/>
      <c r="AI71" s="594"/>
      <c r="AJ71" s="594"/>
      <c r="AK71" s="594"/>
      <c r="AL71" s="594"/>
      <c r="AM71" s="594"/>
      <c r="AN71" s="594"/>
      <c r="AO71" s="594"/>
      <c r="AP71" s="78">
        <f>SUM(AP61:AP70)</f>
        <v>0</v>
      </c>
      <c r="AQ71" s="78">
        <f>SUM(AQ61:AQ70)</f>
        <v>0</v>
      </c>
      <c r="AR71" s="78">
        <f t="shared" ref="AR71:AT71" si="70">SUM(AR61:AR70)</f>
        <v>0</v>
      </c>
      <c r="AS71" s="78">
        <f>SUM(AS61:AS70)</f>
        <v>0</v>
      </c>
      <c r="AT71" s="78">
        <f t="shared" si="70"/>
        <v>0</v>
      </c>
      <c r="AU71" s="40">
        <f>IF($S$86&lt;&gt;0, AC71+AP71-AT71, M71+AP71-AT71)</f>
        <v>0</v>
      </c>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row>
    <row r="72" spans="1:134"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row>
    <row r="73" spans="1:134" x14ac:dyDescent="0.35">
      <c r="A73" s="595" t="s">
        <v>163</v>
      </c>
      <c r="B73" s="596"/>
      <c r="C73" s="596"/>
      <c r="D73" s="596"/>
      <c r="E73" s="596"/>
      <c r="F73" s="596"/>
      <c r="G73" s="596"/>
      <c r="H73" s="596"/>
      <c r="I73" s="596"/>
      <c r="J73" s="23">
        <f>SUM(J71, J58, J43, J37, H30)</f>
        <v>0</v>
      </c>
      <c r="K73" s="23">
        <f>SUM(K71, K58, K43, K37, K30)</f>
        <v>0</v>
      </c>
      <c r="L73" s="23">
        <f>SUM(L71, L58, L43, L37, L30)</f>
        <v>0</v>
      </c>
      <c r="M73" s="24">
        <f>SUM(J73:L73)</f>
        <v>0</v>
      </c>
      <c r="N73" s="6"/>
      <c r="P73" s="595" t="s">
        <v>119</v>
      </c>
      <c r="Q73" s="596"/>
      <c r="R73" s="596"/>
      <c r="S73" s="596"/>
      <c r="T73" s="596"/>
      <c r="U73" s="596"/>
      <c r="V73" s="596"/>
      <c r="W73" s="596"/>
      <c r="X73" s="596"/>
      <c r="Y73" s="109">
        <f>'Year 6'!AU73</f>
        <v>0</v>
      </c>
      <c r="Z73" s="62">
        <f>SUM(Z71, Z58, Z43, Z37, X30)</f>
        <v>0</v>
      </c>
      <c r="AA73" s="62">
        <f>SUM(AA71, AA58, AA43, AA37, AA30)</f>
        <v>0</v>
      </c>
      <c r="AB73" s="62">
        <f>SUM(AB71, AB58, AB43, AB37, AB30)</f>
        <v>0</v>
      </c>
      <c r="AC73" s="62">
        <f>SUM(Z73:AB73)</f>
        <v>0</v>
      </c>
      <c r="AD73" s="63">
        <f>M73-AC73</f>
        <v>0</v>
      </c>
      <c r="AE73" s="5"/>
      <c r="AG73" s="595" t="s">
        <v>119</v>
      </c>
      <c r="AH73" s="596"/>
      <c r="AI73" s="596"/>
      <c r="AJ73" s="596"/>
      <c r="AK73" s="596"/>
      <c r="AL73" s="596"/>
      <c r="AM73" s="596"/>
      <c r="AN73" s="596"/>
      <c r="AO73" s="596"/>
      <c r="AP73" s="113">
        <f>'Year 6'!AU73</f>
        <v>0</v>
      </c>
      <c r="AQ73" s="50">
        <f>SUM(AQ71, AQ58, AQ43, AQ37, AO30)</f>
        <v>0</v>
      </c>
      <c r="AR73" s="50">
        <f>SUM(AR71, AR58, AR43, AR37, AR30)</f>
        <v>0</v>
      </c>
      <c r="AS73" s="50">
        <f>SUM(AS71, AS58, AS43, AS37, AS30, )</f>
        <v>0</v>
      </c>
      <c r="AT73" s="50">
        <f>SUM(AQ73:AS73)</f>
        <v>0</v>
      </c>
      <c r="AU73" s="51">
        <f>IF($S$86&lt;&gt;0, AC73+AP73-AT73, M73+AP73-AT73)</f>
        <v>0</v>
      </c>
      <c r="AV73" s="5"/>
    </row>
    <row r="74" spans="1:134" ht="16" thickBot="1" x14ac:dyDescent="0.4">
      <c r="A74" s="586" t="s">
        <v>120</v>
      </c>
      <c r="B74" s="587"/>
      <c r="C74" s="587"/>
      <c r="D74" s="587"/>
      <c r="E74" s="587"/>
      <c r="F74" s="587"/>
      <c r="G74" s="587"/>
      <c r="H74" s="587"/>
      <c r="I74" s="587"/>
      <c r="J74" s="224"/>
      <c r="K74" s="228"/>
      <c r="L74" s="225">
        <f>SUM(K71, L71, K58, L58, K43, L43, K37, L37, K30, L30)</f>
        <v>0</v>
      </c>
      <c r="M74" s="219">
        <f>SUM(J74:L74)</f>
        <v>0</v>
      </c>
      <c r="N74" s="6"/>
      <c r="P74" s="586" t="s">
        <v>120</v>
      </c>
      <c r="Q74" s="587"/>
      <c r="R74" s="587"/>
      <c r="S74" s="587"/>
      <c r="T74" s="587"/>
      <c r="U74" s="587"/>
      <c r="V74" s="587"/>
      <c r="W74" s="587"/>
      <c r="X74" s="587"/>
      <c r="Y74" s="216">
        <f>'Year 6'!AU74</f>
        <v>0</v>
      </c>
      <c r="Z74" s="205"/>
      <c r="AA74" s="208"/>
      <c r="AB74" s="206">
        <f>SUM(AA71, AB71, AA58, AB58, AA43, AB43, AA37, AB37, AA30, AB30)</f>
        <v>0</v>
      </c>
      <c r="AC74" s="64">
        <f>SUM(Z74:AB74)</f>
        <v>0</v>
      </c>
      <c r="AD74" s="56">
        <f>J74-AB74</f>
        <v>0</v>
      </c>
      <c r="AE74" s="6"/>
      <c r="AG74" s="586" t="s">
        <v>120</v>
      </c>
      <c r="AH74" s="587"/>
      <c r="AI74" s="587"/>
      <c r="AJ74" s="587"/>
      <c r="AK74" s="587"/>
      <c r="AL74" s="587"/>
      <c r="AM74" s="587"/>
      <c r="AN74" s="587"/>
      <c r="AO74" s="587"/>
      <c r="AP74" s="68">
        <f>'Year 6'!AU74</f>
        <v>0</v>
      </c>
      <c r="AQ74" s="221"/>
      <c r="AR74" s="222"/>
      <c r="AS74" s="223">
        <f>SUM(AR71, AS71, AR58, AS58, AR43, AS43, AR37, AS37, AR30, AS30)</f>
        <v>0</v>
      </c>
      <c r="AT74" s="220">
        <f>SUM(AQ74:AS74)</f>
        <v>0</v>
      </c>
      <c r="AU74" s="40">
        <f>IF($S$86&lt;&gt;0, AC74+AP74-AT74, M74+AP74-AT74)</f>
        <v>0</v>
      </c>
    </row>
    <row r="75" spans="1:134"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s="20" customFormat="1" x14ac:dyDescent="0.35">
      <c r="A76" s="580" t="s">
        <v>121</v>
      </c>
      <c r="B76" s="581"/>
      <c r="C76" s="581"/>
      <c r="D76" s="581"/>
      <c r="E76" s="581"/>
      <c r="F76" s="581"/>
      <c r="G76" s="581"/>
      <c r="H76" s="581"/>
      <c r="I76" s="581"/>
      <c r="J76" s="84" t="s">
        <v>111</v>
      </c>
      <c r="K76" s="720" t="s">
        <v>27</v>
      </c>
      <c r="L76" s="720"/>
      <c r="M76" s="99" t="s">
        <v>122</v>
      </c>
      <c r="N76" s="29"/>
      <c r="P76" s="580" t="s">
        <v>121</v>
      </c>
      <c r="Q76" s="581"/>
      <c r="R76" s="581"/>
      <c r="S76" s="581"/>
      <c r="T76" s="581"/>
      <c r="U76" s="581"/>
      <c r="V76" s="581"/>
      <c r="W76" s="581"/>
      <c r="X76" s="581"/>
      <c r="Y76" s="94" t="s">
        <v>212</v>
      </c>
      <c r="Z76" s="84" t="s">
        <v>41</v>
      </c>
      <c r="AA76" s="585" t="s">
        <v>27</v>
      </c>
      <c r="AB76" s="585"/>
      <c r="AC76" s="94" t="s">
        <v>94</v>
      </c>
      <c r="AD76" s="36" t="s">
        <v>95</v>
      </c>
      <c r="AE76" s="29"/>
      <c r="AG76" s="580" t="s">
        <v>121</v>
      </c>
      <c r="AH76" s="581"/>
      <c r="AI76" s="581"/>
      <c r="AJ76" s="581"/>
      <c r="AK76" s="581"/>
      <c r="AL76" s="581"/>
      <c r="AM76" s="581"/>
      <c r="AN76" s="581"/>
      <c r="AO76" s="581"/>
      <c r="AP76" s="94" t="s">
        <v>212</v>
      </c>
      <c r="AQ76" s="84" t="s">
        <v>123</v>
      </c>
      <c r="AR76" s="720" t="s">
        <v>27</v>
      </c>
      <c r="AS76" s="720"/>
      <c r="AT76" s="94" t="s">
        <v>124</v>
      </c>
      <c r="AU76" s="36" t="s">
        <v>225</v>
      </c>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row>
    <row r="77" spans="1:134" ht="16" thickBot="1" x14ac:dyDescent="0.4">
      <c r="A77" s="586" t="s">
        <v>40</v>
      </c>
      <c r="B77" s="587"/>
      <c r="C77" s="587"/>
      <c r="D77" s="587"/>
      <c r="E77" s="587"/>
      <c r="F77" s="587"/>
      <c r="G77" s="587"/>
      <c r="H77" s="587"/>
      <c r="I77" s="587"/>
      <c r="J77" s="21">
        <f>(SUM(J58, J43, J37, H30, J71))*'Cumulative Budget'!$G$35</f>
        <v>0</v>
      </c>
      <c r="K77" s="193"/>
      <c r="L77" s="200">
        <f>(SUM(K71, L71, K58, L58, K43, L43, K37, L37, K30, L30))*'Cumulative Budget'!$G$35</f>
        <v>0</v>
      </c>
      <c r="M77" s="201">
        <f>SUM(J77:L77)</f>
        <v>0</v>
      </c>
      <c r="N77" s="6"/>
      <c r="P77" s="586" t="s">
        <v>40</v>
      </c>
      <c r="Q77" s="587"/>
      <c r="R77" s="587"/>
      <c r="S77" s="587"/>
      <c r="T77" s="587"/>
      <c r="U77" s="587"/>
      <c r="V77" s="587"/>
      <c r="W77" s="587"/>
      <c r="X77" s="587"/>
      <c r="Y77" s="110">
        <f>'Year 6'!AU77</f>
        <v>0</v>
      </c>
      <c r="Z77" s="204">
        <f>(SUM(Z58, Z43, Z37, X30, Z71))*'Cumulative Budget'!$G$35</f>
        <v>0</v>
      </c>
      <c r="AA77" s="205"/>
      <c r="AB77" s="206">
        <f>(SUM(AA71, AB71, AA58, AB58, AA43, AB43, AA37, AB37, AA30, AB30))*'Cumulative Budget'!$G$35</f>
        <v>0</v>
      </c>
      <c r="AC77" s="207">
        <f>SUM(Z77:AB77)</f>
        <v>0</v>
      </c>
      <c r="AD77" s="56">
        <f>M77-AC77</f>
        <v>0</v>
      </c>
      <c r="AE77" s="6"/>
      <c r="AG77" s="586" t="s">
        <v>40</v>
      </c>
      <c r="AH77" s="587"/>
      <c r="AI77" s="587"/>
      <c r="AJ77" s="587"/>
      <c r="AK77" s="587"/>
      <c r="AL77" s="587"/>
      <c r="AM77" s="587"/>
      <c r="AN77" s="587"/>
      <c r="AO77" s="587"/>
      <c r="AP77" s="68">
        <f>'Year 6'!AU77</f>
        <v>0</v>
      </c>
      <c r="AQ77" s="217">
        <f>(SUM(AQ58, AQ43, AQ37, AO30, AQ71))*'Cumulative Budget'!$G$35</f>
        <v>0</v>
      </c>
      <c r="AR77" s="226"/>
      <c r="AS77" s="227">
        <f>(SUM(AR71, AS71, AR58, AS58, AR43, AS43, AR37, AS37, AR30, AS30))*'Cumulative Budget'!$G$35</f>
        <v>0</v>
      </c>
      <c r="AT77" s="39">
        <f>SUM(AQ77:AS77)</f>
        <v>0</v>
      </c>
      <c r="AU77" s="40">
        <f>IF($S$86&lt;&gt;0, AC77+AP77-AT77, M77+AP77-AT77)</f>
        <v>0</v>
      </c>
    </row>
    <row r="78" spans="1:134"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row>
    <row r="79" spans="1:134" s="85" customFormat="1" ht="16" thickBot="1" x14ac:dyDescent="0.4">
      <c r="A79" s="729" t="s">
        <v>126</v>
      </c>
      <c r="B79" s="730"/>
      <c r="C79" s="730"/>
      <c r="D79" s="730"/>
      <c r="E79" s="730"/>
      <c r="F79" s="730"/>
      <c r="G79" s="730"/>
      <c r="H79" s="730"/>
      <c r="I79" s="730"/>
      <c r="J79" s="17">
        <f>SUM(J77, J58, J43, J37, H30, J71)</f>
        <v>0</v>
      </c>
      <c r="K79" s="17">
        <f>SUM(L77, K58, K43, K37, K30, K71)</f>
        <v>0</v>
      </c>
      <c r="L79" s="17">
        <f>SUM(L58, L43, L37, L30, L71)</f>
        <v>0</v>
      </c>
      <c r="M79" s="18">
        <f>SUM(J79:L79)</f>
        <v>0</v>
      </c>
      <c r="N79" s="5"/>
      <c r="P79" s="588" t="s">
        <v>126</v>
      </c>
      <c r="Q79" s="589"/>
      <c r="R79" s="589"/>
      <c r="S79" s="589"/>
      <c r="T79" s="589"/>
      <c r="U79" s="589"/>
      <c r="V79" s="589"/>
      <c r="W79" s="589"/>
      <c r="X79" s="589"/>
      <c r="Y79" s="111">
        <f>'Year 6'!AU79</f>
        <v>0</v>
      </c>
      <c r="Z79" s="65">
        <f>SUM(Z77, Z58, Z43, Z37, X30, Z71)</f>
        <v>0</v>
      </c>
      <c r="AA79" s="65">
        <f>SUM(AB77, AA58, AA43, AA37, AA30, AA71)</f>
        <v>0</v>
      </c>
      <c r="AB79" s="65">
        <f>SUM(AB58, AB43, AB37, AB30, AB71)</f>
        <v>0</v>
      </c>
      <c r="AC79" s="59">
        <f>SUM(Z79:AB79)</f>
        <v>0</v>
      </c>
      <c r="AD79" s="60">
        <f>M79-AC79</f>
        <v>0</v>
      </c>
      <c r="AE79" s="5"/>
      <c r="AG79" s="642" t="s">
        <v>126</v>
      </c>
      <c r="AH79" s="643"/>
      <c r="AI79" s="643"/>
      <c r="AJ79" s="643"/>
      <c r="AK79" s="643"/>
      <c r="AL79" s="643"/>
      <c r="AM79" s="643"/>
      <c r="AN79" s="643"/>
      <c r="AO79" s="643"/>
      <c r="AP79" s="114">
        <f>'Year 6'!AU79</f>
        <v>0</v>
      </c>
      <c r="AQ79" s="52">
        <f>SUM(AQ77, AQ58, AQ43, AQ37, AO30, AQ71)</f>
        <v>0</v>
      </c>
      <c r="AR79" s="52">
        <f>SUM(AS77, AR58, AR43, AR37, AR30, AR71)</f>
        <v>0</v>
      </c>
      <c r="AS79" s="52">
        <f>SUM(AS58, AS43, AS37, AS30, AS71)</f>
        <v>0</v>
      </c>
      <c r="AT79" s="43">
        <f>SUM(AQ79:AS79)</f>
        <v>0</v>
      </c>
      <c r="AU79" s="44">
        <f>IF($S$86&lt;&gt;0, AC79+AP79-AT79, M79+AP79-AT79)</f>
        <v>0</v>
      </c>
    </row>
    <row r="80" spans="1:134" x14ac:dyDescent="0.35">
      <c r="F80" s="3"/>
      <c r="G80" s="3"/>
      <c r="N80" s="6"/>
    </row>
    <row r="81" spans="2:45" ht="16" thickBot="1" x14ac:dyDescent="0.4">
      <c r="F81" s="3"/>
      <c r="G81" s="3"/>
      <c r="P81" s="37"/>
      <c r="Q81" s="37"/>
      <c r="R81" s="37"/>
      <c r="S81" s="37"/>
      <c r="T81" s="37"/>
      <c r="U81" s="37"/>
      <c r="V81" s="37"/>
      <c r="AG81" s="37"/>
      <c r="AH81" s="37"/>
      <c r="AI81" s="37"/>
      <c r="AJ81" s="37"/>
      <c r="AK81" s="37"/>
      <c r="AL81" s="37"/>
      <c r="AM81" s="37"/>
    </row>
    <row r="82" spans="2:45" x14ac:dyDescent="0.35">
      <c r="B82" s="617" t="s">
        <v>226</v>
      </c>
      <c r="C82" s="618"/>
      <c r="D82" s="153">
        <f>$J$79</f>
        <v>0</v>
      </c>
      <c r="F82" s="3"/>
      <c r="G82" s="3"/>
      <c r="O82" s="70"/>
      <c r="P82" s="617" t="s">
        <v>226</v>
      </c>
      <c r="Q82" s="644"/>
      <c r="R82" s="618"/>
      <c r="S82" s="154">
        <f>Z79</f>
        <v>0</v>
      </c>
      <c r="T82" s="613" t="s">
        <v>128</v>
      </c>
      <c r="U82" s="614"/>
      <c r="V82" s="86">
        <f>D82-S82</f>
        <v>0</v>
      </c>
      <c r="W82" s="26"/>
      <c r="X82" s="723"/>
      <c r="Y82" s="723"/>
      <c r="Z82" s="26"/>
      <c r="AA82" s="26"/>
      <c r="AF82" s="70"/>
      <c r="AG82" s="711" t="s">
        <v>129</v>
      </c>
      <c r="AH82" s="712"/>
      <c r="AI82" s="742">
        <f>AQ79</f>
        <v>0</v>
      </c>
      <c r="AJ82" s="743"/>
      <c r="AK82" s="613" t="s">
        <v>130</v>
      </c>
      <c r="AL82" s="614"/>
      <c r="AM82" s="132">
        <f>IF($S$86&lt;&gt;0, S82+'Year 6'!AM82-AI82, D82+'Year 6'!AM82-AI82)</f>
        <v>0</v>
      </c>
      <c r="AO82" s="136" t="s">
        <v>131</v>
      </c>
      <c r="AP82" s="648"/>
      <c r="AQ82" s="649"/>
      <c r="AR82" s="137" t="s">
        <v>132</v>
      </c>
      <c r="AS82" s="138"/>
    </row>
    <row r="83" spans="2:45" x14ac:dyDescent="0.35">
      <c r="B83" s="619" t="s">
        <v>227</v>
      </c>
      <c r="C83" s="615"/>
      <c r="D83" s="155">
        <f>$K$79</f>
        <v>0</v>
      </c>
      <c r="F83" s="3"/>
      <c r="G83" s="3"/>
      <c r="O83" s="70"/>
      <c r="P83" s="619" t="s">
        <v>227</v>
      </c>
      <c r="Q83" s="647"/>
      <c r="R83" s="615"/>
      <c r="S83" s="156">
        <f>AA79</f>
        <v>0</v>
      </c>
      <c r="T83" s="615" t="s">
        <v>134</v>
      </c>
      <c r="U83" s="616"/>
      <c r="V83" s="115">
        <f>D83-S83</f>
        <v>0</v>
      </c>
      <c r="W83" s="26"/>
      <c r="X83" s="664"/>
      <c r="Y83" s="664"/>
      <c r="Z83" s="664"/>
      <c r="AA83" s="664"/>
      <c r="AF83" s="70"/>
      <c r="AG83" s="619" t="s">
        <v>135</v>
      </c>
      <c r="AH83" s="615"/>
      <c r="AI83" s="725">
        <f>AR79</f>
        <v>0</v>
      </c>
      <c r="AJ83" s="726"/>
      <c r="AK83" s="615" t="s">
        <v>136</v>
      </c>
      <c r="AL83" s="616"/>
      <c r="AM83" s="72">
        <f>IF($S$86&lt;&gt;0, S83+'Year 6'!AM83-AI83, D83+'Year 6'!AM83-AI83)</f>
        <v>0</v>
      </c>
      <c r="AO83" s="73" t="s">
        <v>137</v>
      </c>
      <c r="AP83" s="575"/>
      <c r="AQ83" s="575"/>
      <c r="AR83" s="575"/>
      <c r="AS83" s="641"/>
    </row>
    <row r="84" spans="2:45" ht="16" thickBot="1" x14ac:dyDescent="0.4">
      <c r="B84" s="619" t="s">
        <v>228</v>
      </c>
      <c r="C84" s="615"/>
      <c r="D84" s="155">
        <f>$L$79</f>
        <v>0</v>
      </c>
      <c r="F84" s="3"/>
      <c r="G84" s="3"/>
      <c r="O84" s="70"/>
      <c r="P84" s="619" t="s">
        <v>228</v>
      </c>
      <c r="Q84" s="647"/>
      <c r="R84" s="615"/>
      <c r="S84" s="156">
        <f>AB79</f>
        <v>0</v>
      </c>
      <c r="T84" s="615" t="s">
        <v>139</v>
      </c>
      <c r="U84" s="616"/>
      <c r="V84" s="87">
        <f>D84-S84</f>
        <v>0</v>
      </c>
      <c r="W84" s="26"/>
      <c r="X84" s="723"/>
      <c r="Y84" s="723"/>
      <c r="Z84" s="26"/>
      <c r="AA84" s="26"/>
      <c r="AF84" s="70"/>
      <c r="AG84" s="619" t="s">
        <v>140</v>
      </c>
      <c r="AH84" s="615"/>
      <c r="AI84" s="725">
        <f>AS79</f>
        <v>0</v>
      </c>
      <c r="AJ84" s="726"/>
      <c r="AK84" s="615" t="s">
        <v>141</v>
      </c>
      <c r="AL84" s="616"/>
      <c r="AM84" s="42">
        <f>IF($S$86&lt;&gt;0, S84+'Year 6'!AM84-AI84, D84+'Year 6'!AM84-AI84)</f>
        <v>0</v>
      </c>
      <c r="AO84" s="74" t="s">
        <v>142</v>
      </c>
      <c r="AP84" s="650"/>
      <c r="AQ84" s="651"/>
      <c r="AR84" s="740" t="s">
        <v>132</v>
      </c>
      <c r="AS84" s="741"/>
    </row>
    <row r="85" spans="2:45" ht="16" thickBot="1" x14ac:dyDescent="0.4">
      <c r="B85" s="619" t="s">
        <v>229</v>
      </c>
      <c r="C85" s="615"/>
      <c r="D85" s="155">
        <f>$K$79+$L$79</f>
        <v>0</v>
      </c>
      <c r="F85" s="3"/>
      <c r="G85" s="3"/>
      <c r="O85" s="70"/>
      <c r="P85" s="619" t="s">
        <v>229</v>
      </c>
      <c r="Q85" s="647"/>
      <c r="R85" s="615"/>
      <c r="S85" s="156">
        <f>SUM(AA79, AB79)</f>
        <v>0</v>
      </c>
      <c r="T85" s="615" t="s">
        <v>144</v>
      </c>
      <c r="U85" s="616"/>
      <c r="V85" s="87">
        <f>D85-S85</f>
        <v>0</v>
      </c>
      <c r="AF85" s="70"/>
      <c r="AG85" s="619" t="s">
        <v>145</v>
      </c>
      <c r="AH85" s="615"/>
      <c r="AI85" s="725">
        <f>SUM(AR79, AS79)</f>
        <v>0</v>
      </c>
      <c r="AJ85" s="726"/>
      <c r="AK85" s="615" t="s">
        <v>146</v>
      </c>
      <c r="AL85" s="616"/>
      <c r="AM85" s="133">
        <f>IF($S$86&lt;&gt;0, S85+'Year 6'!AM85-AI85, D85+'Year 6'!AM85-AI85)</f>
        <v>0</v>
      </c>
      <c r="AO85" s="25"/>
      <c r="AP85" s="25"/>
      <c r="AQ85" s="25"/>
      <c r="AR85" s="25"/>
      <c r="AS85" s="25"/>
    </row>
    <row r="86" spans="2:45" ht="16" thickBot="1" x14ac:dyDescent="0.4">
      <c r="B86" s="619" t="s">
        <v>230</v>
      </c>
      <c r="C86" s="615"/>
      <c r="D86" s="155">
        <f>$M$79</f>
        <v>0</v>
      </c>
      <c r="F86" s="3"/>
      <c r="G86" s="3"/>
      <c r="O86" s="70"/>
      <c r="P86" s="619" t="s">
        <v>230</v>
      </c>
      <c r="Q86" s="647"/>
      <c r="R86" s="615"/>
      <c r="S86" s="156">
        <f>AC79</f>
        <v>0</v>
      </c>
      <c r="T86" s="682" t="s">
        <v>148</v>
      </c>
      <c r="U86" s="682"/>
      <c r="V86" s="106">
        <f>D86-S86</f>
        <v>0</v>
      </c>
      <c r="W86" s="724"/>
      <c r="X86" s="724"/>
      <c r="Y86" s="664"/>
      <c r="Z86" s="664"/>
      <c r="AA86" s="664"/>
      <c r="AF86" s="70"/>
      <c r="AG86" s="619" t="s">
        <v>231</v>
      </c>
      <c r="AH86" s="615"/>
      <c r="AI86" s="725">
        <f>AT79</f>
        <v>0</v>
      </c>
      <c r="AJ86" s="726"/>
      <c r="AK86" s="682" t="s">
        <v>232</v>
      </c>
      <c r="AL86" s="682"/>
      <c r="AM86" s="40">
        <f>IF($S$86&lt;&gt;0, S86+'Year 6'!AM86-AI86, D86+'Year 6'!AM86-AI86)</f>
        <v>0</v>
      </c>
      <c r="AO86" s="713" t="s">
        <v>151</v>
      </c>
      <c r="AP86" s="714"/>
      <c r="AQ86" s="708"/>
      <c r="AR86" s="709"/>
      <c r="AS86" s="710"/>
    </row>
    <row r="87" spans="2:45" x14ac:dyDescent="0.35">
      <c r="B87" s="619" t="s">
        <v>152</v>
      </c>
      <c r="C87" s="615"/>
      <c r="D87" s="80" t="e">
        <f>L79/(L79+K79)</f>
        <v>#DIV/0!</v>
      </c>
      <c r="F87" s="3"/>
      <c r="G87" s="3"/>
      <c r="O87" s="70"/>
      <c r="P87" s="619" t="s">
        <v>152</v>
      </c>
      <c r="Q87" s="647"/>
      <c r="R87" s="615"/>
      <c r="S87" s="157" t="e">
        <f>AB79/(AA79+AB79)</f>
        <v>#DIV/0!</v>
      </c>
      <c r="T87" s="26"/>
      <c r="U87" s="26"/>
      <c r="AF87" s="70"/>
      <c r="AG87" s="619" t="s">
        <v>153</v>
      </c>
      <c r="AH87" s="615"/>
      <c r="AI87" s="727" t="e">
        <f>AQ77/AQ73</f>
        <v>#DIV/0!</v>
      </c>
      <c r="AJ87" s="728"/>
      <c r="AK87" s="131"/>
    </row>
    <row r="88" spans="2:45" ht="16" thickBot="1" x14ac:dyDescent="0.4">
      <c r="B88" s="677" t="s">
        <v>60</v>
      </c>
      <c r="C88" s="678"/>
      <c r="D88" s="34" t="e">
        <f>$D$91 &amp; $D$92 &amp; $D$93</f>
        <v>#DIV/0!</v>
      </c>
      <c r="F88" s="3"/>
      <c r="G88" s="3"/>
      <c r="O88" s="70"/>
      <c r="P88" s="677" t="s">
        <v>60</v>
      </c>
      <c r="Q88" s="679"/>
      <c r="R88" s="678"/>
      <c r="S88" s="112" t="e">
        <f>S91 &amp; S92 &amp; S93</f>
        <v>#DIV/0!</v>
      </c>
      <c r="T88" s="26"/>
      <c r="U88" s="26"/>
      <c r="AF88" s="70"/>
      <c r="AG88" s="677" t="s">
        <v>154</v>
      </c>
      <c r="AH88" s="678"/>
      <c r="AI88" s="721" t="e">
        <f>(AS77)/(AR73+AS73)</f>
        <v>#DIV/0!</v>
      </c>
      <c r="AJ88" s="722"/>
    </row>
    <row r="89" spans="2:45" x14ac:dyDescent="0.35">
      <c r="F89" s="3"/>
      <c r="G89" s="3"/>
      <c r="S89" s="92"/>
      <c r="AG89" s="92"/>
      <c r="AH89" s="92"/>
      <c r="AI89" s="92"/>
      <c r="AJ89" s="92"/>
    </row>
    <row r="90" spans="2:45" x14ac:dyDescent="0.35">
      <c r="F90" s="3"/>
      <c r="G90" s="3"/>
    </row>
    <row r="91" spans="2:45" hidden="1" x14ac:dyDescent="0.35">
      <c r="D91" s="3" t="e">
        <f>D82/D82</f>
        <v>#DIV/0!</v>
      </c>
      <c r="F91" s="3"/>
      <c r="G91" s="3"/>
      <c r="S91" s="3" t="e">
        <f>S82/S82</f>
        <v>#DIV/0!</v>
      </c>
    </row>
    <row r="92" spans="2:45" hidden="1" x14ac:dyDescent="0.35">
      <c r="D92" s="3" t="s">
        <v>62</v>
      </c>
      <c r="F92" s="3"/>
      <c r="G92" s="3"/>
      <c r="S92" s="3" t="s">
        <v>62</v>
      </c>
    </row>
    <row r="93" spans="2:45" hidden="1" x14ac:dyDescent="0.35">
      <c r="D93" s="9" t="e">
        <f>D85/D82</f>
        <v>#DIV/0!</v>
      </c>
      <c r="F93" s="3"/>
      <c r="G93" s="3"/>
      <c r="S93" s="9" t="e">
        <f>S85/S82</f>
        <v>#DIV/0!</v>
      </c>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eyjaWE64rVcBJnIulj+s8Htai7iT9sKR7R59/8ucuZ0wfV8830y+YjAKg8WuOHqhY9qIX31z9I7+IlNcbKZtAA==" saltValue="NO1HPwPN+lf8hFjgfsQ2Yg==" spinCount="100000" sheet="1" formatCells="0" formatColumns="0" formatRows="0" insertColumns="0"/>
  <mergeCells count="292">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R5:V5"/>
    <mergeCell ref="X5:AD5"/>
    <mergeCell ref="AG5:AH5"/>
    <mergeCell ref="AI5:AM5"/>
    <mergeCell ref="AO5:AU5"/>
    <mergeCell ref="C6:M6"/>
    <mergeCell ref="C11:D11"/>
    <mergeCell ref="A10:M10"/>
    <mergeCell ref="P10:AD10"/>
    <mergeCell ref="AG10:AU10"/>
    <mergeCell ref="R11:S11"/>
    <mergeCell ref="AI11:AJ11"/>
    <mergeCell ref="R12:S12"/>
    <mergeCell ref="AI12:AJ12"/>
    <mergeCell ref="R13:S13"/>
    <mergeCell ref="AI13:AJ13"/>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A26:B26"/>
    <mergeCell ref="C26:D26"/>
    <mergeCell ref="AI26:AJ26"/>
    <mergeCell ref="A25:B25"/>
    <mergeCell ref="C25:D25"/>
    <mergeCell ref="AI25:AJ25"/>
    <mergeCell ref="A24:B24"/>
    <mergeCell ref="C24:D24"/>
    <mergeCell ref="AI24:AJ24"/>
    <mergeCell ref="P24:Q24"/>
    <mergeCell ref="R24:S24"/>
    <mergeCell ref="AG24:AH24"/>
    <mergeCell ref="C28:D28"/>
    <mergeCell ref="A27:B27"/>
    <mergeCell ref="C27:D27"/>
    <mergeCell ref="AI27:AJ27"/>
    <mergeCell ref="R28:S28"/>
    <mergeCell ref="AI28:AJ28"/>
    <mergeCell ref="A29:M29"/>
    <mergeCell ref="P29:AD29"/>
    <mergeCell ref="AG29:AU29"/>
    <mergeCell ref="A33:I33"/>
    <mergeCell ref="B34:I34"/>
    <mergeCell ref="A30:E30"/>
    <mergeCell ref="P30:T30"/>
    <mergeCell ref="AG30:AK30"/>
    <mergeCell ref="A32:M32"/>
    <mergeCell ref="P32:AC32"/>
    <mergeCell ref="AG32:AT32"/>
    <mergeCell ref="P33:X33"/>
    <mergeCell ref="AG33:AO33"/>
    <mergeCell ref="Q34:X34"/>
    <mergeCell ref="AH34:AO34"/>
    <mergeCell ref="A37:I37"/>
    <mergeCell ref="A39:I39"/>
    <mergeCell ref="B35:I35"/>
    <mergeCell ref="B36:I36"/>
    <mergeCell ref="Q35:X35"/>
    <mergeCell ref="AH35:AO35"/>
    <mergeCell ref="Q36:X36"/>
    <mergeCell ref="AH36:AO36"/>
    <mergeCell ref="P37:X37"/>
    <mergeCell ref="AG37:AO37"/>
    <mergeCell ref="P39:X39"/>
    <mergeCell ref="AG39:AO39"/>
    <mergeCell ref="B42:I42"/>
    <mergeCell ref="A43:I43"/>
    <mergeCell ref="B40:I40"/>
    <mergeCell ref="B41:I41"/>
    <mergeCell ref="Q40:X40"/>
    <mergeCell ref="AH40:AO40"/>
    <mergeCell ref="Q41:X41"/>
    <mergeCell ref="AH41:AO41"/>
    <mergeCell ref="Q42:X42"/>
    <mergeCell ref="AH42:AO42"/>
    <mergeCell ref="P43:X43"/>
    <mergeCell ref="AG43:AO43"/>
    <mergeCell ref="A45:I45"/>
    <mergeCell ref="P45:X45"/>
    <mergeCell ref="AG45:AO45"/>
    <mergeCell ref="B46:I46"/>
    <mergeCell ref="B47:I47"/>
    <mergeCell ref="B48:I48"/>
    <mergeCell ref="Q46:X46"/>
    <mergeCell ref="Q47:X47"/>
    <mergeCell ref="Q48:X48"/>
    <mergeCell ref="AH46:AO46"/>
    <mergeCell ref="AH47:AO47"/>
    <mergeCell ref="AH48:AO48"/>
    <mergeCell ref="B49:I49"/>
    <mergeCell ref="B50:I50"/>
    <mergeCell ref="B51:I51"/>
    <mergeCell ref="B52:I52"/>
    <mergeCell ref="Q49:X49"/>
    <mergeCell ref="Q50:X50"/>
    <mergeCell ref="Q51:X51"/>
    <mergeCell ref="Q52:X52"/>
    <mergeCell ref="AH49:AO49"/>
    <mergeCell ref="AH50:AO50"/>
    <mergeCell ref="AH51:AO51"/>
    <mergeCell ref="AH52:AO52"/>
    <mergeCell ref="B53:I53"/>
    <mergeCell ref="B55:I55"/>
    <mergeCell ref="B56:I56"/>
    <mergeCell ref="B57:I57"/>
    <mergeCell ref="Q53:X53"/>
    <mergeCell ref="Q55:X55"/>
    <mergeCell ref="Q56:X56"/>
    <mergeCell ref="Q57:X57"/>
    <mergeCell ref="AH53:AO53"/>
    <mergeCell ref="AH55:AO55"/>
    <mergeCell ref="AH56:AO56"/>
    <mergeCell ref="AH57:AO57"/>
    <mergeCell ref="B54:I54"/>
    <mergeCell ref="Q54:X54"/>
    <mergeCell ref="AH54:AO54"/>
    <mergeCell ref="A58:I58"/>
    <mergeCell ref="A60:I60"/>
    <mergeCell ref="P58:X58"/>
    <mergeCell ref="AG58:AO58"/>
    <mergeCell ref="P60:X60"/>
    <mergeCell ref="AG60:AO60"/>
    <mergeCell ref="Q61:X61"/>
    <mergeCell ref="AH61:AO61"/>
    <mergeCell ref="Q62:X62"/>
    <mergeCell ref="AH62:AO62"/>
    <mergeCell ref="Q63:X63"/>
    <mergeCell ref="AH63:AO63"/>
    <mergeCell ref="Q64:X64"/>
    <mergeCell ref="AH64:AO64"/>
    <mergeCell ref="Q65:X65"/>
    <mergeCell ref="AH65:AO65"/>
    <mergeCell ref="Q66:X66"/>
    <mergeCell ref="AH66:AO66"/>
    <mergeCell ref="B61:I61"/>
    <mergeCell ref="B62:I62"/>
    <mergeCell ref="B67:I67"/>
    <mergeCell ref="B68:I68"/>
    <mergeCell ref="A74:I74"/>
    <mergeCell ref="A71:I71"/>
    <mergeCell ref="A73:I73"/>
    <mergeCell ref="B65:I65"/>
    <mergeCell ref="B66:I66"/>
    <mergeCell ref="B63:I63"/>
    <mergeCell ref="B64:I64"/>
    <mergeCell ref="AH68:AO68"/>
    <mergeCell ref="Q69:X69"/>
    <mergeCell ref="AH69:AO69"/>
    <mergeCell ref="Q70:X70"/>
    <mergeCell ref="AH70:AO70"/>
    <mergeCell ref="P71:X71"/>
    <mergeCell ref="AG71:AO71"/>
    <mergeCell ref="B69:I69"/>
    <mergeCell ref="B70:I70"/>
    <mergeCell ref="AI22:AJ22"/>
    <mergeCell ref="A21:M21"/>
    <mergeCell ref="P21:AC21"/>
    <mergeCell ref="AG21:AT21"/>
    <mergeCell ref="P22:Q22"/>
    <mergeCell ref="R22:S22"/>
    <mergeCell ref="AG22:AH22"/>
    <mergeCell ref="A79:I79"/>
    <mergeCell ref="B82:C82"/>
    <mergeCell ref="AI82:AJ82"/>
    <mergeCell ref="AK82:AL82"/>
    <mergeCell ref="A77:I77"/>
    <mergeCell ref="A76:I76"/>
    <mergeCell ref="P77:X77"/>
    <mergeCell ref="AG77:AO77"/>
    <mergeCell ref="A23:B23"/>
    <mergeCell ref="C23:D23"/>
    <mergeCell ref="AI23:AJ23"/>
    <mergeCell ref="P23:Q23"/>
    <mergeCell ref="R23:S23"/>
    <mergeCell ref="AG23:AH23"/>
    <mergeCell ref="Q67:X67"/>
    <mergeCell ref="AH67:AO67"/>
    <mergeCell ref="Q68:X68"/>
    <mergeCell ref="A19:E19"/>
    <mergeCell ref="B88:C88"/>
    <mergeCell ref="AI88:AJ88"/>
    <mergeCell ref="B87:C87"/>
    <mergeCell ref="B86:C86"/>
    <mergeCell ref="AI86:AJ86"/>
    <mergeCell ref="AK86:AL86"/>
    <mergeCell ref="AI87:AJ87"/>
    <mergeCell ref="P25:Q25"/>
    <mergeCell ref="R25:S25"/>
    <mergeCell ref="AG25:AH25"/>
    <mergeCell ref="P26:Q26"/>
    <mergeCell ref="R26:S26"/>
    <mergeCell ref="AG26:AH26"/>
    <mergeCell ref="P27:Q27"/>
    <mergeCell ref="R27:S27"/>
    <mergeCell ref="AG27:AH27"/>
    <mergeCell ref="B83:C83"/>
    <mergeCell ref="AI83:AJ83"/>
    <mergeCell ref="AK83:AL83"/>
    <mergeCell ref="AK84:AL84"/>
    <mergeCell ref="B85:C85"/>
    <mergeCell ref="A22:B22"/>
    <mergeCell ref="C22:D22"/>
    <mergeCell ref="B84:C84"/>
    <mergeCell ref="P6:Q6"/>
    <mergeCell ref="R6:AD6"/>
    <mergeCell ref="AG6:AH6"/>
    <mergeCell ref="AI6:AU6"/>
    <mergeCell ref="C7:M7"/>
    <mergeCell ref="P7:Q7"/>
    <mergeCell ref="R7:AD7"/>
    <mergeCell ref="AG7:AH7"/>
    <mergeCell ref="AI7:AU7"/>
    <mergeCell ref="P73:X73"/>
    <mergeCell ref="AG73:AO73"/>
    <mergeCell ref="P74:X74"/>
    <mergeCell ref="AG74:AO74"/>
    <mergeCell ref="K76:L76"/>
    <mergeCell ref="P76:X76"/>
    <mergeCell ref="AA76:AB76"/>
    <mergeCell ref="AG76:AO76"/>
    <mergeCell ref="AR76:AS76"/>
    <mergeCell ref="P79:X79"/>
    <mergeCell ref="AG79:AO79"/>
    <mergeCell ref="P82:R82"/>
    <mergeCell ref="AG19:AK19"/>
    <mergeCell ref="P19:T19"/>
    <mergeCell ref="T82:U82"/>
    <mergeCell ref="X82:Y82"/>
    <mergeCell ref="AG82:AH82"/>
    <mergeCell ref="AP82:AQ82"/>
    <mergeCell ref="P83:R83"/>
    <mergeCell ref="T83:U83"/>
    <mergeCell ref="X83:AA83"/>
    <mergeCell ref="AG83:AH83"/>
    <mergeCell ref="AP83:AS83"/>
    <mergeCell ref="P87:R87"/>
    <mergeCell ref="AG87:AH87"/>
    <mergeCell ref="P88:R88"/>
    <mergeCell ref="AG88:AH88"/>
    <mergeCell ref="AR84:AS84"/>
    <mergeCell ref="P85:R85"/>
    <mergeCell ref="T85:U85"/>
    <mergeCell ref="AG85:AH85"/>
    <mergeCell ref="P86:R86"/>
    <mergeCell ref="T86:U86"/>
    <mergeCell ref="W86:X86"/>
    <mergeCell ref="Y86:AA86"/>
    <mergeCell ref="AG86:AH86"/>
    <mergeCell ref="AO86:AP86"/>
    <mergeCell ref="AQ86:AS86"/>
    <mergeCell ref="AI84:AJ84"/>
    <mergeCell ref="P84:R84"/>
    <mergeCell ref="T84:U84"/>
    <mergeCell ref="X84:Y84"/>
    <mergeCell ref="AG84:AH84"/>
    <mergeCell ref="AP84:AQ84"/>
    <mergeCell ref="AI85:AJ85"/>
    <mergeCell ref="AK85:AL85"/>
  </mergeCells>
  <conditionalFormatting sqref="AU1:AU1048576">
    <cfRule type="cellIs" dxfId="110" priority="1" operator="lessThanOrEqual">
      <formula>-10000</formula>
    </cfRule>
  </conditionalFormatting>
  <dataValidations count="1">
    <dataValidation allowBlank="1" showErrorMessage="1" sqref="R18:S18 AI18:AJ18" xr:uid="{0424F4B8-0A99-4174-B0A3-2E2AD56E8AC7}"/>
  </dataValidations>
  <printOptions horizontalCentered="1"/>
  <pageMargins left="0.25" right="0.25" top="0.75" bottom="0.75" header="0.3" footer="0.3"/>
  <pageSetup scale="37" orientation="landscape" horizontalDpi="4294967293" r:id="rId1"/>
  <colBreaks count="2" manualBreakCount="2">
    <brk id="14" min="2" max="87" man="1"/>
    <brk id="31" min="2" max="87"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sheetPr>
  <dimension ref="B1:BD319"/>
  <sheetViews>
    <sheetView showGridLines="0" zoomScale="60" zoomScaleNormal="60" workbookViewId="0">
      <pane ySplit="14" topLeftCell="A15" activePane="bottomLeft" state="frozen"/>
      <selection pane="bottomLeft" activeCell="F18" sqref="F18:K18"/>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hidden="1"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hidden="1" customWidth="1"/>
    <col min="53" max="53" width="0" style="144" hidden="1" customWidth="1"/>
    <col min="54"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59" t="s">
        <v>233</v>
      </c>
      <c r="C2" s="760"/>
      <c r="D2" s="760"/>
      <c r="E2" s="760"/>
      <c r="F2" s="760"/>
      <c r="G2" s="760"/>
      <c r="H2" s="760"/>
      <c r="I2" s="801"/>
      <c r="K2" s="457"/>
      <c r="L2" s="457"/>
      <c r="M2" s="457"/>
      <c r="N2" s="759" t="s">
        <v>233</v>
      </c>
      <c r="O2" s="760"/>
      <c r="P2" s="760"/>
      <c r="Q2" s="760"/>
      <c r="R2" s="760"/>
      <c r="S2" s="760"/>
      <c r="T2" s="760"/>
      <c r="U2" s="801"/>
      <c r="W2" s="457"/>
      <c r="X2" s="457"/>
      <c r="Y2" s="457"/>
      <c r="Z2" s="457"/>
      <c r="AA2" s="457"/>
      <c r="AB2" s="759" t="s">
        <v>233</v>
      </c>
      <c r="AC2" s="760"/>
      <c r="AD2" s="760"/>
      <c r="AE2" s="760"/>
      <c r="AF2" s="760"/>
      <c r="AG2" s="760"/>
      <c r="AH2" s="760"/>
      <c r="AI2" s="801"/>
      <c r="AK2" s="457"/>
      <c r="AL2" s="457"/>
      <c r="AM2" s="457"/>
      <c r="AN2" s="457"/>
      <c r="AO2" s="457"/>
      <c r="AP2" s="759" t="s">
        <v>233</v>
      </c>
      <c r="AQ2" s="760"/>
      <c r="AR2" s="760"/>
      <c r="AS2" s="760"/>
      <c r="AT2" s="760"/>
      <c r="AU2" s="760"/>
      <c r="AV2" s="760"/>
      <c r="AW2" s="801"/>
      <c r="AX2" s="457"/>
      <c r="AY2" s="457"/>
      <c r="AZ2" s="457"/>
      <c r="BA2" s="457"/>
      <c r="BB2" s="457"/>
      <c r="BC2" s="457"/>
      <c r="BD2" s="457"/>
    </row>
    <row r="3" spans="2:56" x14ac:dyDescent="0.35">
      <c r="B3" s="260" t="s">
        <v>234</v>
      </c>
      <c r="C3" s="775"/>
      <c r="D3" s="776"/>
      <c r="E3" s="776"/>
      <c r="F3" s="776"/>
      <c r="G3" s="776"/>
      <c r="H3" s="776"/>
      <c r="I3" s="777"/>
      <c r="K3" s="457"/>
      <c r="L3" s="457"/>
      <c r="M3" s="457"/>
      <c r="N3" s="260" t="s">
        <v>234</v>
      </c>
      <c r="O3" s="837">
        <f>C3</f>
        <v>0</v>
      </c>
      <c r="P3" s="838"/>
      <c r="Q3" s="838"/>
      <c r="R3" s="838"/>
      <c r="S3" s="838"/>
      <c r="T3" s="838"/>
      <c r="U3" s="839"/>
      <c r="W3" s="457"/>
      <c r="X3" s="457"/>
      <c r="Y3" s="457"/>
      <c r="Z3" s="457"/>
      <c r="AA3" s="457"/>
      <c r="AB3" s="260" t="s">
        <v>234</v>
      </c>
      <c r="AC3" s="812">
        <f>O3</f>
        <v>0</v>
      </c>
      <c r="AD3" s="813"/>
      <c r="AE3" s="813"/>
      <c r="AF3" s="813"/>
      <c r="AG3" s="813"/>
      <c r="AH3" s="813"/>
      <c r="AI3" s="814"/>
      <c r="AK3" s="457"/>
      <c r="AL3" s="457"/>
      <c r="AM3" s="457"/>
      <c r="AN3" s="457"/>
      <c r="AO3" s="457"/>
      <c r="AP3" s="260" t="s">
        <v>234</v>
      </c>
      <c r="AQ3" s="845">
        <f>C3</f>
        <v>0</v>
      </c>
      <c r="AR3" s="846"/>
      <c r="AS3" s="846"/>
      <c r="AT3" s="846"/>
      <c r="AU3" s="846"/>
      <c r="AV3" s="846"/>
      <c r="AW3" s="847"/>
      <c r="AX3" s="457"/>
      <c r="AY3" s="457"/>
      <c r="AZ3" s="457"/>
      <c r="BA3" s="457"/>
      <c r="BB3" s="457"/>
      <c r="BC3" s="457"/>
      <c r="BD3" s="457"/>
    </row>
    <row r="4" spans="2:56" x14ac:dyDescent="0.35">
      <c r="B4" s="260" t="s">
        <v>235</v>
      </c>
      <c r="C4" s="775"/>
      <c r="D4" s="776"/>
      <c r="E4" s="776"/>
      <c r="F4" s="776"/>
      <c r="G4" s="776"/>
      <c r="H4" s="776"/>
      <c r="I4" s="777"/>
      <c r="K4" s="457"/>
      <c r="L4" s="457"/>
      <c r="M4" s="457"/>
      <c r="N4" s="260" t="s">
        <v>235</v>
      </c>
      <c r="O4" s="837">
        <f>C4</f>
        <v>0</v>
      </c>
      <c r="P4" s="838"/>
      <c r="Q4" s="838"/>
      <c r="R4" s="838"/>
      <c r="S4" s="838"/>
      <c r="T4" s="838"/>
      <c r="U4" s="839"/>
      <c r="W4" s="457"/>
      <c r="X4" s="457"/>
      <c r="Y4" s="457"/>
      <c r="Z4" s="457"/>
      <c r="AA4" s="457"/>
      <c r="AB4" s="260" t="s">
        <v>235</v>
      </c>
      <c r="AC4" s="812">
        <f>O4</f>
        <v>0</v>
      </c>
      <c r="AD4" s="813"/>
      <c r="AE4" s="813"/>
      <c r="AF4" s="813"/>
      <c r="AG4" s="813"/>
      <c r="AH4" s="813"/>
      <c r="AI4" s="814"/>
      <c r="AK4" s="457"/>
      <c r="AL4" s="457"/>
      <c r="AM4" s="457"/>
      <c r="AN4" s="457"/>
      <c r="AO4" s="457"/>
      <c r="AP4" s="260" t="s">
        <v>235</v>
      </c>
      <c r="AQ4" s="845">
        <f>C4</f>
        <v>0</v>
      </c>
      <c r="AR4" s="846"/>
      <c r="AS4" s="846"/>
      <c r="AT4" s="846"/>
      <c r="AU4" s="846"/>
      <c r="AV4" s="846"/>
      <c r="AW4" s="847"/>
      <c r="AX4" s="457"/>
      <c r="AY4" s="457"/>
      <c r="AZ4" s="457"/>
      <c r="BA4" s="457"/>
      <c r="BB4" s="457"/>
      <c r="BC4" s="457"/>
      <c r="BD4" s="457"/>
    </row>
    <row r="5" spans="2:56" ht="16" thickBot="1" x14ac:dyDescent="0.4">
      <c r="B5" s="250" t="s">
        <v>236</v>
      </c>
      <c r="C5" s="778"/>
      <c r="D5" s="769"/>
      <c r="E5" s="769"/>
      <c r="F5" s="769"/>
      <c r="G5" s="769"/>
      <c r="H5" s="769"/>
      <c r="I5" s="836"/>
      <c r="K5" s="457"/>
      <c r="L5" s="457"/>
      <c r="M5" s="457"/>
      <c r="N5" s="250" t="s">
        <v>236</v>
      </c>
      <c r="O5" s="840">
        <f>C5</f>
        <v>0</v>
      </c>
      <c r="P5" s="841"/>
      <c r="Q5" s="841"/>
      <c r="R5" s="841"/>
      <c r="S5" s="841"/>
      <c r="T5" s="841"/>
      <c r="U5" s="842"/>
      <c r="W5" s="457"/>
      <c r="X5" s="457"/>
      <c r="Y5" s="457"/>
      <c r="Z5" s="457"/>
      <c r="AA5" s="457"/>
      <c r="AB5" s="250" t="s">
        <v>236</v>
      </c>
      <c r="AC5" s="815">
        <f>O5</f>
        <v>0</v>
      </c>
      <c r="AD5" s="816"/>
      <c r="AE5" s="816"/>
      <c r="AF5" s="816"/>
      <c r="AG5" s="816"/>
      <c r="AH5" s="816"/>
      <c r="AI5" s="817"/>
      <c r="AK5" s="457"/>
      <c r="AL5" s="457"/>
      <c r="AM5" s="457"/>
      <c r="AN5" s="457"/>
      <c r="AO5" s="457"/>
      <c r="AP5" s="250" t="s">
        <v>236</v>
      </c>
      <c r="AQ5" s="848">
        <f>C5</f>
        <v>0</v>
      </c>
      <c r="AR5" s="849"/>
      <c r="AS5" s="849"/>
      <c r="AT5" s="849"/>
      <c r="AU5" s="849"/>
      <c r="AV5" s="849"/>
      <c r="AW5" s="850"/>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823"/>
      <c r="P7" s="823"/>
      <c r="Q7" s="462"/>
      <c r="W7" s="457"/>
      <c r="X7" s="457"/>
      <c r="Y7" s="457"/>
      <c r="Z7" s="457"/>
      <c r="AA7" s="457"/>
      <c r="AB7" s="461"/>
      <c r="AC7" s="818"/>
      <c r="AD7" s="818"/>
      <c r="AE7" s="462"/>
      <c r="AK7" s="457"/>
      <c r="AL7" s="457"/>
      <c r="AM7" s="457"/>
      <c r="AN7" s="457"/>
      <c r="AO7" s="457"/>
      <c r="AP7" s="459"/>
      <c r="AQ7" s="823"/>
      <c r="AR7" s="823"/>
      <c r="AS7" s="462"/>
      <c r="AX7" s="457"/>
      <c r="AY7" s="457"/>
      <c r="AZ7" s="457"/>
      <c r="BA7" s="457"/>
      <c r="BB7" s="457"/>
      <c r="BC7" s="457"/>
      <c r="BD7" s="457"/>
    </row>
    <row r="8" spans="2:56" ht="16" thickBot="1" x14ac:dyDescent="0.4">
      <c r="B8" s="464" t="s">
        <v>318</v>
      </c>
      <c r="C8" s="465">
        <v>0.15</v>
      </c>
      <c r="D8" s="461"/>
      <c r="E8" s="466"/>
      <c r="K8" s="457"/>
      <c r="L8" s="457"/>
      <c r="M8" s="457"/>
      <c r="N8" s="464" t="s">
        <v>319</v>
      </c>
      <c r="O8" s="824">
        <v>0.15</v>
      </c>
      <c r="P8" s="825"/>
      <c r="Q8" s="466"/>
      <c r="W8" s="457"/>
      <c r="X8" s="457"/>
      <c r="Y8" s="457"/>
      <c r="Z8" s="457"/>
      <c r="AA8" s="457"/>
      <c r="AB8" s="461"/>
      <c r="AC8" s="818"/>
      <c r="AD8" s="818"/>
      <c r="AE8" s="466"/>
      <c r="AK8" s="457"/>
      <c r="AL8" s="457"/>
      <c r="AM8" s="457"/>
      <c r="AN8" s="457"/>
      <c r="AO8" s="457"/>
      <c r="AP8" s="464" t="s">
        <v>319</v>
      </c>
      <c r="AQ8" s="851">
        <v>0.15</v>
      </c>
      <c r="AR8" s="852"/>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26">
        <f>SUM(O46, O89, O132, O175, O218, O261, O304)</f>
        <v>0</v>
      </c>
      <c r="P9" s="827"/>
      <c r="Q9" s="461"/>
      <c r="W9" s="457"/>
      <c r="X9" s="457"/>
      <c r="Y9" s="457"/>
      <c r="Z9" s="457"/>
      <c r="AA9" s="457"/>
      <c r="AB9" s="468" t="s">
        <v>237</v>
      </c>
      <c r="AC9" s="819">
        <f>SUM(AC46, AC89, AC132, AC175, AC218, AC261, AC304)</f>
        <v>0</v>
      </c>
      <c r="AD9" s="820"/>
      <c r="AE9" s="461"/>
      <c r="AK9" s="457"/>
      <c r="AL9" s="457"/>
      <c r="AM9" s="457"/>
      <c r="AN9" s="457"/>
      <c r="AO9" s="457"/>
      <c r="AP9" s="467" t="s">
        <v>55</v>
      </c>
      <c r="AQ9" s="853">
        <f>SUM(AQ46, AQ89, AQ132, AQ175, AQ218, AQ261, AQ304)</f>
        <v>0</v>
      </c>
      <c r="AR9" s="854"/>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26">
        <f>SUM(O47, O90, O133, O176, O219, O262, O305)</f>
        <v>0</v>
      </c>
      <c r="P10" s="827"/>
      <c r="Q10" s="461"/>
      <c r="W10" s="457"/>
      <c r="X10" s="457"/>
      <c r="Y10" s="457"/>
      <c r="Z10" s="457"/>
      <c r="AA10" s="457"/>
      <c r="AB10" s="469" t="s">
        <v>238</v>
      </c>
      <c r="AC10" s="821">
        <f>SUM(AC47, AC90, AC133, AC176, AC219, AC262, AC305)</f>
        <v>0</v>
      </c>
      <c r="AD10" s="822"/>
      <c r="AE10" s="461"/>
      <c r="AK10" s="457"/>
      <c r="AL10" s="457"/>
      <c r="AM10" s="457"/>
      <c r="AN10" s="457"/>
      <c r="AO10" s="457"/>
      <c r="AP10" s="467" t="s">
        <v>56</v>
      </c>
      <c r="AQ10" s="853">
        <f>SUM(AQ47, AQ90, AQ133, AQ176, AQ219, AQ262, AQ305)</f>
        <v>0</v>
      </c>
      <c r="AR10" s="854"/>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26">
        <f>SUM(O48, O91, O134, O177, O220, O263, O306)</f>
        <v>0</v>
      </c>
      <c r="P11" s="827"/>
      <c r="Q11" s="461"/>
      <c r="W11" s="457"/>
      <c r="X11" s="457"/>
      <c r="Y11" s="457"/>
      <c r="Z11" s="457"/>
      <c r="AA11" s="457"/>
      <c r="AB11" s="469" t="s">
        <v>239</v>
      </c>
      <c r="AC11" s="821">
        <f>SUM(AC48, AC91, AC134, AC177, AC220, AC263, AC306)</f>
        <v>0</v>
      </c>
      <c r="AD11" s="822"/>
      <c r="AE11" s="461"/>
      <c r="AK11" s="457"/>
      <c r="AL11" s="457"/>
      <c r="AM11" s="457"/>
      <c r="AN11" s="457"/>
      <c r="AO11" s="457"/>
      <c r="AP11" s="467" t="s">
        <v>57</v>
      </c>
      <c r="AQ11" s="853">
        <f>SUM(AQ48, AQ91, AQ134, AQ177, AQ220, AQ263, AQ306)</f>
        <v>0</v>
      </c>
      <c r="AR11" s="854"/>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26">
        <f>SUM(O10:P11)</f>
        <v>0</v>
      </c>
      <c r="P12" s="827"/>
      <c r="Q12" s="461"/>
      <c r="W12" s="457"/>
      <c r="X12" s="457"/>
      <c r="Y12" s="457"/>
      <c r="Z12" s="457"/>
      <c r="AA12" s="457"/>
      <c r="AB12" s="469" t="s">
        <v>240</v>
      </c>
      <c r="AC12" s="821">
        <f>SUM(AC10:AD11)</f>
        <v>0</v>
      </c>
      <c r="AD12" s="822"/>
      <c r="AE12" s="461"/>
      <c r="AK12" s="457"/>
      <c r="AL12" s="457"/>
      <c r="AM12" s="457"/>
      <c r="AN12" s="457"/>
      <c r="AO12" s="457"/>
      <c r="AP12" s="467" t="s">
        <v>58</v>
      </c>
      <c r="AQ12" s="853">
        <f>SUM(AQ10:AR11)</f>
        <v>0</v>
      </c>
      <c r="AR12" s="854"/>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26">
        <f>SUM(O9:P11)</f>
        <v>0</v>
      </c>
      <c r="P13" s="827"/>
      <c r="Q13" s="461"/>
      <c r="W13" s="457"/>
      <c r="X13" s="457"/>
      <c r="Y13" s="457"/>
      <c r="Z13" s="457"/>
      <c r="AA13" s="457"/>
      <c r="AB13" s="469" t="s">
        <v>242</v>
      </c>
      <c r="AC13" s="834">
        <f>SUM(AC9:AD11)</f>
        <v>0</v>
      </c>
      <c r="AD13" s="835"/>
      <c r="AE13" s="461"/>
      <c r="AK13" s="457"/>
      <c r="AL13" s="457"/>
      <c r="AM13" s="457"/>
      <c r="AN13" s="457"/>
      <c r="AO13" s="457"/>
      <c r="AP13" s="467" t="s">
        <v>351</v>
      </c>
      <c r="AQ13" s="853">
        <f>SUM(AQ9:AR11)</f>
        <v>0</v>
      </c>
      <c r="AR13" s="854"/>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28" t="e">
        <f>Q14&amp;R14&amp;S14</f>
        <v>#DIV/0!</v>
      </c>
      <c r="P14" s="829"/>
      <c r="Q14" s="264" t="e">
        <f>P9/P9</f>
        <v>#DIV/0!</v>
      </c>
      <c r="R14" s="471" t="s">
        <v>62</v>
      </c>
      <c r="S14" s="265" t="e">
        <f>P12/P9</f>
        <v>#DIV/0!</v>
      </c>
      <c r="W14" s="457"/>
      <c r="X14" s="457"/>
      <c r="Y14" s="457"/>
      <c r="Z14" s="457"/>
      <c r="AA14" s="457"/>
      <c r="AB14" s="472" t="s">
        <v>243</v>
      </c>
      <c r="AC14" s="815" t="e">
        <f>AE14&amp;AF14&amp;AG14</f>
        <v>#DIV/0!</v>
      </c>
      <c r="AD14" s="817"/>
      <c r="AE14" s="264" t="e">
        <f>AD9/AD9</f>
        <v>#DIV/0!</v>
      </c>
      <c r="AF14" s="471" t="s">
        <v>62</v>
      </c>
      <c r="AG14" s="265" t="e">
        <f>AD12/AD9</f>
        <v>#DIV/0!</v>
      </c>
      <c r="AK14" s="457"/>
      <c r="AL14" s="457"/>
      <c r="AM14" s="457"/>
      <c r="AN14" s="457"/>
      <c r="AO14" s="457"/>
      <c r="AP14" s="470" t="s">
        <v>60</v>
      </c>
      <c r="AQ14" s="855" t="e">
        <f>AS14&amp;AT14&amp;AU14</f>
        <v>#DIV/0!</v>
      </c>
      <c r="AR14" s="856"/>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02" t="s">
        <v>303</v>
      </c>
      <c r="C17" s="803"/>
      <c r="D17" s="803"/>
      <c r="E17" s="803"/>
      <c r="F17" s="803"/>
      <c r="G17" s="803"/>
      <c r="H17" s="803"/>
      <c r="I17" s="803"/>
      <c r="J17" s="803"/>
      <c r="K17" s="804"/>
      <c r="N17" s="805" t="s">
        <v>78</v>
      </c>
      <c r="O17" s="806"/>
      <c r="P17" s="806"/>
      <c r="Q17" s="806"/>
      <c r="R17" s="806"/>
      <c r="S17" s="806"/>
      <c r="T17" s="806"/>
      <c r="U17" s="806"/>
      <c r="V17" s="806"/>
      <c r="W17" s="806"/>
      <c r="X17" s="806"/>
      <c r="Y17" s="807"/>
      <c r="AB17" s="808" t="s">
        <v>79</v>
      </c>
      <c r="AC17" s="809"/>
      <c r="AD17" s="809"/>
      <c r="AE17" s="809"/>
      <c r="AF17" s="809"/>
      <c r="AG17" s="809"/>
      <c r="AH17" s="809"/>
      <c r="AI17" s="809"/>
      <c r="AJ17" s="809"/>
      <c r="AK17" s="809"/>
      <c r="AL17" s="809"/>
      <c r="AM17" s="810"/>
      <c r="AP17" s="857" t="s">
        <v>340</v>
      </c>
      <c r="AQ17" s="858"/>
      <c r="AR17" s="858"/>
      <c r="AS17" s="858"/>
      <c r="AT17" s="858"/>
      <c r="AU17" s="858"/>
      <c r="AV17" s="858"/>
      <c r="AW17" s="858"/>
      <c r="AX17" s="858"/>
      <c r="AY17" s="859"/>
    </row>
    <row r="18" spans="2:51" ht="16" thickBot="1" x14ac:dyDescent="0.4">
      <c r="B18" s="250" t="s">
        <v>301</v>
      </c>
      <c r="C18" s="778"/>
      <c r="D18" s="770"/>
      <c r="E18" s="251" t="s">
        <v>302</v>
      </c>
      <c r="F18" s="830"/>
      <c r="G18" s="831"/>
      <c r="H18" s="831"/>
      <c r="I18" s="831"/>
      <c r="J18" s="831"/>
      <c r="K18" s="832"/>
      <c r="N18" s="250" t="s">
        <v>301</v>
      </c>
      <c r="O18" s="830"/>
      <c r="P18" s="831"/>
      <c r="Q18" s="833"/>
      <c r="R18" s="251" t="s">
        <v>302</v>
      </c>
      <c r="S18" s="830"/>
      <c r="T18" s="831"/>
      <c r="U18" s="831"/>
      <c r="V18" s="831"/>
      <c r="W18" s="831"/>
      <c r="X18" s="831"/>
      <c r="Y18" s="832"/>
      <c r="AB18" s="250" t="s">
        <v>301</v>
      </c>
      <c r="AC18" s="830"/>
      <c r="AD18" s="831"/>
      <c r="AE18" s="833"/>
      <c r="AF18" s="251" t="s">
        <v>302</v>
      </c>
      <c r="AG18" s="830"/>
      <c r="AH18" s="831"/>
      <c r="AI18" s="831"/>
      <c r="AJ18" s="831"/>
      <c r="AK18" s="831"/>
      <c r="AL18" s="831"/>
      <c r="AM18" s="832"/>
      <c r="AP18" s="250" t="s">
        <v>326</v>
      </c>
      <c r="AQ18" s="778"/>
      <c r="AR18" s="770"/>
      <c r="AS18" s="251" t="s">
        <v>327</v>
      </c>
      <c r="AT18" s="830"/>
      <c r="AU18" s="831"/>
      <c r="AV18" s="831"/>
      <c r="AW18" s="831"/>
      <c r="AX18" s="831"/>
      <c r="AY18" s="832"/>
    </row>
    <row r="19" spans="2:51" ht="16" thickBot="1" x14ac:dyDescent="0.4">
      <c r="D19" s="144"/>
      <c r="E19" s="144"/>
    </row>
    <row r="20" spans="2:51" x14ac:dyDescent="0.35">
      <c r="B20" s="771" t="s">
        <v>244</v>
      </c>
      <c r="C20" s="772"/>
      <c r="D20" s="772"/>
      <c r="E20" s="772"/>
      <c r="F20" s="772"/>
      <c r="G20" s="772"/>
      <c r="H20" s="772"/>
      <c r="I20" s="772"/>
      <c r="J20" s="772"/>
      <c r="K20" s="773"/>
      <c r="N20" s="759" t="s">
        <v>83</v>
      </c>
      <c r="O20" s="760"/>
      <c r="P20" s="760"/>
      <c r="Q20" s="760"/>
      <c r="R20" s="760"/>
      <c r="S20" s="760"/>
      <c r="T20" s="760"/>
      <c r="U20" s="760"/>
      <c r="V20" s="760"/>
      <c r="W20" s="760"/>
      <c r="X20" s="760"/>
      <c r="Y20" s="801"/>
      <c r="AB20" s="771" t="s">
        <v>83</v>
      </c>
      <c r="AC20" s="772"/>
      <c r="AD20" s="772"/>
      <c r="AE20" s="772"/>
      <c r="AF20" s="772"/>
      <c r="AG20" s="772"/>
      <c r="AH20" s="772"/>
      <c r="AI20" s="772"/>
      <c r="AJ20" s="772"/>
      <c r="AK20" s="772"/>
      <c r="AL20" s="772"/>
      <c r="AM20" s="773"/>
      <c r="AP20" s="771" t="s">
        <v>244</v>
      </c>
      <c r="AQ20" s="772"/>
      <c r="AR20" s="772"/>
      <c r="AS20" s="772"/>
      <c r="AT20" s="772"/>
      <c r="AU20" s="772"/>
      <c r="AV20" s="772"/>
      <c r="AW20" s="772"/>
      <c r="AX20" s="772"/>
      <c r="AY20" s="773"/>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572" t="s">
        <v>246</v>
      </c>
      <c r="P21" s="572"/>
      <c r="Q21" s="392" t="s">
        <v>87</v>
      </c>
      <c r="R21" s="392" t="s">
        <v>88</v>
      </c>
      <c r="S21" s="392" t="s">
        <v>89</v>
      </c>
      <c r="T21" s="392" t="s">
        <v>90</v>
      </c>
      <c r="U21" s="392" t="s">
        <v>91</v>
      </c>
      <c r="V21" s="392" t="s">
        <v>92</v>
      </c>
      <c r="W21" s="392" t="s">
        <v>93</v>
      </c>
      <c r="X21" s="392" t="s">
        <v>94</v>
      </c>
      <c r="Y21" s="475" t="s">
        <v>95</v>
      </c>
      <c r="AB21" s="260" t="s">
        <v>245</v>
      </c>
      <c r="AC21" s="572" t="s">
        <v>246</v>
      </c>
      <c r="AD21" s="572"/>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572"/>
      <c r="P22" s="572"/>
      <c r="Q22" s="476">
        <v>0</v>
      </c>
      <c r="R22" s="476">
        <v>0</v>
      </c>
      <c r="S22" s="496">
        <f>SUM(Q22:R22)</f>
        <v>0</v>
      </c>
      <c r="T22" s="476">
        <v>0</v>
      </c>
      <c r="U22" s="476">
        <v>0</v>
      </c>
      <c r="V22" s="496">
        <f>SUM(T22:U22)</f>
        <v>0</v>
      </c>
      <c r="W22" s="476">
        <v>0</v>
      </c>
      <c r="X22" s="496">
        <f>SUM(S22, V22, W22)</f>
        <v>0</v>
      </c>
      <c r="Y22" s="266">
        <f>K22-X22</f>
        <v>0</v>
      </c>
      <c r="AB22" s="260" t="s">
        <v>247</v>
      </c>
      <c r="AC22" s="577">
        <f>IF($O$46&lt;&gt;0, O22, C22)</f>
        <v>0</v>
      </c>
      <c r="AD22" s="577"/>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572"/>
      <c r="P23" s="572"/>
      <c r="Q23" s="476">
        <v>0</v>
      </c>
      <c r="R23" s="476">
        <v>0</v>
      </c>
      <c r="S23" s="496">
        <f>SUM(Q23:R23)</f>
        <v>0</v>
      </c>
      <c r="T23" s="476">
        <v>0</v>
      </c>
      <c r="U23" s="476">
        <v>0</v>
      </c>
      <c r="V23" s="496">
        <f>SUM(T23:U23)</f>
        <v>0</v>
      </c>
      <c r="W23" s="476">
        <v>0</v>
      </c>
      <c r="X23" s="496">
        <f>SUM(S23, V23, W23)</f>
        <v>0</v>
      </c>
      <c r="Y23" s="266">
        <f>K23-X23</f>
        <v>0</v>
      </c>
      <c r="AB23" s="260" t="s">
        <v>248</v>
      </c>
      <c r="AC23" s="577">
        <f>IF($O$46&lt;&gt;0, O23, C23)</f>
        <v>0</v>
      </c>
      <c r="AD23" s="577"/>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00"/>
      <c r="P24" s="800"/>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43">
        <f>SUM(AC22:AD23)</f>
        <v>0</v>
      </c>
      <c r="AD24" s="843"/>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59" t="s">
        <v>109</v>
      </c>
      <c r="C26" s="760"/>
      <c r="D26" s="760"/>
      <c r="E26" s="760"/>
      <c r="F26" s="760"/>
      <c r="G26" s="760"/>
      <c r="H26" s="760"/>
      <c r="I26" s="760"/>
      <c r="J26" s="760"/>
      <c r="K26" s="801"/>
      <c r="N26" s="759" t="s">
        <v>109</v>
      </c>
      <c r="O26" s="760"/>
      <c r="P26" s="760"/>
      <c r="Q26" s="760"/>
      <c r="R26" s="760"/>
      <c r="S26" s="760"/>
      <c r="T26" s="760"/>
      <c r="U26" s="760"/>
      <c r="V26" s="760"/>
      <c r="W26" s="760"/>
      <c r="X26" s="760"/>
      <c r="Y26" s="801"/>
      <c r="AB26" s="759" t="s">
        <v>109</v>
      </c>
      <c r="AC26" s="760"/>
      <c r="AD26" s="760"/>
      <c r="AE26" s="760"/>
      <c r="AF26" s="760"/>
      <c r="AG26" s="760"/>
      <c r="AH26" s="760"/>
      <c r="AI26" s="760"/>
      <c r="AJ26" s="760"/>
      <c r="AK26" s="760"/>
      <c r="AL26" s="760"/>
      <c r="AM26" s="801"/>
      <c r="AP26" s="759" t="s">
        <v>109</v>
      </c>
      <c r="AQ26" s="760"/>
      <c r="AR26" s="760"/>
      <c r="AS26" s="760"/>
      <c r="AT26" s="760"/>
      <c r="AU26" s="760"/>
      <c r="AV26" s="760"/>
      <c r="AW26" s="760"/>
      <c r="AX26" s="760"/>
      <c r="AY26" s="801"/>
    </row>
    <row r="27" spans="2:51" x14ac:dyDescent="0.35">
      <c r="B27" s="788" t="s">
        <v>110</v>
      </c>
      <c r="C27" s="776"/>
      <c r="D27" s="776"/>
      <c r="E27" s="776"/>
      <c r="F27" s="776"/>
      <c r="G27" s="787"/>
      <c r="H27" s="392" t="s">
        <v>111</v>
      </c>
      <c r="I27" s="392" t="s">
        <v>71</v>
      </c>
      <c r="J27" s="392" t="s">
        <v>72</v>
      </c>
      <c r="K27" s="475" t="s">
        <v>94</v>
      </c>
      <c r="N27" s="788" t="s">
        <v>110</v>
      </c>
      <c r="O27" s="776"/>
      <c r="P27" s="776"/>
      <c r="Q27" s="776"/>
      <c r="R27" s="776"/>
      <c r="S27" s="776"/>
      <c r="T27" s="787"/>
      <c r="U27" s="392" t="s">
        <v>41</v>
      </c>
      <c r="V27" s="392" t="s">
        <v>71</v>
      </c>
      <c r="W27" s="392" t="s">
        <v>72</v>
      </c>
      <c r="X27" s="392" t="s">
        <v>94</v>
      </c>
      <c r="Y27" s="475" t="s">
        <v>95</v>
      </c>
      <c r="AB27" s="788" t="s">
        <v>110</v>
      </c>
      <c r="AC27" s="776"/>
      <c r="AD27" s="776"/>
      <c r="AE27" s="776"/>
      <c r="AF27" s="776"/>
      <c r="AG27" s="776"/>
      <c r="AH27" s="787"/>
      <c r="AI27" s="392" t="s">
        <v>112</v>
      </c>
      <c r="AJ27" s="392" t="s">
        <v>71</v>
      </c>
      <c r="AK27" s="392" t="s">
        <v>72</v>
      </c>
      <c r="AL27" s="392" t="s">
        <v>96</v>
      </c>
      <c r="AM27" s="475" t="s">
        <v>97</v>
      </c>
      <c r="AP27" s="788" t="s">
        <v>110</v>
      </c>
      <c r="AQ27" s="776"/>
      <c r="AR27" s="776"/>
      <c r="AS27" s="776"/>
      <c r="AT27" s="776"/>
      <c r="AU27" s="787"/>
      <c r="AV27" s="392" t="s">
        <v>111</v>
      </c>
      <c r="AW27" s="392" t="s">
        <v>71</v>
      </c>
      <c r="AX27" s="392" t="s">
        <v>72</v>
      </c>
      <c r="AY27" s="475" t="s">
        <v>94</v>
      </c>
    </row>
    <row r="28" spans="2:51" ht="16" thickBot="1" x14ac:dyDescent="0.4">
      <c r="B28" s="768"/>
      <c r="C28" s="769"/>
      <c r="D28" s="769"/>
      <c r="E28" s="769"/>
      <c r="F28" s="769"/>
      <c r="G28" s="770"/>
      <c r="H28" s="301">
        <v>0</v>
      </c>
      <c r="I28" s="301">
        <v>0</v>
      </c>
      <c r="J28" s="301">
        <v>0</v>
      </c>
      <c r="K28" s="317">
        <f>SUM(H28:J28)</f>
        <v>0</v>
      </c>
      <c r="L28" s="461"/>
      <c r="N28" s="768"/>
      <c r="O28" s="769"/>
      <c r="P28" s="769"/>
      <c r="Q28" s="769"/>
      <c r="R28" s="769"/>
      <c r="S28" s="769"/>
      <c r="T28" s="770"/>
      <c r="U28" s="301">
        <v>0</v>
      </c>
      <c r="V28" s="301">
        <v>0</v>
      </c>
      <c r="W28" s="301">
        <v>0</v>
      </c>
      <c r="X28" s="283">
        <f>SUM(U28:W28)</f>
        <v>0</v>
      </c>
      <c r="Y28" s="318">
        <f>K28-X28</f>
        <v>0</v>
      </c>
      <c r="Z28" s="461"/>
      <c r="AA28" s="461"/>
      <c r="AB28" s="764">
        <f>IF($O$46&lt;&gt;0, N28, B28)</f>
        <v>0</v>
      </c>
      <c r="AC28" s="762"/>
      <c r="AD28" s="762"/>
      <c r="AE28" s="762"/>
      <c r="AF28" s="762"/>
      <c r="AG28" s="762"/>
      <c r="AH28" s="763"/>
      <c r="AI28" s="302">
        <v>0</v>
      </c>
      <c r="AJ28" s="302">
        <v>0</v>
      </c>
      <c r="AK28" s="302">
        <v>0</v>
      </c>
      <c r="AL28" s="284">
        <f>SUM(AI28:AK28)</f>
        <v>0</v>
      </c>
      <c r="AM28" s="270">
        <f>IF($O$50&lt;&gt;0, X28-AL28, K28-AL28)</f>
        <v>0</v>
      </c>
      <c r="AP28" s="768"/>
      <c r="AQ28" s="769"/>
      <c r="AR28" s="769"/>
      <c r="AS28" s="769"/>
      <c r="AT28" s="769"/>
      <c r="AU28" s="770"/>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59" t="s">
        <v>114</v>
      </c>
      <c r="C30" s="760"/>
      <c r="D30" s="760"/>
      <c r="E30" s="760"/>
      <c r="F30" s="760"/>
      <c r="G30" s="761"/>
      <c r="H30" s="473" t="s">
        <v>111</v>
      </c>
      <c r="I30" s="473" t="s">
        <v>71</v>
      </c>
      <c r="J30" s="473" t="s">
        <v>72</v>
      </c>
      <c r="K30" s="474" t="s">
        <v>94</v>
      </c>
      <c r="N30" s="759" t="s">
        <v>114</v>
      </c>
      <c r="O30" s="760"/>
      <c r="P30" s="760"/>
      <c r="Q30" s="760"/>
      <c r="R30" s="760"/>
      <c r="S30" s="760"/>
      <c r="T30" s="761"/>
      <c r="U30" s="473" t="s">
        <v>41</v>
      </c>
      <c r="V30" s="473" t="s">
        <v>71</v>
      </c>
      <c r="W30" s="473" t="s">
        <v>72</v>
      </c>
      <c r="X30" s="473" t="s">
        <v>94</v>
      </c>
      <c r="Y30" s="474" t="s">
        <v>95</v>
      </c>
      <c r="AB30" s="759" t="s">
        <v>114</v>
      </c>
      <c r="AC30" s="760"/>
      <c r="AD30" s="760"/>
      <c r="AE30" s="760"/>
      <c r="AF30" s="760"/>
      <c r="AG30" s="760"/>
      <c r="AH30" s="761"/>
      <c r="AI30" s="473" t="s">
        <v>112</v>
      </c>
      <c r="AJ30" s="473" t="s">
        <v>71</v>
      </c>
      <c r="AK30" s="473" t="s">
        <v>72</v>
      </c>
      <c r="AL30" s="473" t="s">
        <v>96</v>
      </c>
      <c r="AM30" s="474" t="s">
        <v>97</v>
      </c>
      <c r="AP30" s="759" t="s">
        <v>114</v>
      </c>
      <c r="AQ30" s="760"/>
      <c r="AR30" s="760"/>
      <c r="AS30" s="760"/>
      <c r="AT30" s="760"/>
      <c r="AU30" s="761"/>
      <c r="AV30" s="473" t="s">
        <v>111</v>
      </c>
      <c r="AW30" s="473" t="s">
        <v>71</v>
      </c>
      <c r="AX30" s="473" t="s">
        <v>72</v>
      </c>
      <c r="AY30" s="474" t="s">
        <v>94</v>
      </c>
    </row>
    <row r="31" spans="2:51" ht="16" thickBot="1" x14ac:dyDescent="0.4">
      <c r="B31" s="768"/>
      <c r="C31" s="769"/>
      <c r="D31" s="769"/>
      <c r="E31" s="769"/>
      <c r="F31" s="769"/>
      <c r="G31" s="770"/>
      <c r="H31" s="302">
        <v>0</v>
      </c>
      <c r="I31" s="302">
        <v>0</v>
      </c>
      <c r="J31" s="302">
        <v>0</v>
      </c>
      <c r="K31" s="317">
        <f>SUM(H31:J31)</f>
        <v>0</v>
      </c>
      <c r="L31" s="461"/>
      <c r="N31" s="768"/>
      <c r="O31" s="769"/>
      <c r="P31" s="769"/>
      <c r="Q31" s="769"/>
      <c r="R31" s="769"/>
      <c r="S31" s="769"/>
      <c r="T31" s="770"/>
      <c r="U31" s="301">
        <v>0</v>
      </c>
      <c r="V31" s="301">
        <v>0</v>
      </c>
      <c r="W31" s="301">
        <v>0</v>
      </c>
      <c r="X31" s="313">
        <f>SUM(U31:W31)</f>
        <v>0</v>
      </c>
      <c r="Y31" s="269">
        <f>K31-X31</f>
        <v>0</v>
      </c>
      <c r="Z31" s="461"/>
      <c r="AA31" s="461"/>
      <c r="AB31" s="764">
        <f>IF($O$46&lt;&gt;0, N31, B31)</f>
        <v>0</v>
      </c>
      <c r="AC31" s="762"/>
      <c r="AD31" s="762"/>
      <c r="AE31" s="762"/>
      <c r="AF31" s="762"/>
      <c r="AG31" s="762"/>
      <c r="AH31" s="763"/>
      <c r="AI31" s="302">
        <v>0</v>
      </c>
      <c r="AJ31" s="302">
        <v>0</v>
      </c>
      <c r="AK31" s="302">
        <v>0</v>
      </c>
      <c r="AL31" s="315">
        <f>SUM(AI31:AK31)</f>
        <v>0</v>
      </c>
      <c r="AM31" s="316">
        <f>IF($O$50&lt;&gt;0, X31-AL31, K31-AL31)</f>
        <v>0</v>
      </c>
      <c r="AP31" s="768"/>
      <c r="AQ31" s="769"/>
      <c r="AR31" s="769"/>
      <c r="AS31" s="769"/>
      <c r="AT31" s="769"/>
      <c r="AU31" s="770"/>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59" t="s">
        <v>116</v>
      </c>
      <c r="C33" s="760"/>
      <c r="D33" s="760"/>
      <c r="E33" s="760"/>
      <c r="F33" s="760"/>
      <c r="G33" s="761"/>
      <c r="H33" s="473" t="s">
        <v>111</v>
      </c>
      <c r="I33" s="473" t="s">
        <v>71</v>
      </c>
      <c r="J33" s="473" t="s">
        <v>72</v>
      </c>
      <c r="K33" s="474" t="s">
        <v>94</v>
      </c>
      <c r="N33" s="759" t="s">
        <v>116</v>
      </c>
      <c r="O33" s="760"/>
      <c r="P33" s="760"/>
      <c r="Q33" s="760"/>
      <c r="R33" s="760"/>
      <c r="S33" s="760"/>
      <c r="T33" s="761"/>
      <c r="U33" s="473" t="s">
        <v>41</v>
      </c>
      <c r="V33" s="473" t="s">
        <v>71</v>
      </c>
      <c r="W33" s="473" t="s">
        <v>72</v>
      </c>
      <c r="X33" s="473" t="s">
        <v>94</v>
      </c>
      <c r="Y33" s="474" t="s">
        <v>95</v>
      </c>
      <c r="AB33" s="759" t="s">
        <v>116</v>
      </c>
      <c r="AC33" s="760"/>
      <c r="AD33" s="760"/>
      <c r="AE33" s="760"/>
      <c r="AF33" s="760"/>
      <c r="AG33" s="760"/>
      <c r="AH33" s="761"/>
      <c r="AI33" s="473" t="s">
        <v>112</v>
      </c>
      <c r="AJ33" s="473" t="s">
        <v>71</v>
      </c>
      <c r="AK33" s="473" t="s">
        <v>72</v>
      </c>
      <c r="AL33" s="473" t="s">
        <v>96</v>
      </c>
      <c r="AM33" s="474" t="s">
        <v>97</v>
      </c>
      <c r="AP33" s="759" t="s">
        <v>116</v>
      </c>
      <c r="AQ33" s="760"/>
      <c r="AR33" s="760"/>
      <c r="AS33" s="760"/>
      <c r="AT33" s="760"/>
      <c r="AU33" s="761"/>
      <c r="AV33" s="473" t="s">
        <v>111</v>
      </c>
      <c r="AW33" s="473" t="s">
        <v>71</v>
      </c>
      <c r="AX33" s="473" t="s">
        <v>72</v>
      </c>
      <c r="AY33" s="474" t="s">
        <v>94</v>
      </c>
    </row>
    <row r="34" spans="2:51" ht="16" thickBot="1" x14ac:dyDescent="0.4">
      <c r="B34" s="768"/>
      <c r="C34" s="769"/>
      <c r="D34" s="769"/>
      <c r="E34" s="769"/>
      <c r="F34" s="769"/>
      <c r="G34" s="770"/>
      <c r="H34" s="301">
        <v>0</v>
      </c>
      <c r="I34" s="301">
        <v>0</v>
      </c>
      <c r="J34" s="301">
        <v>0</v>
      </c>
      <c r="K34" s="282">
        <f>SUM(H34:J34)</f>
        <v>0</v>
      </c>
      <c r="L34" s="461"/>
      <c r="N34" s="768"/>
      <c r="O34" s="769"/>
      <c r="P34" s="769"/>
      <c r="Q34" s="769"/>
      <c r="R34" s="769"/>
      <c r="S34" s="769"/>
      <c r="T34" s="770"/>
      <c r="U34" s="301">
        <v>0</v>
      </c>
      <c r="V34" s="301">
        <v>0</v>
      </c>
      <c r="W34" s="301">
        <v>0</v>
      </c>
      <c r="X34" s="283">
        <f t="shared" ref="X34" si="6">SUM(U34:W34)</f>
        <v>0</v>
      </c>
      <c r="Y34" s="269">
        <f>K34-X34</f>
        <v>0</v>
      </c>
      <c r="Z34" s="461"/>
      <c r="AA34" s="461"/>
      <c r="AB34" s="764">
        <f>IF($O$46&lt;&gt;0, N34, B34)</f>
        <v>0</v>
      </c>
      <c r="AC34" s="762"/>
      <c r="AD34" s="762"/>
      <c r="AE34" s="762"/>
      <c r="AF34" s="762"/>
      <c r="AG34" s="762"/>
      <c r="AH34" s="763"/>
      <c r="AI34" s="301">
        <v>0</v>
      </c>
      <c r="AJ34" s="301">
        <v>0</v>
      </c>
      <c r="AK34" s="301">
        <v>0</v>
      </c>
      <c r="AL34" s="284">
        <f t="shared" ref="AL34" si="7">SUM(AI34:AK34)</f>
        <v>0</v>
      </c>
      <c r="AM34" s="270">
        <f>IF($O$50&lt;&gt;0, X34-AL34, K34-AL34)</f>
        <v>0</v>
      </c>
      <c r="AP34" s="768"/>
      <c r="AQ34" s="769"/>
      <c r="AR34" s="769"/>
      <c r="AS34" s="769"/>
      <c r="AT34" s="769"/>
      <c r="AU34" s="770"/>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59" t="s">
        <v>119</v>
      </c>
      <c r="C37" s="760"/>
      <c r="D37" s="760"/>
      <c r="E37" s="760"/>
      <c r="F37" s="760"/>
      <c r="G37" s="761"/>
      <c r="H37" s="273">
        <f>SUM(F24, H28, H31, H34)</f>
        <v>0</v>
      </c>
      <c r="I37" s="273">
        <f>SUM(I24, I28, I31, I34, )</f>
        <v>0</v>
      </c>
      <c r="J37" s="273">
        <f>SUM(J24, J28, J31, J34)</f>
        <v>0</v>
      </c>
      <c r="K37" s="274">
        <f>SUM(H37:J37)</f>
        <v>0</v>
      </c>
      <c r="L37" s="461"/>
      <c r="N37" s="771" t="s">
        <v>119</v>
      </c>
      <c r="O37" s="772"/>
      <c r="P37" s="772"/>
      <c r="Q37" s="772"/>
      <c r="R37" s="772"/>
      <c r="S37" s="772"/>
      <c r="T37" s="772"/>
      <c r="U37" s="275">
        <f>SUM(S24, U28, U31, U34)</f>
        <v>0</v>
      </c>
      <c r="V37" s="275">
        <f>SUM(V24, V28, V31, V34)</f>
        <v>0</v>
      </c>
      <c r="W37" s="275">
        <f>SUM(W24, W28, W31, W34)</f>
        <v>0</v>
      </c>
      <c r="X37" s="275">
        <f>SUM(U37:W37)</f>
        <v>0</v>
      </c>
      <c r="Y37" s="276">
        <f>K37-X37</f>
        <v>0</v>
      </c>
      <c r="Z37" s="461"/>
      <c r="AA37" s="461"/>
      <c r="AB37" s="759" t="s">
        <v>119</v>
      </c>
      <c r="AC37" s="760"/>
      <c r="AD37" s="760"/>
      <c r="AE37" s="760"/>
      <c r="AF37" s="760"/>
      <c r="AG37" s="760"/>
      <c r="AH37" s="761"/>
      <c r="AI37" s="277">
        <f>SUM(AG24, AI28, AI31, AI34)</f>
        <v>0</v>
      </c>
      <c r="AJ37" s="277">
        <f xml:space="preserve"> SUM(AJ24, AJ28, AJ31, AJ34)</f>
        <v>0</v>
      </c>
      <c r="AK37" s="277">
        <f xml:space="preserve"> SUM(AK24, AK28, AK31, AK34)</f>
        <v>0</v>
      </c>
      <c r="AL37" s="277">
        <f>SUM(AI37:AK37)</f>
        <v>0</v>
      </c>
      <c r="AM37" s="278">
        <f>IF($O$50&lt;&gt;0, X37-AL37, K37-AL37)</f>
        <v>0</v>
      </c>
      <c r="AP37" s="759" t="s">
        <v>119</v>
      </c>
      <c r="AQ37" s="760"/>
      <c r="AR37" s="760"/>
      <c r="AS37" s="760"/>
      <c r="AT37" s="760"/>
      <c r="AU37" s="761"/>
      <c r="AV37" s="436">
        <f>SUM(AT24, AV28, AV31, AV34)</f>
        <v>0</v>
      </c>
      <c r="AW37" s="436">
        <f>SUM(AW24, AW28, AW31, AW34, )</f>
        <v>0</v>
      </c>
      <c r="AX37" s="436">
        <f>SUM(AX24, AX28, AX31, AX34)</f>
        <v>0</v>
      </c>
      <c r="AY37" s="437">
        <f>SUM(AV37:AX37)</f>
        <v>0</v>
      </c>
    </row>
    <row r="38" spans="2:51" ht="16" thickBot="1" x14ac:dyDescent="0.4">
      <c r="B38" s="768" t="s">
        <v>120</v>
      </c>
      <c r="C38" s="769"/>
      <c r="D38" s="769"/>
      <c r="E38" s="769"/>
      <c r="F38" s="769"/>
      <c r="G38" s="770"/>
      <c r="H38" s="481"/>
      <c r="I38" s="482"/>
      <c r="J38" s="482"/>
      <c r="K38" s="279">
        <f>SUM(I37:J37)</f>
        <v>0</v>
      </c>
      <c r="L38" s="461"/>
      <c r="N38" s="799" t="s">
        <v>120</v>
      </c>
      <c r="O38" s="800"/>
      <c r="P38" s="800"/>
      <c r="Q38" s="800"/>
      <c r="R38" s="800"/>
      <c r="S38" s="800"/>
      <c r="T38" s="800"/>
      <c r="U38" s="483"/>
      <c r="V38" s="483"/>
      <c r="W38" s="483"/>
      <c r="X38" s="254">
        <f xml:space="preserve"> SUM(V24, W24, V28, W28, V31, W31, V34, W34)</f>
        <v>0</v>
      </c>
      <c r="Y38" s="280">
        <f>K38-X38</f>
        <v>0</v>
      </c>
      <c r="Z38" s="461"/>
      <c r="AA38" s="461"/>
      <c r="AB38" s="768" t="s">
        <v>120</v>
      </c>
      <c r="AC38" s="769"/>
      <c r="AD38" s="769"/>
      <c r="AE38" s="769"/>
      <c r="AF38" s="769"/>
      <c r="AG38" s="769"/>
      <c r="AH38" s="770"/>
      <c r="AI38" s="484"/>
      <c r="AJ38" s="485"/>
      <c r="AK38" s="485"/>
      <c r="AL38" s="281">
        <f xml:space="preserve"> SUM(AJ24, AK24, AJ28, AK28, AJ31, AK31, AJ34, AK34)</f>
        <v>0</v>
      </c>
      <c r="AM38" s="270">
        <f>IF(O50&lt;&gt;0, X38-AL38, K38-AL38)</f>
        <v>0</v>
      </c>
      <c r="AP38" s="768" t="s">
        <v>120</v>
      </c>
      <c r="AQ38" s="769"/>
      <c r="AR38" s="769"/>
      <c r="AS38" s="769"/>
      <c r="AT38" s="769"/>
      <c r="AU38" s="770"/>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59" t="s">
        <v>121</v>
      </c>
      <c r="C40" s="760"/>
      <c r="D40" s="760"/>
      <c r="E40" s="760"/>
      <c r="F40" s="760"/>
      <c r="G40" s="761"/>
      <c r="H40" s="473" t="s">
        <v>111</v>
      </c>
      <c r="I40" s="774" t="s">
        <v>27</v>
      </c>
      <c r="J40" s="761"/>
      <c r="K40" s="474" t="s">
        <v>122</v>
      </c>
      <c r="L40" s="461"/>
      <c r="N40" s="759" t="s">
        <v>121</v>
      </c>
      <c r="O40" s="760"/>
      <c r="P40" s="760"/>
      <c r="Q40" s="760"/>
      <c r="R40" s="760"/>
      <c r="S40" s="760"/>
      <c r="T40" s="761"/>
      <c r="U40" s="473" t="s">
        <v>41</v>
      </c>
      <c r="V40" s="774" t="s">
        <v>27</v>
      </c>
      <c r="W40" s="761"/>
      <c r="X40" s="473" t="s">
        <v>94</v>
      </c>
      <c r="Y40" s="474" t="s">
        <v>95</v>
      </c>
      <c r="Z40" s="461"/>
      <c r="AA40" s="461"/>
      <c r="AB40" s="759" t="s">
        <v>121</v>
      </c>
      <c r="AC40" s="760"/>
      <c r="AD40" s="760"/>
      <c r="AE40" s="760"/>
      <c r="AF40" s="760"/>
      <c r="AG40" s="760"/>
      <c r="AH40" s="761"/>
      <c r="AI40" s="473" t="s">
        <v>123</v>
      </c>
      <c r="AJ40" s="774" t="s">
        <v>27</v>
      </c>
      <c r="AK40" s="761"/>
      <c r="AL40" s="473" t="s">
        <v>124</v>
      </c>
      <c r="AM40" s="474" t="s">
        <v>97</v>
      </c>
      <c r="AP40" s="759" t="s">
        <v>121</v>
      </c>
      <c r="AQ40" s="760"/>
      <c r="AR40" s="760"/>
      <c r="AS40" s="760"/>
      <c r="AT40" s="760"/>
      <c r="AU40" s="761"/>
      <c r="AV40" s="473" t="s">
        <v>111</v>
      </c>
      <c r="AW40" s="774" t="s">
        <v>27</v>
      </c>
      <c r="AX40" s="761"/>
      <c r="AY40" s="474" t="s">
        <v>122</v>
      </c>
    </row>
    <row r="41" spans="2:51" ht="16" thickBot="1" x14ac:dyDescent="0.4">
      <c r="B41" s="768" t="s">
        <v>40</v>
      </c>
      <c r="C41" s="769"/>
      <c r="D41" s="769"/>
      <c r="E41" s="769"/>
      <c r="F41" s="769"/>
      <c r="G41" s="770"/>
      <c r="H41" s="268">
        <f>( SUM(F24, H28, H31, H34))*$C$8</f>
        <v>0</v>
      </c>
      <c r="I41" s="792">
        <f>( SUM(I24, I28, I31, I34, J24, J28, J31, J34))*$C$8</f>
        <v>0</v>
      </c>
      <c r="J41" s="793"/>
      <c r="K41" s="282">
        <f>SUM(H41:J41)</f>
        <v>0</v>
      </c>
      <c r="L41" s="461"/>
      <c r="N41" s="768" t="s">
        <v>40</v>
      </c>
      <c r="O41" s="769"/>
      <c r="P41" s="769"/>
      <c r="Q41" s="769"/>
      <c r="R41" s="769"/>
      <c r="S41" s="769"/>
      <c r="T41" s="770"/>
      <c r="U41" s="283">
        <f>( SUM(S24, U28, U31, U34))*$O$8</f>
        <v>0</v>
      </c>
      <c r="V41" s="794">
        <f>( SUM(V24, W24, V28, W28, V31, W31, V34, W34, ))*$O$8</f>
        <v>0</v>
      </c>
      <c r="W41" s="795"/>
      <c r="X41" s="283">
        <f>SUM(U41:W41)</f>
        <v>0</v>
      </c>
      <c r="Y41" s="269">
        <f>K41-X41</f>
        <v>0</v>
      </c>
      <c r="Z41" s="461"/>
      <c r="AA41" s="461"/>
      <c r="AB41" s="768" t="s">
        <v>40</v>
      </c>
      <c r="AC41" s="769"/>
      <c r="AD41" s="769"/>
      <c r="AE41" s="769"/>
      <c r="AF41" s="769"/>
      <c r="AG41" s="769"/>
      <c r="AH41" s="770"/>
      <c r="AI41" s="500">
        <f>( SUM(AG24, AI28, AI31, AI34))*$C$8</f>
        <v>0</v>
      </c>
      <c r="AJ41" s="790">
        <f>( SUM(AJ24, AK24, AJ28, AK28, AJ31, AK31, AJ34, AK34, ))*$C$8</f>
        <v>0</v>
      </c>
      <c r="AK41" s="791"/>
      <c r="AL41" s="284">
        <f>SUM(AI41:AK41)</f>
        <v>0</v>
      </c>
      <c r="AM41" s="270">
        <f>IF($O$50&lt;&gt;0, X41-AL41, K41-AL41)</f>
        <v>0</v>
      </c>
      <c r="AP41" s="768" t="s">
        <v>40</v>
      </c>
      <c r="AQ41" s="769"/>
      <c r="AR41" s="769"/>
      <c r="AS41" s="769"/>
      <c r="AT41" s="769"/>
      <c r="AU41" s="770"/>
      <c r="AV41" s="433">
        <f>( SUM(AT24, AV28, AV31, AV34))*$C$8</f>
        <v>0</v>
      </c>
      <c r="AW41" s="860">
        <f>( SUM(AW24, AW28, AW31, AW34, AX24, AX28, AX31, AX34))*$C$8</f>
        <v>0</v>
      </c>
      <c r="AX41" s="861"/>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796" t="s">
        <v>126</v>
      </c>
      <c r="C43" s="797"/>
      <c r="D43" s="797"/>
      <c r="E43" s="797"/>
      <c r="F43" s="797"/>
      <c r="G43" s="798"/>
      <c r="H43" s="285">
        <f>SUM(H37,H41)</f>
        <v>0</v>
      </c>
      <c r="I43" s="285">
        <f>SUM(I37, I41)</f>
        <v>0</v>
      </c>
      <c r="J43" s="285">
        <f>SUM(J37)</f>
        <v>0</v>
      </c>
      <c r="K43" s="286">
        <f>SUM(H43:J43)</f>
        <v>0</v>
      </c>
      <c r="L43" s="272"/>
      <c r="N43" s="782" t="s">
        <v>126</v>
      </c>
      <c r="O43" s="783"/>
      <c r="P43" s="783"/>
      <c r="Q43" s="783"/>
      <c r="R43" s="783"/>
      <c r="S43" s="783"/>
      <c r="T43" s="811"/>
      <c r="U43" s="287">
        <f xml:space="preserve"> SUM(S24, U28, U31, U34, U41)</f>
        <v>0</v>
      </c>
      <c r="V43" s="287">
        <f xml:space="preserve"> SUM(V24, V28, V31, V34, V41)</f>
        <v>0</v>
      </c>
      <c r="W43" s="287">
        <f xml:space="preserve"> SUM(W24, W28, W31, W34)</f>
        <v>0</v>
      </c>
      <c r="X43" s="287">
        <f>SUM(U43:W43)</f>
        <v>0</v>
      </c>
      <c r="Y43" s="288">
        <f>K43-X43</f>
        <v>0</v>
      </c>
      <c r="Z43" s="272"/>
      <c r="AA43" s="272"/>
      <c r="AB43" s="784" t="s">
        <v>126</v>
      </c>
      <c r="AC43" s="785"/>
      <c r="AD43" s="785"/>
      <c r="AE43" s="785"/>
      <c r="AF43" s="785"/>
      <c r="AG43" s="785"/>
      <c r="AH43" s="786"/>
      <c r="AI43" s="289">
        <f>SUM(AG24, AI28, AI31, AI34, AI41)</f>
        <v>0</v>
      </c>
      <c r="AJ43" s="289">
        <f>SUM(AJ24, AJ28, AJ31, AJ34, AJ41)</f>
        <v>0</v>
      </c>
      <c r="AK43" s="289">
        <f>SUM(AK24, AK28, AK31, AK34)</f>
        <v>0</v>
      </c>
      <c r="AL43" s="289">
        <f>SUM(AI43:AK43)</f>
        <v>0</v>
      </c>
      <c r="AM43" s="290">
        <f>IF($O$50&lt;&gt;0, X43-AL43, K43-AL43)</f>
        <v>0</v>
      </c>
      <c r="AP43" s="862" t="s">
        <v>339</v>
      </c>
      <c r="AQ43" s="863"/>
      <c r="AR43" s="863"/>
      <c r="AS43" s="863"/>
      <c r="AT43" s="863"/>
      <c r="AU43" s="864"/>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4"/>
      <c r="AI46" s="761"/>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775"/>
      <c r="AI47" s="776"/>
      <c r="AJ47" s="776"/>
      <c r="AK47" s="777"/>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8"/>
      <c r="AI48" s="770"/>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44"/>
      <c r="AI50" s="780"/>
      <c r="AJ50" s="780"/>
      <c r="AK50" s="781"/>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02" t="s">
        <v>304</v>
      </c>
      <c r="C60" s="803"/>
      <c r="D60" s="803"/>
      <c r="E60" s="803"/>
      <c r="F60" s="803"/>
      <c r="G60" s="803"/>
      <c r="H60" s="803"/>
      <c r="I60" s="803"/>
      <c r="J60" s="803"/>
      <c r="K60" s="804"/>
      <c r="N60" s="805" t="s">
        <v>155</v>
      </c>
      <c r="O60" s="806"/>
      <c r="P60" s="806"/>
      <c r="Q60" s="806"/>
      <c r="R60" s="806"/>
      <c r="S60" s="806"/>
      <c r="T60" s="806"/>
      <c r="U60" s="806"/>
      <c r="V60" s="806"/>
      <c r="W60" s="806"/>
      <c r="X60" s="806"/>
      <c r="Y60" s="807"/>
      <c r="AB60" s="808" t="s">
        <v>156</v>
      </c>
      <c r="AC60" s="809"/>
      <c r="AD60" s="809"/>
      <c r="AE60" s="809"/>
      <c r="AF60" s="809"/>
      <c r="AG60" s="809"/>
      <c r="AH60" s="809"/>
      <c r="AI60" s="809"/>
      <c r="AJ60" s="809"/>
      <c r="AK60" s="809"/>
      <c r="AL60" s="809"/>
      <c r="AM60" s="810"/>
      <c r="AP60" s="857" t="s">
        <v>341</v>
      </c>
      <c r="AQ60" s="858"/>
      <c r="AR60" s="858"/>
      <c r="AS60" s="858"/>
      <c r="AT60" s="858"/>
      <c r="AU60" s="858"/>
      <c r="AV60" s="858"/>
      <c r="AW60" s="858"/>
      <c r="AX60" s="858"/>
      <c r="AY60" s="859"/>
    </row>
    <row r="61" spans="2:51" ht="16" thickBot="1" x14ac:dyDescent="0.4">
      <c r="B61" s="250" t="s">
        <v>310</v>
      </c>
      <c r="C61" s="778"/>
      <c r="D61" s="770"/>
      <c r="E61" s="251" t="s">
        <v>311</v>
      </c>
      <c r="F61" s="830"/>
      <c r="G61" s="831"/>
      <c r="H61" s="831"/>
      <c r="I61" s="831"/>
      <c r="J61" s="831"/>
      <c r="K61" s="832"/>
      <c r="N61" s="250" t="s">
        <v>310</v>
      </c>
      <c r="O61" s="830"/>
      <c r="P61" s="831"/>
      <c r="Q61" s="833"/>
      <c r="R61" s="251" t="s">
        <v>311</v>
      </c>
      <c r="S61" s="830"/>
      <c r="T61" s="831"/>
      <c r="U61" s="831"/>
      <c r="V61" s="831"/>
      <c r="W61" s="831"/>
      <c r="X61" s="831"/>
      <c r="Y61" s="832"/>
      <c r="AB61" s="250" t="s">
        <v>310</v>
      </c>
      <c r="AC61" s="830"/>
      <c r="AD61" s="831"/>
      <c r="AE61" s="833"/>
      <c r="AF61" s="251" t="s">
        <v>311</v>
      </c>
      <c r="AG61" s="830"/>
      <c r="AH61" s="831"/>
      <c r="AI61" s="831"/>
      <c r="AJ61" s="831"/>
      <c r="AK61" s="831"/>
      <c r="AL61" s="831"/>
      <c r="AM61" s="832"/>
      <c r="AP61" s="250" t="s">
        <v>326</v>
      </c>
      <c r="AQ61" s="778"/>
      <c r="AR61" s="770"/>
      <c r="AS61" s="251" t="s">
        <v>327</v>
      </c>
      <c r="AT61" s="830"/>
      <c r="AU61" s="831"/>
      <c r="AV61" s="831"/>
      <c r="AW61" s="831"/>
      <c r="AX61" s="831"/>
      <c r="AY61" s="832"/>
    </row>
    <row r="62" spans="2:51" ht="16" thickBot="1" x14ac:dyDescent="0.4">
      <c r="D62" s="144"/>
      <c r="E62" s="144"/>
    </row>
    <row r="63" spans="2:51" x14ac:dyDescent="0.35">
      <c r="B63" s="771" t="s">
        <v>244</v>
      </c>
      <c r="C63" s="772"/>
      <c r="D63" s="772"/>
      <c r="E63" s="772"/>
      <c r="F63" s="772"/>
      <c r="G63" s="772"/>
      <c r="H63" s="772"/>
      <c r="I63" s="772"/>
      <c r="J63" s="772"/>
      <c r="K63" s="773"/>
      <c r="N63" s="759" t="s">
        <v>83</v>
      </c>
      <c r="O63" s="760"/>
      <c r="P63" s="760"/>
      <c r="Q63" s="760"/>
      <c r="R63" s="760"/>
      <c r="S63" s="760"/>
      <c r="T63" s="760"/>
      <c r="U63" s="760"/>
      <c r="V63" s="760"/>
      <c r="W63" s="760"/>
      <c r="X63" s="760"/>
      <c r="Y63" s="801"/>
      <c r="AB63" s="771" t="s">
        <v>83</v>
      </c>
      <c r="AC63" s="772"/>
      <c r="AD63" s="772"/>
      <c r="AE63" s="772"/>
      <c r="AF63" s="772"/>
      <c r="AG63" s="772"/>
      <c r="AH63" s="772"/>
      <c r="AI63" s="772"/>
      <c r="AJ63" s="772"/>
      <c r="AK63" s="772"/>
      <c r="AL63" s="772"/>
      <c r="AM63" s="773"/>
      <c r="AP63" s="771" t="s">
        <v>244</v>
      </c>
      <c r="AQ63" s="772"/>
      <c r="AR63" s="772"/>
      <c r="AS63" s="772"/>
      <c r="AT63" s="772"/>
      <c r="AU63" s="772"/>
      <c r="AV63" s="772"/>
      <c r="AW63" s="772"/>
      <c r="AX63" s="772"/>
      <c r="AY63" s="773"/>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59" t="s">
        <v>109</v>
      </c>
      <c r="C69" s="760"/>
      <c r="D69" s="760"/>
      <c r="E69" s="760"/>
      <c r="F69" s="760"/>
      <c r="G69" s="760"/>
      <c r="H69" s="760"/>
      <c r="I69" s="760"/>
      <c r="J69" s="760"/>
      <c r="K69" s="801"/>
      <c r="N69" s="759" t="s">
        <v>109</v>
      </c>
      <c r="O69" s="760"/>
      <c r="P69" s="760"/>
      <c r="Q69" s="760"/>
      <c r="R69" s="760"/>
      <c r="S69" s="760"/>
      <c r="T69" s="760"/>
      <c r="U69" s="760"/>
      <c r="V69" s="760"/>
      <c r="W69" s="760"/>
      <c r="X69" s="760"/>
      <c r="Y69" s="801"/>
      <c r="AB69" s="759" t="s">
        <v>109</v>
      </c>
      <c r="AC69" s="760"/>
      <c r="AD69" s="760"/>
      <c r="AE69" s="760"/>
      <c r="AF69" s="760"/>
      <c r="AG69" s="760"/>
      <c r="AH69" s="760"/>
      <c r="AI69" s="760"/>
      <c r="AJ69" s="760"/>
      <c r="AK69" s="760"/>
      <c r="AL69" s="760"/>
      <c r="AM69" s="801"/>
      <c r="AP69" s="759" t="s">
        <v>109</v>
      </c>
      <c r="AQ69" s="760"/>
      <c r="AR69" s="760"/>
      <c r="AS69" s="760"/>
      <c r="AT69" s="760"/>
      <c r="AU69" s="760"/>
      <c r="AV69" s="760"/>
      <c r="AW69" s="760"/>
      <c r="AX69" s="760"/>
      <c r="AY69" s="801"/>
    </row>
    <row r="70" spans="2:51" x14ac:dyDescent="0.35">
      <c r="B70" s="788" t="s">
        <v>110</v>
      </c>
      <c r="C70" s="776"/>
      <c r="D70" s="776"/>
      <c r="E70" s="776"/>
      <c r="F70" s="776"/>
      <c r="G70" s="787"/>
      <c r="H70" s="392" t="s">
        <v>111</v>
      </c>
      <c r="I70" s="392" t="s">
        <v>71</v>
      </c>
      <c r="J70" s="392" t="s">
        <v>72</v>
      </c>
      <c r="K70" s="475" t="s">
        <v>94</v>
      </c>
      <c r="M70" s="490"/>
      <c r="N70" s="776" t="s">
        <v>110</v>
      </c>
      <c r="O70" s="776"/>
      <c r="P70" s="776"/>
      <c r="Q70" s="776"/>
      <c r="R70" s="776"/>
      <c r="S70" s="787"/>
      <c r="T70" s="392" t="s">
        <v>97</v>
      </c>
      <c r="U70" s="392" t="s">
        <v>41</v>
      </c>
      <c r="V70" s="392" t="s">
        <v>71</v>
      </c>
      <c r="W70" s="392" t="s">
        <v>72</v>
      </c>
      <c r="X70" s="392" t="s">
        <v>94</v>
      </c>
      <c r="Y70" s="475" t="s">
        <v>95</v>
      </c>
      <c r="AB70" s="788" t="s">
        <v>110</v>
      </c>
      <c r="AC70" s="776"/>
      <c r="AD70" s="776"/>
      <c r="AE70" s="776"/>
      <c r="AF70" s="776"/>
      <c r="AG70" s="776"/>
      <c r="AH70" s="392" t="s">
        <v>97</v>
      </c>
      <c r="AI70" s="392" t="s">
        <v>112</v>
      </c>
      <c r="AJ70" s="392" t="s">
        <v>71</v>
      </c>
      <c r="AK70" s="392" t="s">
        <v>72</v>
      </c>
      <c r="AL70" s="392" t="s">
        <v>96</v>
      </c>
      <c r="AM70" s="475" t="s">
        <v>160</v>
      </c>
      <c r="AP70" s="788" t="s">
        <v>110</v>
      </c>
      <c r="AQ70" s="776"/>
      <c r="AR70" s="776"/>
      <c r="AS70" s="776"/>
      <c r="AT70" s="776"/>
      <c r="AU70" s="787"/>
      <c r="AV70" s="392" t="s">
        <v>111</v>
      </c>
      <c r="AW70" s="392" t="s">
        <v>71</v>
      </c>
      <c r="AX70" s="392" t="s">
        <v>72</v>
      </c>
      <c r="AY70" s="475" t="s">
        <v>94</v>
      </c>
    </row>
    <row r="71" spans="2:51" ht="16" thickBot="1" x14ac:dyDescent="0.4">
      <c r="B71" s="764">
        <f>B28</f>
        <v>0</v>
      </c>
      <c r="C71" s="762"/>
      <c r="D71" s="762"/>
      <c r="E71" s="762"/>
      <c r="F71" s="762"/>
      <c r="G71" s="763"/>
      <c r="H71" s="301">
        <v>0</v>
      </c>
      <c r="I71" s="301">
        <v>0</v>
      </c>
      <c r="J71" s="301">
        <v>0</v>
      </c>
      <c r="K71" s="282">
        <f>SUM(H71:J71)</f>
        <v>0</v>
      </c>
      <c r="L71" s="461"/>
      <c r="M71" s="490"/>
      <c r="N71" s="764">
        <f>N28</f>
        <v>0</v>
      </c>
      <c r="O71" s="762"/>
      <c r="P71" s="762"/>
      <c r="Q71" s="762"/>
      <c r="R71" s="762"/>
      <c r="S71" s="763"/>
      <c r="T71" s="305">
        <f>AM28</f>
        <v>0</v>
      </c>
      <c r="U71" s="302">
        <v>0</v>
      </c>
      <c r="V71" s="301">
        <v>0</v>
      </c>
      <c r="W71" s="301">
        <v>0</v>
      </c>
      <c r="X71" s="283">
        <f>SUM(U71:W71)</f>
        <v>0</v>
      </c>
      <c r="Y71" s="269">
        <f>K71-X71</f>
        <v>0</v>
      </c>
      <c r="Z71" s="461"/>
      <c r="AA71" s="461"/>
      <c r="AB71" s="764">
        <f>IF($O$89&lt;&gt;0, N71,B71)</f>
        <v>0</v>
      </c>
      <c r="AC71" s="762"/>
      <c r="AD71" s="762"/>
      <c r="AE71" s="762"/>
      <c r="AF71" s="762"/>
      <c r="AG71" s="763"/>
      <c r="AH71" s="310">
        <f>AM28</f>
        <v>0</v>
      </c>
      <c r="AI71" s="301">
        <v>0</v>
      </c>
      <c r="AJ71" s="301">
        <v>0</v>
      </c>
      <c r="AK71" s="301">
        <v>0</v>
      </c>
      <c r="AL71" s="284">
        <f>SUM(AI71:AK71)</f>
        <v>0</v>
      </c>
      <c r="AM71" s="270">
        <f>IF($O$93&lt;&gt;0, X71+AM28-AL71, K71+AM28-AL71)</f>
        <v>0</v>
      </c>
      <c r="AP71" s="768"/>
      <c r="AQ71" s="769"/>
      <c r="AR71" s="769"/>
      <c r="AS71" s="769"/>
      <c r="AT71" s="769"/>
      <c r="AU71" s="770"/>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59" t="s">
        <v>114</v>
      </c>
      <c r="C73" s="760"/>
      <c r="D73" s="760"/>
      <c r="E73" s="760"/>
      <c r="F73" s="760"/>
      <c r="G73" s="761"/>
      <c r="H73" s="473" t="s">
        <v>111</v>
      </c>
      <c r="I73" s="473" t="s">
        <v>71</v>
      </c>
      <c r="J73" s="473" t="s">
        <v>72</v>
      </c>
      <c r="K73" s="474" t="s">
        <v>94</v>
      </c>
      <c r="N73" s="759" t="s">
        <v>114</v>
      </c>
      <c r="O73" s="760"/>
      <c r="P73" s="760"/>
      <c r="Q73" s="760"/>
      <c r="R73" s="760"/>
      <c r="S73" s="761"/>
      <c r="T73" s="492" t="s">
        <v>97</v>
      </c>
      <c r="U73" s="473" t="s">
        <v>41</v>
      </c>
      <c r="V73" s="473" t="s">
        <v>71</v>
      </c>
      <c r="W73" s="473" t="s">
        <v>72</v>
      </c>
      <c r="X73" s="473" t="s">
        <v>94</v>
      </c>
      <c r="Y73" s="474" t="s">
        <v>95</v>
      </c>
      <c r="AA73" s="490"/>
      <c r="AB73" s="759" t="s">
        <v>114</v>
      </c>
      <c r="AC73" s="760"/>
      <c r="AD73" s="760"/>
      <c r="AE73" s="760"/>
      <c r="AF73" s="760"/>
      <c r="AG73" s="761"/>
      <c r="AH73" s="473" t="s">
        <v>97</v>
      </c>
      <c r="AI73" s="473" t="s">
        <v>112</v>
      </c>
      <c r="AJ73" s="473" t="s">
        <v>71</v>
      </c>
      <c r="AK73" s="473" t="s">
        <v>72</v>
      </c>
      <c r="AL73" s="473" t="s">
        <v>96</v>
      </c>
      <c r="AM73" s="474" t="s">
        <v>160</v>
      </c>
      <c r="AP73" s="759" t="s">
        <v>114</v>
      </c>
      <c r="AQ73" s="760"/>
      <c r="AR73" s="760"/>
      <c r="AS73" s="760"/>
      <c r="AT73" s="760"/>
      <c r="AU73" s="761"/>
      <c r="AV73" s="473" t="s">
        <v>111</v>
      </c>
      <c r="AW73" s="473" t="s">
        <v>71</v>
      </c>
      <c r="AX73" s="473" t="s">
        <v>72</v>
      </c>
      <c r="AY73" s="474" t="s">
        <v>94</v>
      </c>
    </row>
    <row r="74" spans="2:51" ht="16" thickBot="1" x14ac:dyDescent="0.4">
      <c r="B74" s="764">
        <f>B31</f>
        <v>0</v>
      </c>
      <c r="C74" s="762"/>
      <c r="D74" s="762"/>
      <c r="E74" s="762"/>
      <c r="F74" s="762"/>
      <c r="G74" s="763"/>
      <c r="H74" s="301">
        <v>0</v>
      </c>
      <c r="I74" s="301">
        <v>0</v>
      </c>
      <c r="J74" s="301">
        <v>0</v>
      </c>
      <c r="K74" s="282">
        <f>SUM(H74:J74)</f>
        <v>0</v>
      </c>
      <c r="L74" s="461"/>
      <c r="N74" s="764">
        <f>N31</f>
        <v>0</v>
      </c>
      <c r="O74" s="762"/>
      <c r="P74" s="762"/>
      <c r="Q74" s="762"/>
      <c r="R74" s="762"/>
      <c r="S74" s="763"/>
      <c r="T74" s="306">
        <f>AM31</f>
        <v>0</v>
      </c>
      <c r="U74" s="302">
        <v>0</v>
      </c>
      <c r="V74" s="302">
        <v>0</v>
      </c>
      <c r="W74" s="301">
        <v>0</v>
      </c>
      <c r="X74" s="313">
        <f>SUM(U74:W74)</f>
        <v>0</v>
      </c>
      <c r="Y74" s="269">
        <f>K74-X74</f>
        <v>0</v>
      </c>
      <c r="Z74" s="461"/>
      <c r="AA74" s="494"/>
      <c r="AB74" s="764">
        <f>IF($O$89&lt;&gt;0, N74,B74)</f>
        <v>0</v>
      </c>
      <c r="AC74" s="762"/>
      <c r="AD74" s="762"/>
      <c r="AE74" s="762"/>
      <c r="AF74" s="762"/>
      <c r="AG74" s="763"/>
      <c r="AH74" s="314">
        <f>AM31</f>
        <v>0</v>
      </c>
      <c r="AI74" s="301">
        <v>0</v>
      </c>
      <c r="AJ74" s="302">
        <v>0</v>
      </c>
      <c r="AK74" s="301">
        <v>0</v>
      </c>
      <c r="AL74" s="315">
        <f>SUM(AI74:AK74)</f>
        <v>0</v>
      </c>
      <c r="AM74" s="270">
        <f>IF($O$93&lt;&gt;0, X74+AM31-AL74, K74+AM31-AL74)</f>
        <v>0</v>
      </c>
      <c r="AP74" s="768"/>
      <c r="AQ74" s="769"/>
      <c r="AR74" s="769"/>
      <c r="AS74" s="769"/>
      <c r="AT74" s="769"/>
      <c r="AU74" s="770"/>
      <c r="AV74" s="302">
        <v>0</v>
      </c>
      <c r="AW74" s="302">
        <v>0</v>
      </c>
      <c r="AX74" s="302">
        <v>0</v>
      </c>
      <c r="AY74" s="435">
        <f>SUM(AV74:AX74)</f>
        <v>0</v>
      </c>
    </row>
    <row r="75" spans="2:51" ht="16" thickBot="1" x14ac:dyDescent="0.4">
      <c r="D75" s="144"/>
      <c r="E75" s="144"/>
      <c r="H75" s="272"/>
      <c r="I75" s="272"/>
      <c r="J75" s="272"/>
      <c r="K75" s="272"/>
      <c r="L75" s="461"/>
      <c r="N75" s="789"/>
      <c r="O75" s="789"/>
      <c r="P75" s="789"/>
      <c r="Q75" s="789"/>
      <c r="R75" s="789"/>
      <c r="S75" s="789"/>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59" t="s">
        <v>116</v>
      </c>
      <c r="C76" s="760"/>
      <c r="D76" s="760"/>
      <c r="E76" s="760"/>
      <c r="F76" s="760"/>
      <c r="G76" s="761"/>
      <c r="H76" s="473" t="s">
        <v>111</v>
      </c>
      <c r="I76" s="473" t="s">
        <v>71</v>
      </c>
      <c r="J76" s="473" t="s">
        <v>72</v>
      </c>
      <c r="K76" s="474" t="s">
        <v>94</v>
      </c>
      <c r="M76" s="490"/>
      <c r="N76" s="760" t="s">
        <v>116</v>
      </c>
      <c r="O76" s="760"/>
      <c r="P76" s="760"/>
      <c r="Q76" s="760"/>
      <c r="R76" s="760"/>
      <c r="S76" s="761"/>
      <c r="T76" s="492" t="s">
        <v>97</v>
      </c>
      <c r="U76" s="473" t="s">
        <v>41</v>
      </c>
      <c r="V76" s="473" t="s">
        <v>71</v>
      </c>
      <c r="W76" s="473" t="s">
        <v>72</v>
      </c>
      <c r="X76" s="473" t="s">
        <v>94</v>
      </c>
      <c r="Y76" s="474" t="s">
        <v>95</v>
      </c>
      <c r="AA76" s="490"/>
      <c r="AB76" s="759" t="s">
        <v>116</v>
      </c>
      <c r="AC76" s="760"/>
      <c r="AD76" s="760"/>
      <c r="AE76" s="760"/>
      <c r="AF76" s="760"/>
      <c r="AG76" s="761"/>
      <c r="AH76" s="473" t="s">
        <v>97</v>
      </c>
      <c r="AI76" s="473" t="s">
        <v>112</v>
      </c>
      <c r="AJ76" s="473" t="s">
        <v>71</v>
      </c>
      <c r="AK76" s="473" t="s">
        <v>72</v>
      </c>
      <c r="AL76" s="473" t="s">
        <v>96</v>
      </c>
      <c r="AM76" s="474" t="s">
        <v>160</v>
      </c>
      <c r="AP76" s="759" t="s">
        <v>116</v>
      </c>
      <c r="AQ76" s="760"/>
      <c r="AR76" s="760"/>
      <c r="AS76" s="760"/>
      <c r="AT76" s="760"/>
      <c r="AU76" s="761"/>
      <c r="AV76" s="473" t="s">
        <v>111</v>
      </c>
      <c r="AW76" s="473" t="s">
        <v>71</v>
      </c>
      <c r="AX76" s="473" t="s">
        <v>72</v>
      </c>
      <c r="AY76" s="474" t="s">
        <v>94</v>
      </c>
    </row>
    <row r="77" spans="2:51" ht="16" thickBot="1" x14ac:dyDescent="0.4">
      <c r="B77" s="764">
        <f>B34</f>
        <v>0</v>
      </c>
      <c r="C77" s="762"/>
      <c r="D77" s="762"/>
      <c r="E77" s="762"/>
      <c r="F77" s="762"/>
      <c r="G77" s="763"/>
      <c r="H77" s="301">
        <v>0</v>
      </c>
      <c r="I77" s="301">
        <v>0</v>
      </c>
      <c r="J77" s="301">
        <v>0</v>
      </c>
      <c r="K77" s="282">
        <f>SUM(H77:J77)</f>
        <v>0</v>
      </c>
      <c r="L77" s="461"/>
      <c r="M77" s="490"/>
      <c r="N77" s="762">
        <f>N34</f>
        <v>0</v>
      </c>
      <c r="O77" s="762"/>
      <c r="P77" s="762"/>
      <c r="Q77" s="762"/>
      <c r="R77" s="762"/>
      <c r="S77" s="763"/>
      <c r="T77" s="305">
        <f>AM34</f>
        <v>0</v>
      </c>
      <c r="U77" s="301">
        <v>0</v>
      </c>
      <c r="V77" s="301">
        <v>0</v>
      </c>
      <c r="W77" s="301">
        <v>0</v>
      </c>
      <c r="X77" s="283">
        <f t="shared" ref="X77" si="14">SUM(U77:W77)</f>
        <v>0</v>
      </c>
      <c r="Y77" s="269">
        <f>K77-X77</f>
        <v>0</v>
      </c>
      <c r="Z77" s="461"/>
      <c r="AA77" s="494"/>
      <c r="AB77" s="764">
        <f>IF($O$89&lt;&gt;0, N77,B77)</f>
        <v>0</v>
      </c>
      <c r="AC77" s="762"/>
      <c r="AD77" s="762"/>
      <c r="AE77" s="762"/>
      <c r="AF77" s="762"/>
      <c r="AG77" s="763"/>
      <c r="AH77" s="308">
        <f>AM34</f>
        <v>0</v>
      </c>
      <c r="AI77" s="301">
        <v>0</v>
      </c>
      <c r="AJ77" s="301">
        <v>0</v>
      </c>
      <c r="AK77" s="301">
        <v>0</v>
      </c>
      <c r="AL77" s="284">
        <f t="shared" ref="AL77" si="15">SUM(AI77:AK77)</f>
        <v>0</v>
      </c>
      <c r="AM77" s="270">
        <f>IF($O$93&lt;&gt;0, X77+AM34-AL77, K77+AM34-AL77)</f>
        <v>0</v>
      </c>
      <c r="AP77" s="768"/>
      <c r="AQ77" s="769"/>
      <c r="AR77" s="769"/>
      <c r="AS77" s="769"/>
      <c r="AT77" s="769"/>
      <c r="AU77" s="770"/>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1" t="s">
        <v>119</v>
      </c>
      <c r="C80" s="772"/>
      <c r="D80" s="772"/>
      <c r="E80" s="772"/>
      <c r="F80" s="772"/>
      <c r="G80" s="772"/>
      <c r="H80" s="273">
        <f>SUM(F67, H71, H74, H77)</f>
        <v>0</v>
      </c>
      <c r="I80" s="273">
        <f>SUM(I67, I71, I74, I77, )</f>
        <v>0</v>
      </c>
      <c r="J80" s="273">
        <f>SUM(J67, J71, J74, J77)</f>
        <v>0</v>
      </c>
      <c r="K80" s="274">
        <f>SUM(H80:J80)</f>
        <v>0</v>
      </c>
      <c r="L80" s="461"/>
      <c r="N80" s="765" t="s">
        <v>119</v>
      </c>
      <c r="O80" s="766"/>
      <c r="P80" s="766"/>
      <c r="Q80" s="766"/>
      <c r="R80" s="766"/>
      <c r="S80" s="767"/>
      <c r="T80" s="307">
        <f>AM37</f>
        <v>0</v>
      </c>
      <c r="U80" s="303">
        <f>SUM(S67, U71, U74, U77)</f>
        <v>0</v>
      </c>
      <c r="V80" s="275">
        <f>SUM(V67, V71, V74, V77)</f>
        <v>0</v>
      </c>
      <c r="W80" s="275">
        <f>SUM(W67, W71, W74, W77)</f>
        <v>0</v>
      </c>
      <c r="X80" s="275">
        <f>SUM(U80:W80)</f>
        <v>0</v>
      </c>
      <c r="Y80" s="276">
        <f>K80-X80</f>
        <v>0</v>
      </c>
      <c r="Z80" s="461"/>
      <c r="AA80" s="461"/>
      <c r="AB80" s="759" t="s">
        <v>119</v>
      </c>
      <c r="AC80" s="760"/>
      <c r="AD80" s="760"/>
      <c r="AE80" s="760"/>
      <c r="AF80" s="760"/>
      <c r="AG80" s="761"/>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59" t="s">
        <v>119</v>
      </c>
      <c r="AQ80" s="760"/>
      <c r="AR80" s="760"/>
      <c r="AS80" s="760"/>
      <c r="AT80" s="760"/>
      <c r="AU80" s="761"/>
      <c r="AV80" s="436">
        <f>SUM(AT67, AV71, AV74, AV77)</f>
        <v>0</v>
      </c>
      <c r="AW80" s="436">
        <f>SUM(AW67, AW71, AW74, AW77, )</f>
        <v>0</v>
      </c>
      <c r="AX80" s="436">
        <f>SUM(AX67, AX71, AX74, AX77)</f>
        <v>0</v>
      </c>
      <c r="AY80" s="437">
        <f>SUM(AV80:AX80)</f>
        <v>0</v>
      </c>
    </row>
    <row r="81" spans="2:51" ht="16" thickBot="1" x14ac:dyDescent="0.4">
      <c r="B81" s="799" t="s">
        <v>120</v>
      </c>
      <c r="C81" s="800"/>
      <c r="D81" s="800"/>
      <c r="E81" s="800"/>
      <c r="F81" s="800"/>
      <c r="G81" s="800"/>
      <c r="H81" s="481"/>
      <c r="I81" s="482"/>
      <c r="J81" s="253">
        <f>SUM(I80:J80)</f>
        <v>0</v>
      </c>
      <c r="K81" s="282">
        <f>SUM(H81:J81)</f>
        <v>0</v>
      </c>
      <c r="L81" s="461"/>
      <c r="N81" s="768" t="s">
        <v>120</v>
      </c>
      <c r="O81" s="769"/>
      <c r="P81" s="769"/>
      <c r="Q81" s="769"/>
      <c r="R81" s="769"/>
      <c r="S81" s="769"/>
      <c r="T81" s="305">
        <f>AM38</f>
        <v>0</v>
      </c>
      <c r="U81" s="495"/>
      <c r="V81" s="483"/>
      <c r="W81" s="483"/>
      <c r="X81" s="254">
        <f xml:space="preserve"> SUM(V67, W67, V71, W71, V74, W74, V77, W77)</f>
        <v>0</v>
      </c>
      <c r="Y81" s="269">
        <f>H81-X81</f>
        <v>0</v>
      </c>
      <c r="Z81" s="461"/>
      <c r="AA81" s="461"/>
      <c r="AB81" s="768" t="s">
        <v>120</v>
      </c>
      <c r="AC81" s="769"/>
      <c r="AD81" s="769"/>
      <c r="AE81" s="769"/>
      <c r="AF81" s="769"/>
      <c r="AG81" s="770"/>
      <c r="AH81" s="310">
        <f>AM38</f>
        <v>0</v>
      </c>
      <c r="AI81" s="484"/>
      <c r="AJ81" s="485"/>
      <c r="AK81" s="485"/>
      <c r="AL81" s="281">
        <f xml:space="preserve"> SUM(AJ67, AK67, AJ71, AK71, AJ74, AK74, AJ77, AK77)</f>
        <v>0</v>
      </c>
      <c r="AM81" s="270">
        <f>IF($O$93&lt;&gt;0, X81+AM38-AL81, K81+AM38-AL81)</f>
        <v>0</v>
      </c>
      <c r="AP81" s="768" t="s">
        <v>120</v>
      </c>
      <c r="AQ81" s="769"/>
      <c r="AR81" s="769"/>
      <c r="AS81" s="769"/>
      <c r="AT81" s="769"/>
      <c r="AU81" s="770"/>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59" t="s">
        <v>121</v>
      </c>
      <c r="C83" s="760"/>
      <c r="D83" s="760"/>
      <c r="E83" s="760"/>
      <c r="F83" s="760"/>
      <c r="G83" s="761"/>
      <c r="H83" s="473" t="s">
        <v>111</v>
      </c>
      <c r="I83" s="774" t="s">
        <v>27</v>
      </c>
      <c r="J83" s="761"/>
      <c r="K83" s="474" t="s">
        <v>122</v>
      </c>
      <c r="L83" s="461"/>
      <c r="N83" s="759" t="s">
        <v>121</v>
      </c>
      <c r="O83" s="760"/>
      <c r="P83" s="760"/>
      <c r="Q83" s="760"/>
      <c r="R83" s="760"/>
      <c r="S83" s="760"/>
      <c r="T83" s="473" t="s">
        <v>97</v>
      </c>
      <c r="U83" s="473" t="s">
        <v>41</v>
      </c>
      <c r="V83" s="774" t="s">
        <v>27</v>
      </c>
      <c r="W83" s="761"/>
      <c r="X83" s="473" t="s">
        <v>94</v>
      </c>
      <c r="Y83" s="474" t="s">
        <v>95</v>
      </c>
      <c r="Z83" s="461"/>
      <c r="AA83" s="494"/>
      <c r="AB83" s="759" t="s">
        <v>121</v>
      </c>
      <c r="AC83" s="760"/>
      <c r="AD83" s="760"/>
      <c r="AE83" s="760"/>
      <c r="AF83" s="760"/>
      <c r="AG83" s="761"/>
      <c r="AH83" s="473" t="s">
        <v>97</v>
      </c>
      <c r="AI83" s="473" t="s">
        <v>123</v>
      </c>
      <c r="AJ83" s="774" t="s">
        <v>27</v>
      </c>
      <c r="AK83" s="761"/>
      <c r="AL83" s="473" t="s">
        <v>124</v>
      </c>
      <c r="AM83" s="474" t="s">
        <v>160</v>
      </c>
      <c r="AP83" s="759" t="s">
        <v>121</v>
      </c>
      <c r="AQ83" s="760"/>
      <c r="AR83" s="760"/>
      <c r="AS83" s="760"/>
      <c r="AT83" s="760"/>
      <c r="AU83" s="761"/>
      <c r="AV83" s="473" t="s">
        <v>111</v>
      </c>
      <c r="AW83" s="774" t="s">
        <v>27</v>
      </c>
      <c r="AX83" s="761"/>
      <c r="AY83" s="474" t="s">
        <v>122</v>
      </c>
    </row>
    <row r="84" spans="2:51" ht="16" thickBot="1" x14ac:dyDescent="0.4">
      <c r="B84" s="768" t="s">
        <v>40</v>
      </c>
      <c r="C84" s="769"/>
      <c r="D84" s="769"/>
      <c r="E84" s="769"/>
      <c r="F84" s="769"/>
      <c r="G84" s="770"/>
      <c r="H84" s="268">
        <f>( SUM(F67, H71, H74, H77))*$C$8</f>
        <v>0</v>
      </c>
      <c r="I84" s="792">
        <f>( SUM(I67, I71, I74, I77, J67, J71, J74, J77))*$C$8</f>
        <v>0</v>
      </c>
      <c r="J84" s="793"/>
      <c r="K84" s="282">
        <f>SUM(H84:J84)</f>
        <v>0</v>
      </c>
      <c r="L84" s="461"/>
      <c r="N84" s="768" t="s">
        <v>40</v>
      </c>
      <c r="O84" s="769"/>
      <c r="P84" s="769"/>
      <c r="Q84" s="769"/>
      <c r="R84" s="769"/>
      <c r="S84" s="769"/>
      <c r="T84" s="311">
        <f>AM41</f>
        <v>0</v>
      </c>
      <c r="U84" s="283">
        <f>( SUM(S67, U71, U74, U77))*$O$8</f>
        <v>0</v>
      </c>
      <c r="V84" s="794">
        <f>( SUM(V67, W67, V71, W71, V74, W74, V77, W77, ))*$O$8</f>
        <v>0</v>
      </c>
      <c r="W84" s="795"/>
      <c r="X84" s="283">
        <f>SUM(U84:W84)</f>
        <v>0</v>
      </c>
      <c r="Y84" s="269">
        <f>K84-X84</f>
        <v>0</v>
      </c>
      <c r="Z84" s="461"/>
      <c r="AA84" s="494"/>
      <c r="AB84" s="768" t="s">
        <v>40</v>
      </c>
      <c r="AC84" s="769"/>
      <c r="AD84" s="769"/>
      <c r="AE84" s="769"/>
      <c r="AF84" s="769"/>
      <c r="AG84" s="770"/>
      <c r="AH84" s="310">
        <f>AM41</f>
        <v>0</v>
      </c>
      <c r="AI84" s="500">
        <f>( SUM(AG67, AI71, AI74, AI77))*$C$8</f>
        <v>0</v>
      </c>
      <c r="AJ84" s="790">
        <f>( SUM(AJ67, AK67, AJ71, AK71, AJ74, AK74, AJ77, AK77, ))*$C$8</f>
        <v>0</v>
      </c>
      <c r="AK84" s="791"/>
      <c r="AL84" s="284">
        <f>SUM(AI84:AK84)</f>
        <v>0</v>
      </c>
      <c r="AM84" s="270">
        <f>IF($O$93&lt;&gt;0, X84+AM41-AL84, K84+AM41-AL84)</f>
        <v>0</v>
      </c>
      <c r="AP84" s="768" t="s">
        <v>40</v>
      </c>
      <c r="AQ84" s="769"/>
      <c r="AR84" s="769"/>
      <c r="AS84" s="769"/>
      <c r="AT84" s="769"/>
      <c r="AU84" s="770"/>
      <c r="AV84" s="433">
        <f>( SUM(AT67, AV71, AV74, AV77))*$C$8</f>
        <v>0</v>
      </c>
      <c r="AW84" s="860">
        <f>( SUM(AW67, AW71, AW74, AW77, AX67, AX71, AX74, AX77))*$C$8</f>
        <v>0</v>
      </c>
      <c r="AX84" s="861"/>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796" t="s">
        <v>126</v>
      </c>
      <c r="C86" s="797"/>
      <c r="D86" s="797"/>
      <c r="E86" s="797"/>
      <c r="F86" s="797"/>
      <c r="G86" s="798"/>
      <c r="H86" s="285">
        <f>SUM(H80,H84)</f>
        <v>0</v>
      </c>
      <c r="I86" s="285">
        <f>SUM(I80, I84)</f>
        <v>0</v>
      </c>
      <c r="J86" s="285">
        <f>SUM(J80)</f>
        <v>0</v>
      </c>
      <c r="K86" s="286">
        <f>SUM(H86:J86)</f>
        <v>0</v>
      </c>
      <c r="L86" s="272"/>
      <c r="N86" s="782" t="s">
        <v>126</v>
      </c>
      <c r="O86" s="783"/>
      <c r="P86" s="783"/>
      <c r="Q86" s="783"/>
      <c r="R86" s="783"/>
      <c r="S86" s="78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784" t="s">
        <v>126</v>
      </c>
      <c r="AC86" s="785"/>
      <c r="AD86" s="785"/>
      <c r="AE86" s="785"/>
      <c r="AF86" s="785"/>
      <c r="AG86" s="786"/>
      <c r="AH86" s="319">
        <f>AM43</f>
        <v>0</v>
      </c>
      <c r="AI86" s="289">
        <f>SUM(AG67, AI71, AI74, AI77, AI84)</f>
        <v>0</v>
      </c>
      <c r="AJ86" s="289">
        <f>SUM(AJ67, AJ71, AJ74, AJ77, AJ84)</f>
        <v>0</v>
      </c>
      <c r="AK86" s="289">
        <f>SUM(AK67, AK71, AK74, AK77)</f>
        <v>0</v>
      </c>
      <c r="AL86" s="289">
        <f>SUM(AI86:AK86)</f>
        <v>0</v>
      </c>
      <c r="AM86" s="290">
        <f>IF($O$93&lt;&gt;0, X86+AM43-AL86, K86+AM43-AL86)</f>
        <v>0</v>
      </c>
      <c r="AP86" s="862" t="s">
        <v>342</v>
      </c>
      <c r="AQ86" s="863"/>
      <c r="AR86" s="863"/>
      <c r="AS86" s="863"/>
      <c r="AT86" s="863"/>
      <c r="AU86" s="864"/>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4"/>
      <c r="AI89" s="761"/>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775"/>
      <c r="AI90" s="776"/>
      <c r="AJ90" s="776"/>
      <c r="AK90" s="777"/>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8"/>
      <c r="AI91" s="770"/>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79" t="s">
        <v>151</v>
      </c>
      <c r="AH93" s="780"/>
      <c r="AI93" s="780"/>
      <c r="AJ93" s="780"/>
      <c r="AK93" s="781"/>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02" t="s">
        <v>305</v>
      </c>
      <c r="C103" s="803"/>
      <c r="D103" s="803"/>
      <c r="E103" s="803"/>
      <c r="F103" s="803"/>
      <c r="G103" s="803"/>
      <c r="H103" s="803"/>
      <c r="I103" s="803"/>
      <c r="J103" s="803"/>
      <c r="K103" s="804"/>
      <c r="N103" s="805" t="s">
        <v>171</v>
      </c>
      <c r="O103" s="806"/>
      <c r="P103" s="806"/>
      <c r="Q103" s="806"/>
      <c r="R103" s="806"/>
      <c r="S103" s="806"/>
      <c r="T103" s="806"/>
      <c r="U103" s="806"/>
      <c r="V103" s="806"/>
      <c r="W103" s="806"/>
      <c r="X103" s="806"/>
      <c r="Y103" s="807"/>
      <c r="AB103" s="808" t="s">
        <v>172</v>
      </c>
      <c r="AC103" s="809"/>
      <c r="AD103" s="809"/>
      <c r="AE103" s="809"/>
      <c r="AF103" s="809"/>
      <c r="AG103" s="809"/>
      <c r="AH103" s="809"/>
      <c r="AI103" s="809"/>
      <c r="AJ103" s="809"/>
      <c r="AK103" s="809"/>
      <c r="AL103" s="809"/>
      <c r="AM103" s="810"/>
      <c r="AP103" s="857" t="s">
        <v>343</v>
      </c>
      <c r="AQ103" s="858"/>
      <c r="AR103" s="858"/>
      <c r="AS103" s="858"/>
      <c r="AT103" s="858"/>
      <c r="AU103" s="858"/>
      <c r="AV103" s="858"/>
      <c r="AW103" s="858"/>
      <c r="AX103" s="858"/>
      <c r="AY103" s="859"/>
    </row>
    <row r="104" spans="2:51" ht="16" thickBot="1" x14ac:dyDescent="0.4">
      <c r="B104" s="250" t="s">
        <v>312</v>
      </c>
      <c r="C104" s="778"/>
      <c r="D104" s="770"/>
      <c r="E104" s="251" t="s">
        <v>313</v>
      </c>
      <c r="F104" s="830"/>
      <c r="G104" s="831"/>
      <c r="H104" s="831"/>
      <c r="I104" s="831"/>
      <c r="J104" s="831"/>
      <c r="K104" s="832"/>
      <c r="N104" s="250" t="s">
        <v>312</v>
      </c>
      <c r="O104" s="830"/>
      <c r="P104" s="831"/>
      <c r="Q104" s="833"/>
      <c r="R104" s="251" t="s">
        <v>313</v>
      </c>
      <c r="S104" s="830"/>
      <c r="T104" s="831"/>
      <c r="U104" s="831"/>
      <c r="V104" s="831"/>
      <c r="W104" s="831"/>
      <c r="X104" s="831"/>
      <c r="Y104" s="832"/>
      <c r="AB104" s="250" t="s">
        <v>312</v>
      </c>
      <c r="AC104" s="830"/>
      <c r="AD104" s="831"/>
      <c r="AE104" s="833"/>
      <c r="AF104" s="251" t="s">
        <v>313</v>
      </c>
      <c r="AG104" s="830"/>
      <c r="AH104" s="831"/>
      <c r="AI104" s="831"/>
      <c r="AJ104" s="831"/>
      <c r="AK104" s="831"/>
      <c r="AL104" s="831"/>
      <c r="AM104" s="832"/>
      <c r="AP104" s="250" t="s">
        <v>326</v>
      </c>
      <c r="AQ104" s="778"/>
      <c r="AR104" s="770"/>
      <c r="AS104" s="251" t="s">
        <v>327</v>
      </c>
      <c r="AT104" s="830"/>
      <c r="AU104" s="831"/>
      <c r="AV104" s="831"/>
      <c r="AW104" s="831"/>
      <c r="AX104" s="831"/>
      <c r="AY104" s="832"/>
    </row>
    <row r="105" spans="2:51" ht="16" thickBot="1" x14ac:dyDescent="0.4">
      <c r="D105" s="144"/>
      <c r="E105" s="144"/>
    </row>
    <row r="106" spans="2:51" x14ac:dyDescent="0.35">
      <c r="B106" s="771" t="s">
        <v>244</v>
      </c>
      <c r="C106" s="772"/>
      <c r="D106" s="772"/>
      <c r="E106" s="772"/>
      <c r="F106" s="772"/>
      <c r="G106" s="772"/>
      <c r="H106" s="772"/>
      <c r="I106" s="772"/>
      <c r="J106" s="772"/>
      <c r="K106" s="773"/>
      <c r="N106" s="759" t="s">
        <v>83</v>
      </c>
      <c r="O106" s="760"/>
      <c r="P106" s="760"/>
      <c r="Q106" s="760"/>
      <c r="R106" s="760"/>
      <c r="S106" s="760"/>
      <c r="T106" s="760"/>
      <c r="U106" s="760"/>
      <c r="V106" s="760"/>
      <c r="W106" s="760"/>
      <c r="X106" s="760"/>
      <c r="Y106" s="801"/>
      <c r="AB106" s="771" t="s">
        <v>83</v>
      </c>
      <c r="AC106" s="772"/>
      <c r="AD106" s="772"/>
      <c r="AE106" s="772"/>
      <c r="AF106" s="772"/>
      <c r="AG106" s="772"/>
      <c r="AH106" s="772"/>
      <c r="AI106" s="772"/>
      <c r="AJ106" s="772"/>
      <c r="AK106" s="772"/>
      <c r="AL106" s="772"/>
      <c r="AM106" s="773"/>
      <c r="AP106" s="771" t="s">
        <v>244</v>
      </c>
      <c r="AQ106" s="772"/>
      <c r="AR106" s="772"/>
      <c r="AS106" s="772"/>
      <c r="AT106" s="772"/>
      <c r="AU106" s="772"/>
      <c r="AV106" s="772"/>
      <c r="AW106" s="772"/>
      <c r="AX106" s="772"/>
      <c r="AY106" s="773"/>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59" t="s">
        <v>109</v>
      </c>
      <c r="C112" s="760"/>
      <c r="D112" s="760"/>
      <c r="E112" s="760"/>
      <c r="F112" s="760"/>
      <c r="G112" s="760"/>
      <c r="H112" s="760"/>
      <c r="I112" s="760"/>
      <c r="J112" s="760"/>
      <c r="K112" s="801"/>
      <c r="N112" s="759" t="s">
        <v>109</v>
      </c>
      <c r="O112" s="760"/>
      <c r="P112" s="760"/>
      <c r="Q112" s="760"/>
      <c r="R112" s="760"/>
      <c r="S112" s="760"/>
      <c r="T112" s="760"/>
      <c r="U112" s="760"/>
      <c r="V112" s="760"/>
      <c r="W112" s="760"/>
      <c r="X112" s="760"/>
      <c r="Y112" s="801"/>
      <c r="AB112" s="759" t="s">
        <v>109</v>
      </c>
      <c r="AC112" s="760"/>
      <c r="AD112" s="760"/>
      <c r="AE112" s="760"/>
      <c r="AF112" s="760"/>
      <c r="AG112" s="760"/>
      <c r="AH112" s="760"/>
      <c r="AI112" s="760"/>
      <c r="AJ112" s="760"/>
      <c r="AK112" s="760"/>
      <c r="AL112" s="760"/>
      <c r="AM112" s="801"/>
      <c r="AP112" s="759" t="s">
        <v>109</v>
      </c>
      <c r="AQ112" s="760"/>
      <c r="AR112" s="760"/>
      <c r="AS112" s="760"/>
      <c r="AT112" s="760"/>
      <c r="AU112" s="760"/>
      <c r="AV112" s="760"/>
      <c r="AW112" s="760"/>
      <c r="AX112" s="760"/>
      <c r="AY112" s="801"/>
    </row>
    <row r="113" spans="2:51" x14ac:dyDescent="0.35">
      <c r="B113" s="788" t="s">
        <v>110</v>
      </c>
      <c r="C113" s="776"/>
      <c r="D113" s="776"/>
      <c r="E113" s="776"/>
      <c r="F113" s="776"/>
      <c r="G113" s="787"/>
      <c r="H113" s="392" t="s">
        <v>111</v>
      </c>
      <c r="I113" s="392" t="s">
        <v>71</v>
      </c>
      <c r="J113" s="392" t="s">
        <v>72</v>
      </c>
      <c r="K113" s="475" t="s">
        <v>94</v>
      </c>
      <c r="M113" s="490"/>
      <c r="N113" s="776" t="s">
        <v>110</v>
      </c>
      <c r="O113" s="776"/>
      <c r="P113" s="776"/>
      <c r="Q113" s="776"/>
      <c r="R113" s="776"/>
      <c r="S113" s="787"/>
      <c r="T113" s="392" t="s">
        <v>160</v>
      </c>
      <c r="U113" s="392" t="s">
        <v>41</v>
      </c>
      <c r="V113" s="392" t="s">
        <v>71</v>
      </c>
      <c r="W113" s="392" t="s">
        <v>72</v>
      </c>
      <c r="X113" s="392" t="s">
        <v>94</v>
      </c>
      <c r="Y113" s="475" t="s">
        <v>95</v>
      </c>
      <c r="AB113" s="788" t="s">
        <v>110</v>
      </c>
      <c r="AC113" s="776"/>
      <c r="AD113" s="776"/>
      <c r="AE113" s="776"/>
      <c r="AF113" s="776"/>
      <c r="AG113" s="776"/>
      <c r="AH113" s="392" t="s">
        <v>160</v>
      </c>
      <c r="AI113" s="392" t="s">
        <v>112</v>
      </c>
      <c r="AJ113" s="392" t="s">
        <v>71</v>
      </c>
      <c r="AK113" s="392" t="s">
        <v>72</v>
      </c>
      <c r="AL113" s="392" t="s">
        <v>96</v>
      </c>
      <c r="AM113" s="475" t="s">
        <v>175</v>
      </c>
      <c r="AP113" s="788" t="s">
        <v>110</v>
      </c>
      <c r="AQ113" s="776"/>
      <c r="AR113" s="776"/>
      <c r="AS113" s="776"/>
      <c r="AT113" s="776"/>
      <c r="AU113" s="787"/>
      <c r="AV113" s="392" t="s">
        <v>111</v>
      </c>
      <c r="AW113" s="392" t="s">
        <v>71</v>
      </c>
      <c r="AX113" s="392" t="s">
        <v>72</v>
      </c>
      <c r="AY113" s="475" t="s">
        <v>94</v>
      </c>
    </row>
    <row r="114" spans="2:51" ht="16" thickBot="1" x14ac:dyDescent="0.4">
      <c r="B114" s="764">
        <f>B71</f>
        <v>0</v>
      </c>
      <c r="C114" s="762"/>
      <c r="D114" s="762"/>
      <c r="E114" s="762"/>
      <c r="F114" s="762"/>
      <c r="G114" s="763"/>
      <c r="H114" s="301">
        <v>0</v>
      </c>
      <c r="I114" s="301">
        <v>0</v>
      </c>
      <c r="J114" s="301">
        <v>0</v>
      </c>
      <c r="K114" s="282">
        <f>SUM(H114:J114)</f>
        <v>0</v>
      </c>
      <c r="L114" s="461"/>
      <c r="M114" s="490"/>
      <c r="N114" s="764">
        <f>N71</f>
        <v>0</v>
      </c>
      <c r="O114" s="762"/>
      <c r="P114" s="762"/>
      <c r="Q114" s="762"/>
      <c r="R114" s="762"/>
      <c r="S114" s="763"/>
      <c r="T114" s="305">
        <f>AM71</f>
        <v>0</v>
      </c>
      <c r="U114" s="302">
        <v>0</v>
      </c>
      <c r="V114" s="301">
        <v>0</v>
      </c>
      <c r="W114" s="301">
        <v>0</v>
      </c>
      <c r="X114" s="283">
        <f>SUM(U114:W114)</f>
        <v>0</v>
      </c>
      <c r="Y114" s="269">
        <f>K114-X114</f>
        <v>0</v>
      </c>
      <c r="Z114" s="461"/>
      <c r="AA114" s="461"/>
      <c r="AB114" s="764">
        <f>IF($O$132&lt;&gt;0, N114, B114)</f>
        <v>0</v>
      </c>
      <c r="AC114" s="762"/>
      <c r="AD114" s="762"/>
      <c r="AE114" s="762"/>
      <c r="AF114" s="762"/>
      <c r="AG114" s="763"/>
      <c r="AH114" s="310">
        <f>AM71</f>
        <v>0</v>
      </c>
      <c r="AI114" s="301">
        <v>0</v>
      </c>
      <c r="AJ114" s="301">
        <v>0</v>
      </c>
      <c r="AK114" s="301">
        <v>0</v>
      </c>
      <c r="AL114" s="284">
        <f>SUM(AI114:AK114)</f>
        <v>0</v>
      </c>
      <c r="AM114" s="270">
        <f>IF($O$136&lt;&gt;0, X114+AM71-AL114, K114+AM71-AL114)</f>
        <v>0</v>
      </c>
      <c r="AP114" s="768"/>
      <c r="AQ114" s="769"/>
      <c r="AR114" s="769"/>
      <c r="AS114" s="769"/>
      <c r="AT114" s="769"/>
      <c r="AU114" s="770"/>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59" t="s">
        <v>114</v>
      </c>
      <c r="C116" s="760"/>
      <c r="D116" s="760"/>
      <c r="E116" s="760"/>
      <c r="F116" s="760"/>
      <c r="G116" s="761"/>
      <c r="H116" s="473" t="s">
        <v>111</v>
      </c>
      <c r="I116" s="473" t="s">
        <v>71</v>
      </c>
      <c r="J116" s="473" t="s">
        <v>72</v>
      </c>
      <c r="K116" s="474" t="s">
        <v>94</v>
      </c>
      <c r="N116" s="759" t="s">
        <v>114</v>
      </c>
      <c r="O116" s="760"/>
      <c r="P116" s="760"/>
      <c r="Q116" s="760"/>
      <c r="R116" s="760"/>
      <c r="S116" s="761"/>
      <c r="T116" s="492" t="s">
        <v>160</v>
      </c>
      <c r="U116" s="473" t="s">
        <v>41</v>
      </c>
      <c r="V116" s="473" t="s">
        <v>71</v>
      </c>
      <c r="W116" s="473" t="s">
        <v>72</v>
      </c>
      <c r="X116" s="473" t="s">
        <v>94</v>
      </c>
      <c r="Y116" s="474" t="s">
        <v>95</v>
      </c>
      <c r="AA116" s="490"/>
      <c r="AB116" s="759" t="s">
        <v>114</v>
      </c>
      <c r="AC116" s="760"/>
      <c r="AD116" s="760"/>
      <c r="AE116" s="760"/>
      <c r="AF116" s="760"/>
      <c r="AG116" s="761"/>
      <c r="AH116" s="473" t="s">
        <v>160</v>
      </c>
      <c r="AI116" s="473" t="s">
        <v>112</v>
      </c>
      <c r="AJ116" s="473" t="s">
        <v>71</v>
      </c>
      <c r="AK116" s="473" t="s">
        <v>72</v>
      </c>
      <c r="AL116" s="473" t="s">
        <v>96</v>
      </c>
      <c r="AM116" s="474" t="s">
        <v>175</v>
      </c>
      <c r="AP116" s="759" t="s">
        <v>114</v>
      </c>
      <c r="AQ116" s="760"/>
      <c r="AR116" s="760"/>
      <c r="AS116" s="760"/>
      <c r="AT116" s="760"/>
      <c r="AU116" s="761"/>
      <c r="AV116" s="473" t="s">
        <v>111</v>
      </c>
      <c r="AW116" s="473" t="s">
        <v>71</v>
      </c>
      <c r="AX116" s="473" t="s">
        <v>72</v>
      </c>
      <c r="AY116" s="474" t="s">
        <v>94</v>
      </c>
    </row>
    <row r="117" spans="2:51" ht="16" thickBot="1" x14ac:dyDescent="0.4">
      <c r="B117" s="764">
        <f>B74</f>
        <v>0</v>
      </c>
      <c r="C117" s="762"/>
      <c r="D117" s="762"/>
      <c r="E117" s="762"/>
      <c r="F117" s="762"/>
      <c r="G117" s="763"/>
      <c r="H117" s="301">
        <v>0</v>
      </c>
      <c r="I117" s="301">
        <v>0</v>
      </c>
      <c r="J117" s="301">
        <v>0</v>
      </c>
      <c r="K117" s="282">
        <f>SUM(H117:J117)</f>
        <v>0</v>
      </c>
      <c r="L117" s="461"/>
      <c r="N117" s="764">
        <f>N74</f>
        <v>0</v>
      </c>
      <c r="O117" s="762"/>
      <c r="P117" s="762"/>
      <c r="Q117" s="762"/>
      <c r="R117" s="762"/>
      <c r="S117" s="763"/>
      <c r="T117" s="306">
        <f>AM74</f>
        <v>0</v>
      </c>
      <c r="U117" s="302">
        <v>0</v>
      </c>
      <c r="V117" s="302">
        <v>0</v>
      </c>
      <c r="W117" s="301">
        <v>0</v>
      </c>
      <c r="X117" s="313">
        <f>SUM(U117:W117)</f>
        <v>0</v>
      </c>
      <c r="Y117" s="269">
        <f>K117-X117</f>
        <v>0</v>
      </c>
      <c r="Z117" s="461"/>
      <c r="AA117" s="494"/>
      <c r="AB117" s="764">
        <f>IF($O$132&lt;&gt;0, N117, B117)</f>
        <v>0</v>
      </c>
      <c r="AC117" s="762"/>
      <c r="AD117" s="762"/>
      <c r="AE117" s="762"/>
      <c r="AF117" s="762"/>
      <c r="AG117" s="763"/>
      <c r="AH117" s="314">
        <f>AM74</f>
        <v>0</v>
      </c>
      <c r="AI117" s="301">
        <v>0</v>
      </c>
      <c r="AJ117" s="302">
        <v>0</v>
      </c>
      <c r="AK117" s="301">
        <v>0</v>
      </c>
      <c r="AL117" s="315">
        <f>SUM(AI117:AK117)</f>
        <v>0</v>
      </c>
      <c r="AM117" s="270">
        <f>IF($O$136&lt;&gt;0, X117+AM74-AL117, K117+AM74-AL117)</f>
        <v>0</v>
      </c>
      <c r="AP117" s="768"/>
      <c r="AQ117" s="769"/>
      <c r="AR117" s="769"/>
      <c r="AS117" s="769"/>
      <c r="AT117" s="769"/>
      <c r="AU117" s="770"/>
      <c r="AV117" s="302">
        <v>0</v>
      </c>
      <c r="AW117" s="302">
        <v>0</v>
      </c>
      <c r="AX117" s="302">
        <v>0</v>
      </c>
      <c r="AY117" s="435">
        <f>SUM(AV117:AX117)</f>
        <v>0</v>
      </c>
    </row>
    <row r="118" spans="2:51" ht="16" thickBot="1" x14ac:dyDescent="0.4">
      <c r="D118" s="144"/>
      <c r="E118" s="144"/>
      <c r="H118" s="272"/>
      <c r="I118" s="272"/>
      <c r="J118" s="272"/>
      <c r="K118" s="272"/>
      <c r="L118" s="461"/>
      <c r="N118" s="789"/>
      <c r="O118" s="789"/>
      <c r="P118" s="789"/>
      <c r="Q118" s="789"/>
      <c r="R118" s="789"/>
      <c r="S118" s="789"/>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59" t="s">
        <v>116</v>
      </c>
      <c r="C119" s="760"/>
      <c r="D119" s="760"/>
      <c r="E119" s="760"/>
      <c r="F119" s="760"/>
      <c r="G119" s="761"/>
      <c r="H119" s="473" t="s">
        <v>111</v>
      </c>
      <c r="I119" s="473" t="s">
        <v>71</v>
      </c>
      <c r="J119" s="473" t="s">
        <v>72</v>
      </c>
      <c r="K119" s="474" t="s">
        <v>94</v>
      </c>
      <c r="M119" s="490"/>
      <c r="N119" s="760" t="s">
        <v>116</v>
      </c>
      <c r="O119" s="760"/>
      <c r="P119" s="760"/>
      <c r="Q119" s="760"/>
      <c r="R119" s="760"/>
      <c r="S119" s="761"/>
      <c r="T119" s="492" t="s">
        <v>160</v>
      </c>
      <c r="U119" s="473" t="s">
        <v>41</v>
      </c>
      <c r="V119" s="473" t="s">
        <v>71</v>
      </c>
      <c r="W119" s="473" t="s">
        <v>72</v>
      </c>
      <c r="X119" s="473" t="s">
        <v>94</v>
      </c>
      <c r="Y119" s="474" t="s">
        <v>95</v>
      </c>
      <c r="AA119" s="490"/>
      <c r="AB119" s="759" t="s">
        <v>116</v>
      </c>
      <c r="AC119" s="760"/>
      <c r="AD119" s="760"/>
      <c r="AE119" s="760"/>
      <c r="AF119" s="760"/>
      <c r="AG119" s="761"/>
      <c r="AH119" s="473" t="s">
        <v>160</v>
      </c>
      <c r="AI119" s="473" t="s">
        <v>112</v>
      </c>
      <c r="AJ119" s="473" t="s">
        <v>71</v>
      </c>
      <c r="AK119" s="473" t="s">
        <v>72</v>
      </c>
      <c r="AL119" s="473" t="s">
        <v>96</v>
      </c>
      <c r="AM119" s="474" t="s">
        <v>175</v>
      </c>
      <c r="AP119" s="759" t="s">
        <v>116</v>
      </c>
      <c r="AQ119" s="760"/>
      <c r="AR119" s="760"/>
      <c r="AS119" s="760"/>
      <c r="AT119" s="760"/>
      <c r="AU119" s="761"/>
      <c r="AV119" s="473" t="s">
        <v>111</v>
      </c>
      <c r="AW119" s="473" t="s">
        <v>71</v>
      </c>
      <c r="AX119" s="473" t="s">
        <v>72</v>
      </c>
      <c r="AY119" s="474" t="s">
        <v>94</v>
      </c>
    </row>
    <row r="120" spans="2:51" ht="16" thickBot="1" x14ac:dyDescent="0.4">
      <c r="B120" s="764">
        <f>B77</f>
        <v>0</v>
      </c>
      <c r="C120" s="762"/>
      <c r="D120" s="762"/>
      <c r="E120" s="762"/>
      <c r="F120" s="762"/>
      <c r="G120" s="763"/>
      <c r="H120" s="301">
        <v>0</v>
      </c>
      <c r="I120" s="301">
        <v>0</v>
      </c>
      <c r="J120" s="301">
        <v>0</v>
      </c>
      <c r="K120" s="282">
        <f>SUM(H120:J120)</f>
        <v>0</v>
      </c>
      <c r="L120" s="461"/>
      <c r="M120" s="490"/>
      <c r="N120" s="762">
        <f>N77</f>
        <v>0</v>
      </c>
      <c r="O120" s="762"/>
      <c r="P120" s="762"/>
      <c r="Q120" s="762"/>
      <c r="R120" s="762"/>
      <c r="S120" s="763"/>
      <c r="T120" s="305">
        <f>AM77</f>
        <v>0</v>
      </c>
      <c r="U120" s="301">
        <v>0</v>
      </c>
      <c r="V120" s="301">
        <v>0</v>
      </c>
      <c r="W120" s="301">
        <v>0</v>
      </c>
      <c r="X120" s="283">
        <f t="shared" ref="X120" si="22">SUM(U120:W120)</f>
        <v>0</v>
      </c>
      <c r="Y120" s="269">
        <f>K120-X120</f>
        <v>0</v>
      </c>
      <c r="Z120" s="461"/>
      <c r="AA120" s="494"/>
      <c r="AB120" s="764">
        <f>IF($O$132&lt;&gt;0, N120, B120)</f>
        <v>0</v>
      </c>
      <c r="AC120" s="762"/>
      <c r="AD120" s="762"/>
      <c r="AE120" s="762"/>
      <c r="AF120" s="762"/>
      <c r="AG120" s="763"/>
      <c r="AH120" s="314">
        <f>AM77</f>
        <v>0</v>
      </c>
      <c r="AI120" s="301">
        <v>0</v>
      </c>
      <c r="AJ120" s="301">
        <v>0</v>
      </c>
      <c r="AK120" s="301">
        <v>0</v>
      </c>
      <c r="AL120" s="284">
        <f t="shared" ref="AL120" si="23">SUM(AI120:AK120)</f>
        <v>0</v>
      </c>
      <c r="AM120" s="270">
        <f>IF($O$136&lt;&gt;0, X120+AM77-AL120, K120+AM77-AL120)</f>
        <v>0</v>
      </c>
      <c r="AP120" s="768"/>
      <c r="AQ120" s="769"/>
      <c r="AR120" s="769"/>
      <c r="AS120" s="769"/>
      <c r="AT120" s="769"/>
      <c r="AU120" s="770"/>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1" t="s">
        <v>119</v>
      </c>
      <c r="C123" s="772"/>
      <c r="D123" s="772"/>
      <c r="E123" s="772"/>
      <c r="F123" s="772"/>
      <c r="G123" s="772"/>
      <c r="H123" s="273">
        <f>SUM(F110, H114, H117, H120)</f>
        <v>0</v>
      </c>
      <c r="I123" s="273">
        <f>SUM(I110, I114, I117, I120, )</f>
        <v>0</v>
      </c>
      <c r="J123" s="273">
        <f>SUM(J110, J114, J117, J120)</f>
        <v>0</v>
      </c>
      <c r="K123" s="274">
        <f>SUM(H123:J123)</f>
        <v>0</v>
      </c>
      <c r="L123" s="461"/>
      <c r="N123" s="765" t="s">
        <v>119</v>
      </c>
      <c r="O123" s="766"/>
      <c r="P123" s="766"/>
      <c r="Q123" s="766"/>
      <c r="R123" s="766"/>
      <c r="S123" s="767"/>
      <c r="T123" s="307">
        <f>AM80</f>
        <v>0</v>
      </c>
      <c r="U123" s="303">
        <f>SUM(S110, U114, U117, U120)</f>
        <v>0</v>
      </c>
      <c r="V123" s="275">
        <f>SUM(V110, V114, V117, V120)</f>
        <v>0</v>
      </c>
      <c r="W123" s="275">
        <f>SUM(W110, W114, W117, W120)</f>
        <v>0</v>
      </c>
      <c r="X123" s="275">
        <f>SUM(U123:W123)</f>
        <v>0</v>
      </c>
      <c r="Y123" s="276">
        <f>K123-X123</f>
        <v>0</v>
      </c>
      <c r="Z123" s="461"/>
      <c r="AA123" s="461"/>
      <c r="AB123" s="759" t="s">
        <v>119</v>
      </c>
      <c r="AC123" s="760"/>
      <c r="AD123" s="760"/>
      <c r="AE123" s="760"/>
      <c r="AF123" s="760"/>
      <c r="AG123" s="761"/>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59" t="s">
        <v>119</v>
      </c>
      <c r="AQ123" s="760"/>
      <c r="AR123" s="760"/>
      <c r="AS123" s="760"/>
      <c r="AT123" s="760"/>
      <c r="AU123" s="761"/>
      <c r="AV123" s="436">
        <f>SUM(AT110, AV114, AV117, AV120)</f>
        <v>0</v>
      </c>
      <c r="AW123" s="436">
        <f>SUM(AW110, AW114, AW117, AW120, )</f>
        <v>0</v>
      </c>
      <c r="AX123" s="436">
        <f>SUM(AX110, AX114, AX117, AX120)</f>
        <v>0</v>
      </c>
      <c r="AY123" s="437">
        <f>SUM(AV123:AX123)</f>
        <v>0</v>
      </c>
    </row>
    <row r="124" spans="2:51" ht="16" thickBot="1" x14ac:dyDescent="0.4">
      <c r="B124" s="799" t="s">
        <v>120</v>
      </c>
      <c r="C124" s="800"/>
      <c r="D124" s="800"/>
      <c r="E124" s="800"/>
      <c r="F124" s="800"/>
      <c r="G124" s="800"/>
      <c r="H124" s="481"/>
      <c r="I124" s="482"/>
      <c r="J124" s="253">
        <f>SUM(I123:J123)</f>
        <v>0</v>
      </c>
      <c r="K124" s="282">
        <f>SUM(H124:J124)</f>
        <v>0</v>
      </c>
      <c r="L124" s="461"/>
      <c r="N124" s="768" t="s">
        <v>120</v>
      </c>
      <c r="O124" s="769"/>
      <c r="P124" s="769"/>
      <c r="Q124" s="769"/>
      <c r="R124" s="769"/>
      <c r="S124" s="769"/>
      <c r="T124" s="305">
        <f>AM81</f>
        <v>0</v>
      </c>
      <c r="U124" s="495"/>
      <c r="V124" s="483"/>
      <c r="W124" s="483"/>
      <c r="X124" s="254">
        <f xml:space="preserve"> SUM(V110, W110, V114, W114, V117, W117, V120, W120)</f>
        <v>0</v>
      </c>
      <c r="Y124" s="269">
        <f>H124-X124</f>
        <v>0</v>
      </c>
      <c r="Z124" s="461"/>
      <c r="AA124" s="461"/>
      <c r="AB124" s="768" t="s">
        <v>120</v>
      </c>
      <c r="AC124" s="769"/>
      <c r="AD124" s="769"/>
      <c r="AE124" s="769"/>
      <c r="AF124" s="769"/>
      <c r="AG124" s="770"/>
      <c r="AH124" s="310">
        <f>AM81</f>
        <v>0</v>
      </c>
      <c r="AI124" s="484"/>
      <c r="AJ124" s="485"/>
      <c r="AK124" s="485"/>
      <c r="AL124" s="281">
        <f xml:space="preserve"> SUM(AJ110, AK110, AJ114, AK114, AJ117, AK117, AJ120, AK120)</f>
        <v>0</v>
      </c>
      <c r="AM124" s="270">
        <f>IF($O$136&lt;&gt;0, X124+AM81-AL124, K124+AM81-AL124)</f>
        <v>0</v>
      </c>
      <c r="AP124" s="768" t="s">
        <v>120</v>
      </c>
      <c r="AQ124" s="769"/>
      <c r="AR124" s="769"/>
      <c r="AS124" s="769"/>
      <c r="AT124" s="769"/>
      <c r="AU124" s="770"/>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59" t="s">
        <v>121</v>
      </c>
      <c r="C126" s="760"/>
      <c r="D126" s="760"/>
      <c r="E126" s="760"/>
      <c r="F126" s="760"/>
      <c r="G126" s="761"/>
      <c r="H126" s="473" t="s">
        <v>111</v>
      </c>
      <c r="I126" s="774" t="s">
        <v>27</v>
      </c>
      <c r="J126" s="761"/>
      <c r="K126" s="474" t="s">
        <v>122</v>
      </c>
      <c r="L126" s="461"/>
      <c r="N126" s="759" t="s">
        <v>121</v>
      </c>
      <c r="O126" s="760"/>
      <c r="P126" s="760"/>
      <c r="Q126" s="760"/>
      <c r="R126" s="760"/>
      <c r="S126" s="760"/>
      <c r="T126" s="473" t="s">
        <v>160</v>
      </c>
      <c r="U126" s="473" t="s">
        <v>41</v>
      </c>
      <c r="V126" s="774" t="s">
        <v>27</v>
      </c>
      <c r="W126" s="761"/>
      <c r="X126" s="473" t="s">
        <v>94</v>
      </c>
      <c r="Y126" s="474" t="s">
        <v>95</v>
      </c>
      <c r="Z126" s="461"/>
      <c r="AA126" s="494"/>
      <c r="AB126" s="759" t="s">
        <v>121</v>
      </c>
      <c r="AC126" s="760"/>
      <c r="AD126" s="760"/>
      <c r="AE126" s="760"/>
      <c r="AF126" s="760"/>
      <c r="AG126" s="761"/>
      <c r="AH126" s="473" t="s">
        <v>160</v>
      </c>
      <c r="AI126" s="473" t="s">
        <v>123</v>
      </c>
      <c r="AJ126" s="774" t="s">
        <v>27</v>
      </c>
      <c r="AK126" s="761"/>
      <c r="AL126" s="473" t="s">
        <v>124</v>
      </c>
      <c r="AM126" s="474" t="s">
        <v>175</v>
      </c>
      <c r="AP126" s="759" t="s">
        <v>121</v>
      </c>
      <c r="AQ126" s="760"/>
      <c r="AR126" s="760"/>
      <c r="AS126" s="760"/>
      <c r="AT126" s="760"/>
      <c r="AU126" s="761"/>
      <c r="AV126" s="473" t="s">
        <v>111</v>
      </c>
      <c r="AW126" s="774" t="s">
        <v>27</v>
      </c>
      <c r="AX126" s="761"/>
      <c r="AY126" s="474" t="s">
        <v>122</v>
      </c>
    </row>
    <row r="127" spans="2:51" ht="16" thickBot="1" x14ac:dyDescent="0.4">
      <c r="B127" s="768" t="s">
        <v>40</v>
      </c>
      <c r="C127" s="769"/>
      <c r="D127" s="769"/>
      <c r="E127" s="769"/>
      <c r="F127" s="769"/>
      <c r="G127" s="770"/>
      <c r="H127" s="268">
        <f>( SUM(F110, H114, H117, H120))*$C$8</f>
        <v>0</v>
      </c>
      <c r="I127" s="792">
        <f>( SUM(I110, I114, I117, I120, J110, J114, J117, J120))*$C$8</f>
        <v>0</v>
      </c>
      <c r="J127" s="793"/>
      <c r="K127" s="282">
        <f>SUM(H127:J127)</f>
        <v>0</v>
      </c>
      <c r="L127" s="461"/>
      <c r="N127" s="768" t="s">
        <v>40</v>
      </c>
      <c r="O127" s="769"/>
      <c r="P127" s="769"/>
      <c r="Q127" s="769"/>
      <c r="R127" s="769"/>
      <c r="S127" s="769"/>
      <c r="T127" s="311">
        <f>AM84</f>
        <v>0</v>
      </c>
      <c r="U127" s="283">
        <f>( SUM(S110, U114, U117, U120))*$O$8</f>
        <v>0</v>
      </c>
      <c r="V127" s="794">
        <f>( SUM(V110, W110, V114, W114, V117, W117, V120, W120, ))*$O$8</f>
        <v>0</v>
      </c>
      <c r="W127" s="795"/>
      <c r="X127" s="283">
        <f>SUM(U127:W127)</f>
        <v>0</v>
      </c>
      <c r="Y127" s="269">
        <f>K127-X127</f>
        <v>0</v>
      </c>
      <c r="Z127" s="461"/>
      <c r="AA127" s="494"/>
      <c r="AB127" s="768" t="s">
        <v>40</v>
      </c>
      <c r="AC127" s="769"/>
      <c r="AD127" s="769"/>
      <c r="AE127" s="769"/>
      <c r="AF127" s="769"/>
      <c r="AG127" s="770"/>
      <c r="AH127" s="310">
        <f>AM84</f>
        <v>0</v>
      </c>
      <c r="AI127" s="500">
        <f>( SUM(AG110, AI114, AI117, AI120))*$C$8</f>
        <v>0</v>
      </c>
      <c r="AJ127" s="790">
        <f>( SUM(AJ110, AK110, AJ114, AK114, AJ117, AK117, AJ120, AK120, ))*$C$8</f>
        <v>0</v>
      </c>
      <c r="AK127" s="791"/>
      <c r="AL127" s="284">
        <f>SUM(AI127:AK127)</f>
        <v>0</v>
      </c>
      <c r="AM127" s="270">
        <f>IF($O$136&lt;&gt;0, X127+AM84-AL127, K127+AM84-AL127)</f>
        <v>0</v>
      </c>
      <c r="AP127" s="768" t="s">
        <v>40</v>
      </c>
      <c r="AQ127" s="769"/>
      <c r="AR127" s="769"/>
      <c r="AS127" s="769"/>
      <c r="AT127" s="769"/>
      <c r="AU127" s="770"/>
      <c r="AV127" s="433">
        <f>( SUM(AT110, AV114, AV117, AV120))*$C$8</f>
        <v>0</v>
      </c>
      <c r="AW127" s="860">
        <f>( SUM(AW110, AW114, AW117, AW120, AX110, AX114, AX117, AX120))*$C$8</f>
        <v>0</v>
      </c>
      <c r="AX127" s="861"/>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796" t="s">
        <v>126</v>
      </c>
      <c r="C129" s="797"/>
      <c r="D129" s="797"/>
      <c r="E129" s="797"/>
      <c r="F129" s="797"/>
      <c r="G129" s="798"/>
      <c r="H129" s="285">
        <f>SUM(H123,H127)</f>
        <v>0</v>
      </c>
      <c r="I129" s="285">
        <f>SUM(I123, I127)</f>
        <v>0</v>
      </c>
      <c r="J129" s="285">
        <f>SUM(J123)</f>
        <v>0</v>
      </c>
      <c r="K129" s="286">
        <f>SUM(H129:J129)</f>
        <v>0</v>
      </c>
      <c r="L129" s="272"/>
      <c r="N129" s="782" t="s">
        <v>126</v>
      </c>
      <c r="O129" s="783"/>
      <c r="P129" s="783"/>
      <c r="Q129" s="783"/>
      <c r="R129" s="783"/>
      <c r="S129" s="78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784" t="s">
        <v>126</v>
      </c>
      <c r="AC129" s="785"/>
      <c r="AD129" s="785"/>
      <c r="AE129" s="785"/>
      <c r="AF129" s="785"/>
      <c r="AG129" s="78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62" t="s">
        <v>344</v>
      </c>
      <c r="AQ129" s="863"/>
      <c r="AR129" s="863"/>
      <c r="AS129" s="863"/>
      <c r="AT129" s="863"/>
      <c r="AU129" s="864"/>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4"/>
      <c r="AI132" s="761"/>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775"/>
      <c r="AI133" s="776"/>
      <c r="AJ133" s="776"/>
      <c r="AK133" s="777"/>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8"/>
      <c r="AI134" s="770"/>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79" t="s">
        <v>151</v>
      </c>
      <c r="AH136" s="780"/>
      <c r="AI136" s="780"/>
      <c r="AJ136" s="780"/>
      <c r="AK136" s="781"/>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02" t="s">
        <v>306</v>
      </c>
      <c r="C146" s="803"/>
      <c r="D146" s="803"/>
      <c r="E146" s="803"/>
      <c r="F146" s="803"/>
      <c r="G146" s="803"/>
      <c r="H146" s="803"/>
      <c r="I146" s="803"/>
      <c r="J146" s="803"/>
      <c r="K146" s="804"/>
      <c r="N146" s="805" t="s">
        <v>183</v>
      </c>
      <c r="O146" s="806"/>
      <c r="P146" s="806"/>
      <c r="Q146" s="806"/>
      <c r="R146" s="806"/>
      <c r="S146" s="806"/>
      <c r="T146" s="806"/>
      <c r="U146" s="806"/>
      <c r="V146" s="806"/>
      <c r="W146" s="806"/>
      <c r="X146" s="806"/>
      <c r="Y146" s="807"/>
      <c r="AB146" s="808" t="s">
        <v>184</v>
      </c>
      <c r="AC146" s="809"/>
      <c r="AD146" s="809"/>
      <c r="AE146" s="809"/>
      <c r="AF146" s="809"/>
      <c r="AG146" s="809"/>
      <c r="AH146" s="809"/>
      <c r="AI146" s="809"/>
      <c r="AJ146" s="809"/>
      <c r="AK146" s="809"/>
      <c r="AL146" s="809"/>
      <c r="AM146" s="810"/>
      <c r="AP146" s="857" t="s">
        <v>345</v>
      </c>
      <c r="AQ146" s="858"/>
      <c r="AR146" s="858"/>
      <c r="AS146" s="858"/>
      <c r="AT146" s="858"/>
      <c r="AU146" s="858"/>
      <c r="AV146" s="858"/>
      <c r="AW146" s="858"/>
      <c r="AX146" s="858"/>
      <c r="AY146" s="859"/>
    </row>
    <row r="147" spans="2:51" ht="16" thickBot="1" x14ac:dyDescent="0.4">
      <c r="B147" s="250" t="s">
        <v>315</v>
      </c>
      <c r="C147" s="778"/>
      <c r="D147" s="770"/>
      <c r="E147" s="251" t="s">
        <v>314</v>
      </c>
      <c r="F147" s="830"/>
      <c r="G147" s="831"/>
      <c r="H147" s="831"/>
      <c r="I147" s="831"/>
      <c r="J147" s="831"/>
      <c r="K147" s="832"/>
      <c r="N147" s="250" t="s">
        <v>315</v>
      </c>
      <c r="O147" s="830"/>
      <c r="P147" s="831"/>
      <c r="Q147" s="833"/>
      <c r="R147" s="251" t="s">
        <v>314</v>
      </c>
      <c r="S147" s="830"/>
      <c r="T147" s="831"/>
      <c r="U147" s="831"/>
      <c r="V147" s="831"/>
      <c r="W147" s="831"/>
      <c r="X147" s="831"/>
      <c r="Y147" s="832"/>
      <c r="AB147" s="250" t="s">
        <v>315</v>
      </c>
      <c r="AC147" s="830"/>
      <c r="AD147" s="831"/>
      <c r="AE147" s="833"/>
      <c r="AF147" s="251" t="s">
        <v>314</v>
      </c>
      <c r="AG147" s="830"/>
      <c r="AH147" s="831"/>
      <c r="AI147" s="831"/>
      <c r="AJ147" s="831"/>
      <c r="AK147" s="831"/>
      <c r="AL147" s="831"/>
      <c r="AM147" s="832"/>
      <c r="AP147" s="250" t="s">
        <v>326</v>
      </c>
      <c r="AQ147" s="778"/>
      <c r="AR147" s="770"/>
      <c r="AS147" s="251" t="s">
        <v>327</v>
      </c>
      <c r="AT147" s="830"/>
      <c r="AU147" s="831"/>
      <c r="AV147" s="831"/>
      <c r="AW147" s="831"/>
      <c r="AX147" s="831"/>
      <c r="AY147" s="832"/>
    </row>
    <row r="148" spans="2:51" ht="16" thickBot="1" x14ac:dyDescent="0.4">
      <c r="D148" s="144"/>
      <c r="E148" s="144"/>
    </row>
    <row r="149" spans="2:51" x14ac:dyDescent="0.35">
      <c r="B149" s="771" t="s">
        <v>244</v>
      </c>
      <c r="C149" s="772"/>
      <c r="D149" s="772"/>
      <c r="E149" s="772"/>
      <c r="F149" s="772"/>
      <c r="G149" s="772"/>
      <c r="H149" s="772"/>
      <c r="I149" s="772"/>
      <c r="J149" s="772"/>
      <c r="K149" s="773"/>
      <c r="N149" s="759" t="s">
        <v>83</v>
      </c>
      <c r="O149" s="760"/>
      <c r="P149" s="760"/>
      <c r="Q149" s="760"/>
      <c r="R149" s="760"/>
      <c r="S149" s="760"/>
      <c r="T149" s="760"/>
      <c r="U149" s="760"/>
      <c r="V149" s="760"/>
      <c r="W149" s="760"/>
      <c r="X149" s="760"/>
      <c r="Y149" s="801"/>
      <c r="AB149" s="771" t="s">
        <v>83</v>
      </c>
      <c r="AC149" s="772"/>
      <c r="AD149" s="772"/>
      <c r="AE149" s="772"/>
      <c r="AF149" s="772"/>
      <c r="AG149" s="772"/>
      <c r="AH149" s="772"/>
      <c r="AI149" s="772"/>
      <c r="AJ149" s="772"/>
      <c r="AK149" s="772"/>
      <c r="AL149" s="772"/>
      <c r="AM149" s="773"/>
      <c r="AP149" s="771" t="s">
        <v>244</v>
      </c>
      <c r="AQ149" s="772"/>
      <c r="AR149" s="772"/>
      <c r="AS149" s="772"/>
      <c r="AT149" s="772"/>
      <c r="AU149" s="772"/>
      <c r="AV149" s="772"/>
      <c r="AW149" s="772"/>
      <c r="AX149" s="772"/>
      <c r="AY149" s="773"/>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59" t="s">
        <v>109</v>
      </c>
      <c r="C155" s="760"/>
      <c r="D155" s="760"/>
      <c r="E155" s="760"/>
      <c r="F155" s="760"/>
      <c r="G155" s="760"/>
      <c r="H155" s="760"/>
      <c r="I155" s="760"/>
      <c r="J155" s="760"/>
      <c r="K155" s="801"/>
      <c r="N155" s="759" t="s">
        <v>109</v>
      </c>
      <c r="O155" s="760"/>
      <c r="P155" s="760"/>
      <c r="Q155" s="760"/>
      <c r="R155" s="760"/>
      <c r="S155" s="760"/>
      <c r="T155" s="760"/>
      <c r="U155" s="760"/>
      <c r="V155" s="760"/>
      <c r="W155" s="760"/>
      <c r="X155" s="760"/>
      <c r="Y155" s="801"/>
      <c r="AB155" s="759" t="s">
        <v>109</v>
      </c>
      <c r="AC155" s="760"/>
      <c r="AD155" s="760"/>
      <c r="AE155" s="760"/>
      <c r="AF155" s="760"/>
      <c r="AG155" s="760"/>
      <c r="AH155" s="760"/>
      <c r="AI155" s="760"/>
      <c r="AJ155" s="760"/>
      <c r="AK155" s="760"/>
      <c r="AL155" s="760"/>
      <c r="AM155" s="801"/>
      <c r="AP155" s="759" t="s">
        <v>109</v>
      </c>
      <c r="AQ155" s="760"/>
      <c r="AR155" s="760"/>
      <c r="AS155" s="760"/>
      <c r="AT155" s="760"/>
      <c r="AU155" s="760"/>
      <c r="AV155" s="760"/>
      <c r="AW155" s="760"/>
      <c r="AX155" s="760"/>
      <c r="AY155" s="801"/>
    </row>
    <row r="156" spans="2:51" x14ac:dyDescent="0.35">
      <c r="B156" s="788" t="s">
        <v>110</v>
      </c>
      <c r="C156" s="776"/>
      <c r="D156" s="776"/>
      <c r="E156" s="776"/>
      <c r="F156" s="776"/>
      <c r="G156" s="787"/>
      <c r="H156" s="392" t="s">
        <v>111</v>
      </c>
      <c r="I156" s="392" t="s">
        <v>71</v>
      </c>
      <c r="J156" s="392" t="s">
        <v>72</v>
      </c>
      <c r="K156" s="475" t="s">
        <v>94</v>
      </c>
      <c r="M156" s="490"/>
      <c r="N156" s="776" t="s">
        <v>110</v>
      </c>
      <c r="O156" s="776"/>
      <c r="P156" s="776"/>
      <c r="Q156" s="776"/>
      <c r="R156" s="776"/>
      <c r="S156" s="787"/>
      <c r="T156" s="392" t="s">
        <v>175</v>
      </c>
      <c r="U156" s="392" t="s">
        <v>41</v>
      </c>
      <c r="V156" s="392" t="s">
        <v>71</v>
      </c>
      <c r="W156" s="392" t="s">
        <v>72</v>
      </c>
      <c r="X156" s="392" t="s">
        <v>94</v>
      </c>
      <c r="Y156" s="475" t="s">
        <v>95</v>
      </c>
      <c r="AB156" s="788" t="s">
        <v>110</v>
      </c>
      <c r="AC156" s="776"/>
      <c r="AD156" s="776"/>
      <c r="AE156" s="776"/>
      <c r="AF156" s="776"/>
      <c r="AG156" s="776"/>
      <c r="AH156" s="392" t="s">
        <v>175</v>
      </c>
      <c r="AI156" s="392" t="s">
        <v>112</v>
      </c>
      <c r="AJ156" s="392" t="s">
        <v>71</v>
      </c>
      <c r="AK156" s="392" t="s">
        <v>72</v>
      </c>
      <c r="AL156" s="392" t="s">
        <v>96</v>
      </c>
      <c r="AM156" s="475" t="s">
        <v>187</v>
      </c>
      <c r="AP156" s="788" t="s">
        <v>110</v>
      </c>
      <c r="AQ156" s="776"/>
      <c r="AR156" s="776"/>
      <c r="AS156" s="776"/>
      <c r="AT156" s="776"/>
      <c r="AU156" s="787"/>
      <c r="AV156" s="392" t="s">
        <v>111</v>
      </c>
      <c r="AW156" s="392" t="s">
        <v>71</v>
      </c>
      <c r="AX156" s="392" t="s">
        <v>72</v>
      </c>
      <c r="AY156" s="475" t="s">
        <v>94</v>
      </c>
    </row>
    <row r="157" spans="2:51" ht="16" thickBot="1" x14ac:dyDescent="0.4">
      <c r="B157" s="764">
        <f>B114</f>
        <v>0</v>
      </c>
      <c r="C157" s="762"/>
      <c r="D157" s="762"/>
      <c r="E157" s="762"/>
      <c r="F157" s="762"/>
      <c r="G157" s="763"/>
      <c r="H157" s="301">
        <v>0</v>
      </c>
      <c r="I157" s="301">
        <v>0</v>
      </c>
      <c r="J157" s="301">
        <v>0</v>
      </c>
      <c r="K157" s="282">
        <f>SUM(H157:J157)</f>
        <v>0</v>
      </c>
      <c r="L157" s="461"/>
      <c r="M157" s="490"/>
      <c r="N157" s="764">
        <f>N114</f>
        <v>0</v>
      </c>
      <c r="O157" s="762"/>
      <c r="P157" s="762"/>
      <c r="Q157" s="762"/>
      <c r="R157" s="762"/>
      <c r="S157" s="763"/>
      <c r="T157" s="305">
        <f>AM114</f>
        <v>0</v>
      </c>
      <c r="U157" s="302">
        <v>0</v>
      </c>
      <c r="V157" s="301">
        <v>0</v>
      </c>
      <c r="W157" s="301">
        <v>0</v>
      </c>
      <c r="X157" s="283">
        <f>SUM(U157:W157)</f>
        <v>0</v>
      </c>
      <c r="Y157" s="269">
        <f>K157-X157</f>
        <v>0</v>
      </c>
      <c r="Z157" s="461"/>
      <c r="AA157" s="461"/>
      <c r="AB157" s="764">
        <f>IF($O$175&lt;&gt;0, N157, B157)</f>
        <v>0</v>
      </c>
      <c r="AC157" s="762"/>
      <c r="AD157" s="762"/>
      <c r="AE157" s="762"/>
      <c r="AF157" s="762"/>
      <c r="AG157" s="763"/>
      <c r="AH157" s="310">
        <f>AM114</f>
        <v>0</v>
      </c>
      <c r="AI157" s="301">
        <v>0</v>
      </c>
      <c r="AJ157" s="301">
        <v>0</v>
      </c>
      <c r="AK157" s="301">
        <v>0</v>
      </c>
      <c r="AL157" s="284">
        <f>SUM(AI157:AK157)</f>
        <v>0</v>
      </c>
      <c r="AM157" s="270">
        <f>IF($O$179&lt;&gt;0, X157+AM114-AL157, K157+AM114-AL157)</f>
        <v>0</v>
      </c>
      <c r="AP157" s="768"/>
      <c r="AQ157" s="769"/>
      <c r="AR157" s="769"/>
      <c r="AS157" s="769"/>
      <c r="AT157" s="769"/>
      <c r="AU157" s="770"/>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59" t="s">
        <v>114</v>
      </c>
      <c r="C159" s="760"/>
      <c r="D159" s="760"/>
      <c r="E159" s="760"/>
      <c r="F159" s="760"/>
      <c r="G159" s="761"/>
      <c r="H159" s="473" t="s">
        <v>111</v>
      </c>
      <c r="I159" s="473" t="s">
        <v>71</v>
      </c>
      <c r="J159" s="473" t="s">
        <v>72</v>
      </c>
      <c r="K159" s="474" t="s">
        <v>94</v>
      </c>
      <c r="N159" s="759" t="s">
        <v>114</v>
      </c>
      <c r="O159" s="760"/>
      <c r="P159" s="760"/>
      <c r="Q159" s="760"/>
      <c r="R159" s="760"/>
      <c r="S159" s="761"/>
      <c r="T159" s="492" t="s">
        <v>175</v>
      </c>
      <c r="U159" s="473" t="s">
        <v>41</v>
      </c>
      <c r="V159" s="473" t="s">
        <v>71</v>
      </c>
      <c r="W159" s="473" t="s">
        <v>72</v>
      </c>
      <c r="X159" s="473" t="s">
        <v>94</v>
      </c>
      <c r="Y159" s="474" t="s">
        <v>95</v>
      </c>
      <c r="AA159" s="490"/>
      <c r="AB159" s="759" t="s">
        <v>114</v>
      </c>
      <c r="AC159" s="760"/>
      <c r="AD159" s="760"/>
      <c r="AE159" s="760"/>
      <c r="AF159" s="760"/>
      <c r="AG159" s="761"/>
      <c r="AH159" s="473" t="s">
        <v>175</v>
      </c>
      <c r="AI159" s="473" t="s">
        <v>112</v>
      </c>
      <c r="AJ159" s="473" t="s">
        <v>71</v>
      </c>
      <c r="AK159" s="473" t="s">
        <v>72</v>
      </c>
      <c r="AL159" s="473" t="s">
        <v>96</v>
      </c>
      <c r="AM159" s="474" t="s">
        <v>187</v>
      </c>
      <c r="AP159" s="759" t="s">
        <v>114</v>
      </c>
      <c r="AQ159" s="760"/>
      <c r="AR159" s="760"/>
      <c r="AS159" s="760"/>
      <c r="AT159" s="760"/>
      <c r="AU159" s="761"/>
      <c r="AV159" s="473" t="s">
        <v>111</v>
      </c>
      <c r="AW159" s="473" t="s">
        <v>71</v>
      </c>
      <c r="AX159" s="473" t="s">
        <v>72</v>
      </c>
      <c r="AY159" s="474" t="s">
        <v>94</v>
      </c>
    </row>
    <row r="160" spans="2:51" ht="16" thickBot="1" x14ac:dyDescent="0.4">
      <c r="B160" s="764">
        <f>B117</f>
        <v>0</v>
      </c>
      <c r="C160" s="762"/>
      <c r="D160" s="762"/>
      <c r="E160" s="762"/>
      <c r="F160" s="762"/>
      <c r="G160" s="763"/>
      <c r="H160" s="301">
        <v>0</v>
      </c>
      <c r="I160" s="301">
        <v>0</v>
      </c>
      <c r="J160" s="301">
        <v>0</v>
      </c>
      <c r="K160" s="282">
        <f>SUM(H160:J160)</f>
        <v>0</v>
      </c>
      <c r="L160" s="461"/>
      <c r="N160" s="764">
        <f>N117</f>
        <v>0</v>
      </c>
      <c r="O160" s="762"/>
      <c r="P160" s="762"/>
      <c r="Q160" s="762"/>
      <c r="R160" s="762"/>
      <c r="S160" s="763"/>
      <c r="T160" s="306">
        <f>AM117</f>
        <v>0</v>
      </c>
      <c r="U160" s="302">
        <v>0</v>
      </c>
      <c r="V160" s="302">
        <v>0</v>
      </c>
      <c r="W160" s="301">
        <v>0</v>
      </c>
      <c r="X160" s="313">
        <f>SUM(U160:W160)</f>
        <v>0</v>
      </c>
      <c r="Y160" s="269">
        <f>K160-X160</f>
        <v>0</v>
      </c>
      <c r="Z160" s="461"/>
      <c r="AA160" s="494"/>
      <c r="AB160" s="764">
        <f>IF($O$175&lt;&gt;0, N160, B160)</f>
        <v>0</v>
      </c>
      <c r="AC160" s="762"/>
      <c r="AD160" s="762"/>
      <c r="AE160" s="762"/>
      <c r="AF160" s="762"/>
      <c r="AG160" s="763"/>
      <c r="AH160" s="314">
        <f>AM117</f>
        <v>0</v>
      </c>
      <c r="AI160" s="301">
        <v>0</v>
      </c>
      <c r="AJ160" s="302">
        <v>0</v>
      </c>
      <c r="AK160" s="301">
        <v>0</v>
      </c>
      <c r="AL160" s="315">
        <f>SUM(AI160:AK160)</f>
        <v>0</v>
      </c>
      <c r="AM160" s="270">
        <f>IF($O$179&lt;&gt;0, X160+AM117-AL160, K160+AM117-AL160)</f>
        <v>0</v>
      </c>
      <c r="AP160" s="768"/>
      <c r="AQ160" s="769"/>
      <c r="AR160" s="769"/>
      <c r="AS160" s="769"/>
      <c r="AT160" s="769"/>
      <c r="AU160" s="770"/>
      <c r="AV160" s="302">
        <v>0</v>
      </c>
      <c r="AW160" s="302">
        <v>0</v>
      </c>
      <c r="AX160" s="302">
        <v>0</v>
      </c>
      <c r="AY160" s="435">
        <f>SUM(AV160:AX160)</f>
        <v>0</v>
      </c>
    </row>
    <row r="161" spans="2:51" ht="16" thickBot="1" x14ac:dyDescent="0.4">
      <c r="D161" s="144"/>
      <c r="E161" s="144"/>
      <c r="H161" s="272"/>
      <c r="I161" s="272"/>
      <c r="J161" s="272"/>
      <c r="K161" s="272"/>
      <c r="L161" s="461"/>
      <c r="N161" s="789"/>
      <c r="O161" s="789"/>
      <c r="P161" s="789"/>
      <c r="Q161" s="789"/>
      <c r="R161" s="789"/>
      <c r="S161" s="789"/>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59" t="s">
        <v>116</v>
      </c>
      <c r="C162" s="760"/>
      <c r="D162" s="760"/>
      <c r="E162" s="760"/>
      <c r="F162" s="760"/>
      <c r="G162" s="761"/>
      <c r="H162" s="473" t="s">
        <v>111</v>
      </c>
      <c r="I162" s="473" t="s">
        <v>71</v>
      </c>
      <c r="J162" s="473" t="s">
        <v>72</v>
      </c>
      <c r="K162" s="474" t="s">
        <v>94</v>
      </c>
      <c r="M162" s="490"/>
      <c r="N162" s="760" t="s">
        <v>116</v>
      </c>
      <c r="O162" s="760"/>
      <c r="P162" s="760"/>
      <c r="Q162" s="760"/>
      <c r="R162" s="760"/>
      <c r="S162" s="761"/>
      <c r="T162" s="492" t="s">
        <v>175</v>
      </c>
      <c r="U162" s="473" t="s">
        <v>41</v>
      </c>
      <c r="V162" s="473" t="s">
        <v>71</v>
      </c>
      <c r="W162" s="473" t="s">
        <v>72</v>
      </c>
      <c r="X162" s="473" t="s">
        <v>94</v>
      </c>
      <c r="Y162" s="474" t="s">
        <v>95</v>
      </c>
      <c r="AA162" s="490"/>
      <c r="AB162" s="759" t="s">
        <v>116</v>
      </c>
      <c r="AC162" s="760"/>
      <c r="AD162" s="760"/>
      <c r="AE162" s="760"/>
      <c r="AF162" s="760"/>
      <c r="AG162" s="761"/>
      <c r="AH162" s="473" t="s">
        <v>175</v>
      </c>
      <c r="AI162" s="473" t="s">
        <v>112</v>
      </c>
      <c r="AJ162" s="473" t="s">
        <v>71</v>
      </c>
      <c r="AK162" s="473" t="s">
        <v>72</v>
      </c>
      <c r="AL162" s="473" t="s">
        <v>96</v>
      </c>
      <c r="AM162" s="474" t="s">
        <v>187</v>
      </c>
      <c r="AP162" s="759" t="s">
        <v>116</v>
      </c>
      <c r="AQ162" s="760"/>
      <c r="AR162" s="760"/>
      <c r="AS162" s="760"/>
      <c r="AT162" s="760"/>
      <c r="AU162" s="761"/>
      <c r="AV162" s="473" t="s">
        <v>111</v>
      </c>
      <c r="AW162" s="473" t="s">
        <v>71</v>
      </c>
      <c r="AX162" s="473" t="s">
        <v>72</v>
      </c>
      <c r="AY162" s="474" t="s">
        <v>94</v>
      </c>
    </row>
    <row r="163" spans="2:51" ht="16" thickBot="1" x14ac:dyDescent="0.4">
      <c r="B163" s="764">
        <f>B120</f>
        <v>0</v>
      </c>
      <c r="C163" s="762"/>
      <c r="D163" s="762"/>
      <c r="E163" s="762"/>
      <c r="F163" s="762"/>
      <c r="G163" s="763"/>
      <c r="H163" s="301">
        <v>0</v>
      </c>
      <c r="I163" s="301">
        <v>0</v>
      </c>
      <c r="J163" s="301">
        <v>0</v>
      </c>
      <c r="K163" s="282">
        <f>SUM(H163:J163)</f>
        <v>0</v>
      </c>
      <c r="L163" s="461"/>
      <c r="M163" s="490"/>
      <c r="N163" s="762">
        <f>N120</f>
        <v>0</v>
      </c>
      <c r="O163" s="762"/>
      <c r="P163" s="762"/>
      <c r="Q163" s="762"/>
      <c r="R163" s="762"/>
      <c r="S163" s="763"/>
      <c r="T163" s="305">
        <f>AM120</f>
        <v>0</v>
      </c>
      <c r="U163" s="301">
        <v>0</v>
      </c>
      <c r="V163" s="301">
        <v>0</v>
      </c>
      <c r="W163" s="301">
        <v>0</v>
      </c>
      <c r="X163" s="283">
        <f t="shared" ref="X163" si="30">SUM(U163:W163)</f>
        <v>0</v>
      </c>
      <c r="Y163" s="269">
        <f>K163-X163</f>
        <v>0</v>
      </c>
      <c r="Z163" s="461"/>
      <c r="AA163" s="494"/>
      <c r="AB163" s="764">
        <f>IF($O$175&lt;&gt;0, N163, B163)</f>
        <v>0</v>
      </c>
      <c r="AC163" s="762"/>
      <c r="AD163" s="762"/>
      <c r="AE163" s="762"/>
      <c r="AF163" s="762"/>
      <c r="AG163" s="763"/>
      <c r="AH163" s="308">
        <f>AM120</f>
        <v>0</v>
      </c>
      <c r="AI163" s="301">
        <v>0</v>
      </c>
      <c r="AJ163" s="301">
        <v>0</v>
      </c>
      <c r="AK163" s="301">
        <v>0</v>
      </c>
      <c r="AL163" s="284">
        <f t="shared" ref="AL163" si="31">SUM(AI163:AK163)</f>
        <v>0</v>
      </c>
      <c r="AM163" s="270">
        <f>IF($O$179&lt;&gt;0, X163+AM120-AL163, K163+AM120-AL163)</f>
        <v>0</v>
      </c>
      <c r="AP163" s="768"/>
      <c r="AQ163" s="769"/>
      <c r="AR163" s="769"/>
      <c r="AS163" s="769"/>
      <c r="AT163" s="769"/>
      <c r="AU163" s="770"/>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1" t="s">
        <v>119</v>
      </c>
      <c r="C166" s="772"/>
      <c r="D166" s="772"/>
      <c r="E166" s="772"/>
      <c r="F166" s="772"/>
      <c r="G166" s="772"/>
      <c r="H166" s="273">
        <f>SUM(F153, H157, H160, H163)</f>
        <v>0</v>
      </c>
      <c r="I166" s="273">
        <f>SUM(I153, I157, I160, I163, )</f>
        <v>0</v>
      </c>
      <c r="J166" s="273">
        <f>SUM(J153, J157, J160, J163)</f>
        <v>0</v>
      </c>
      <c r="K166" s="274">
        <f>SUM(H166:J166)</f>
        <v>0</v>
      </c>
      <c r="L166" s="461"/>
      <c r="N166" s="765" t="s">
        <v>119</v>
      </c>
      <c r="O166" s="766"/>
      <c r="P166" s="766"/>
      <c r="Q166" s="766"/>
      <c r="R166" s="766"/>
      <c r="S166" s="767"/>
      <c r="T166" s="307">
        <f>AM123</f>
        <v>0</v>
      </c>
      <c r="U166" s="303">
        <f>SUM(S153, U157, U160, U163)</f>
        <v>0</v>
      </c>
      <c r="V166" s="275">
        <f>SUM(V153, V157, V160, V163)</f>
        <v>0</v>
      </c>
      <c r="W166" s="275">
        <f>SUM(W153, W157, W160, W163)</f>
        <v>0</v>
      </c>
      <c r="X166" s="275">
        <f>SUM(U166:W166)</f>
        <v>0</v>
      </c>
      <c r="Y166" s="276">
        <f>K166-X166</f>
        <v>0</v>
      </c>
      <c r="Z166" s="461"/>
      <c r="AA166" s="461"/>
      <c r="AB166" s="759" t="s">
        <v>119</v>
      </c>
      <c r="AC166" s="760"/>
      <c r="AD166" s="760"/>
      <c r="AE166" s="760"/>
      <c r="AF166" s="760"/>
      <c r="AG166" s="761"/>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59" t="s">
        <v>119</v>
      </c>
      <c r="AQ166" s="760"/>
      <c r="AR166" s="760"/>
      <c r="AS166" s="760"/>
      <c r="AT166" s="760"/>
      <c r="AU166" s="761"/>
      <c r="AV166" s="436">
        <f>SUM(AT153, AV157, AV160, AV163)</f>
        <v>0</v>
      </c>
      <c r="AW166" s="436">
        <f>SUM(AW153, AW157, AW160, AW163, )</f>
        <v>0</v>
      </c>
      <c r="AX166" s="436">
        <f>SUM(AX153, AX157, AX160, AX163)</f>
        <v>0</v>
      </c>
      <c r="AY166" s="437">
        <f>SUM(AV166:AX166)</f>
        <v>0</v>
      </c>
    </row>
    <row r="167" spans="2:51" ht="16" thickBot="1" x14ac:dyDescent="0.4">
      <c r="B167" s="799" t="s">
        <v>120</v>
      </c>
      <c r="C167" s="800"/>
      <c r="D167" s="800"/>
      <c r="E167" s="800"/>
      <c r="F167" s="800"/>
      <c r="G167" s="800"/>
      <c r="H167" s="481"/>
      <c r="I167" s="482"/>
      <c r="J167" s="253">
        <f>SUM(I166:J166)</f>
        <v>0</v>
      </c>
      <c r="K167" s="282">
        <f>SUM(H167:J167)</f>
        <v>0</v>
      </c>
      <c r="L167" s="461"/>
      <c r="N167" s="768" t="s">
        <v>120</v>
      </c>
      <c r="O167" s="769"/>
      <c r="P167" s="769"/>
      <c r="Q167" s="769"/>
      <c r="R167" s="769"/>
      <c r="S167" s="769"/>
      <c r="T167" s="305">
        <f>AM124</f>
        <v>0</v>
      </c>
      <c r="U167" s="495"/>
      <c r="V167" s="483"/>
      <c r="W167" s="483"/>
      <c r="X167" s="254">
        <f xml:space="preserve"> SUM(V153, W153, V157, W157, V160, W160, V163, W163)</f>
        <v>0</v>
      </c>
      <c r="Y167" s="269">
        <f>H167-X167</f>
        <v>0</v>
      </c>
      <c r="Z167" s="461"/>
      <c r="AA167" s="461"/>
      <c r="AB167" s="768" t="s">
        <v>120</v>
      </c>
      <c r="AC167" s="769"/>
      <c r="AD167" s="769"/>
      <c r="AE167" s="769"/>
      <c r="AF167" s="769"/>
      <c r="AG167" s="770"/>
      <c r="AH167" s="310">
        <f>AM124</f>
        <v>0</v>
      </c>
      <c r="AI167" s="484"/>
      <c r="AJ167" s="485"/>
      <c r="AK167" s="485"/>
      <c r="AL167" s="281">
        <f xml:space="preserve"> SUM(AJ153, AK153, AJ157, AK157, AJ160, AK160, AJ163, AK163)</f>
        <v>0</v>
      </c>
      <c r="AM167" s="270">
        <f>IF($O$179&lt;&gt;0, X167+AM124-AL167, K167+AM124-AL167)</f>
        <v>0</v>
      </c>
      <c r="AP167" s="768" t="s">
        <v>120</v>
      </c>
      <c r="AQ167" s="769"/>
      <c r="AR167" s="769"/>
      <c r="AS167" s="769"/>
      <c r="AT167" s="769"/>
      <c r="AU167" s="770"/>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59" t="s">
        <v>121</v>
      </c>
      <c r="C169" s="760"/>
      <c r="D169" s="760"/>
      <c r="E169" s="760"/>
      <c r="F169" s="760"/>
      <c r="G169" s="761"/>
      <c r="H169" s="473" t="s">
        <v>111</v>
      </c>
      <c r="I169" s="774" t="s">
        <v>27</v>
      </c>
      <c r="J169" s="761"/>
      <c r="K169" s="474" t="s">
        <v>122</v>
      </c>
      <c r="L169" s="461"/>
      <c r="N169" s="759" t="s">
        <v>121</v>
      </c>
      <c r="O169" s="760"/>
      <c r="P169" s="760"/>
      <c r="Q169" s="760"/>
      <c r="R169" s="760"/>
      <c r="S169" s="760"/>
      <c r="T169" s="473" t="s">
        <v>175</v>
      </c>
      <c r="U169" s="473" t="s">
        <v>41</v>
      </c>
      <c r="V169" s="774" t="s">
        <v>27</v>
      </c>
      <c r="W169" s="761"/>
      <c r="X169" s="473" t="s">
        <v>94</v>
      </c>
      <c r="Y169" s="474" t="s">
        <v>95</v>
      </c>
      <c r="Z169" s="461"/>
      <c r="AA169" s="494"/>
      <c r="AB169" s="759" t="s">
        <v>121</v>
      </c>
      <c r="AC169" s="760"/>
      <c r="AD169" s="760"/>
      <c r="AE169" s="760"/>
      <c r="AF169" s="760"/>
      <c r="AG169" s="761"/>
      <c r="AH169" s="473" t="s">
        <v>175</v>
      </c>
      <c r="AI169" s="473" t="s">
        <v>123</v>
      </c>
      <c r="AJ169" s="774" t="s">
        <v>27</v>
      </c>
      <c r="AK169" s="761"/>
      <c r="AL169" s="473" t="s">
        <v>124</v>
      </c>
      <c r="AM169" s="474" t="s">
        <v>187</v>
      </c>
      <c r="AP169" s="759" t="s">
        <v>121</v>
      </c>
      <c r="AQ169" s="760"/>
      <c r="AR169" s="760"/>
      <c r="AS169" s="760"/>
      <c r="AT169" s="760"/>
      <c r="AU169" s="761"/>
      <c r="AV169" s="473" t="s">
        <v>111</v>
      </c>
      <c r="AW169" s="774" t="s">
        <v>27</v>
      </c>
      <c r="AX169" s="761"/>
      <c r="AY169" s="474" t="s">
        <v>122</v>
      </c>
    </row>
    <row r="170" spans="2:51" ht="16" thickBot="1" x14ac:dyDescent="0.4">
      <c r="B170" s="768" t="s">
        <v>40</v>
      </c>
      <c r="C170" s="769"/>
      <c r="D170" s="769"/>
      <c r="E170" s="769"/>
      <c r="F170" s="769"/>
      <c r="G170" s="770"/>
      <c r="H170" s="268">
        <f>( SUM(F153, H157, H160, H163))*$C$8</f>
        <v>0</v>
      </c>
      <c r="I170" s="792">
        <f>( SUM(I153, I157, I160, I163, J153, J157, J160, J163))*$C$8</f>
        <v>0</v>
      </c>
      <c r="J170" s="793"/>
      <c r="K170" s="282">
        <f>SUM(H170:J170)</f>
        <v>0</v>
      </c>
      <c r="L170" s="461"/>
      <c r="N170" s="768" t="s">
        <v>40</v>
      </c>
      <c r="O170" s="769"/>
      <c r="P170" s="769"/>
      <c r="Q170" s="769"/>
      <c r="R170" s="769"/>
      <c r="S170" s="769"/>
      <c r="T170" s="311">
        <f>AM127</f>
        <v>0</v>
      </c>
      <c r="U170" s="283">
        <f>( SUM(S153, U157, U160, U163))*$O$8</f>
        <v>0</v>
      </c>
      <c r="V170" s="794">
        <f>( SUM(V153, W153, V157, W157, V160, W160, V163, W163, ))*$O$8</f>
        <v>0</v>
      </c>
      <c r="W170" s="795"/>
      <c r="X170" s="283">
        <f>SUM(U170:W170)</f>
        <v>0</v>
      </c>
      <c r="Y170" s="269">
        <f>K170-X170</f>
        <v>0</v>
      </c>
      <c r="Z170" s="461"/>
      <c r="AA170" s="494"/>
      <c r="AB170" s="768" t="s">
        <v>40</v>
      </c>
      <c r="AC170" s="769"/>
      <c r="AD170" s="769"/>
      <c r="AE170" s="769"/>
      <c r="AF170" s="769"/>
      <c r="AG170" s="770"/>
      <c r="AH170" s="310">
        <f>AM127</f>
        <v>0</v>
      </c>
      <c r="AI170" s="500">
        <f>( SUM(AG153, AI157, AI160, AI163))*$C$8</f>
        <v>0</v>
      </c>
      <c r="AJ170" s="790">
        <f>( SUM(AJ153, AK153, AJ157, AK157, AJ160, AK160, AJ163, AK163, ))*$C$8</f>
        <v>0</v>
      </c>
      <c r="AK170" s="791"/>
      <c r="AL170" s="284">
        <f>SUM(AI170:AK170)</f>
        <v>0</v>
      </c>
      <c r="AM170" s="270">
        <f>IF($O$179&lt;&gt;0, X170+AM127-AL170, K170+AM127-AL170)</f>
        <v>0</v>
      </c>
      <c r="AP170" s="768" t="s">
        <v>40</v>
      </c>
      <c r="AQ170" s="769"/>
      <c r="AR170" s="769"/>
      <c r="AS170" s="769"/>
      <c r="AT170" s="769"/>
      <c r="AU170" s="770"/>
      <c r="AV170" s="433">
        <f>( SUM(AT153, AV157, AV160, AV163))*$C$8</f>
        <v>0</v>
      </c>
      <c r="AW170" s="860">
        <f>( SUM(AW153, AW157, AW160, AW163, AX153, AX157, AX160, AX163))*$C$8</f>
        <v>0</v>
      </c>
      <c r="AX170" s="861"/>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796" t="s">
        <v>126</v>
      </c>
      <c r="C172" s="797"/>
      <c r="D172" s="797"/>
      <c r="E172" s="797"/>
      <c r="F172" s="797"/>
      <c r="G172" s="798"/>
      <c r="H172" s="285">
        <f>SUM(H166,H170)</f>
        <v>0</v>
      </c>
      <c r="I172" s="285">
        <f>SUM(I166, I170)</f>
        <v>0</v>
      </c>
      <c r="J172" s="285">
        <f>SUM(J166)</f>
        <v>0</v>
      </c>
      <c r="K172" s="286">
        <f>SUM(H172:J172)</f>
        <v>0</v>
      </c>
      <c r="L172" s="272"/>
      <c r="N172" s="782" t="s">
        <v>126</v>
      </c>
      <c r="O172" s="783"/>
      <c r="P172" s="783"/>
      <c r="Q172" s="783"/>
      <c r="R172" s="783"/>
      <c r="S172" s="78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784" t="s">
        <v>126</v>
      </c>
      <c r="AC172" s="785"/>
      <c r="AD172" s="785"/>
      <c r="AE172" s="785"/>
      <c r="AF172" s="785"/>
      <c r="AG172" s="78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62" t="s">
        <v>346</v>
      </c>
      <c r="AQ172" s="863"/>
      <c r="AR172" s="863"/>
      <c r="AS172" s="863"/>
      <c r="AT172" s="863"/>
      <c r="AU172" s="864"/>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4"/>
      <c r="AI175" s="761"/>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775"/>
      <c r="AI176" s="776"/>
      <c r="AJ176" s="776"/>
      <c r="AK176" s="777"/>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8"/>
      <c r="AI177" s="770"/>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79" t="s">
        <v>151</v>
      </c>
      <c r="AH179" s="780"/>
      <c r="AI179" s="780"/>
      <c r="AJ179" s="780"/>
      <c r="AK179" s="781"/>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02" t="s">
        <v>307</v>
      </c>
      <c r="C189" s="803"/>
      <c r="D189" s="803"/>
      <c r="E189" s="803"/>
      <c r="F189" s="803"/>
      <c r="G189" s="803"/>
      <c r="H189" s="803"/>
      <c r="I189" s="803"/>
      <c r="J189" s="803"/>
      <c r="K189" s="804"/>
      <c r="N189" s="805" t="s">
        <v>195</v>
      </c>
      <c r="O189" s="806"/>
      <c r="P189" s="806"/>
      <c r="Q189" s="806"/>
      <c r="R189" s="806"/>
      <c r="S189" s="806"/>
      <c r="T189" s="806"/>
      <c r="U189" s="806"/>
      <c r="V189" s="806"/>
      <c r="W189" s="806"/>
      <c r="X189" s="806"/>
      <c r="Y189" s="807"/>
      <c r="AB189" s="808" t="s">
        <v>196</v>
      </c>
      <c r="AC189" s="809"/>
      <c r="AD189" s="809"/>
      <c r="AE189" s="809"/>
      <c r="AF189" s="809"/>
      <c r="AG189" s="809"/>
      <c r="AH189" s="809"/>
      <c r="AI189" s="809"/>
      <c r="AJ189" s="809"/>
      <c r="AK189" s="809"/>
      <c r="AL189" s="809"/>
      <c r="AM189" s="810"/>
      <c r="AP189" s="857" t="s">
        <v>347</v>
      </c>
      <c r="AQ189" s="858"/>
      <c r="AR189" s="858"/>
      <c r="AS189" s="858"/>
      <c r="AT189" s="858"/>
      <c r="AU189" s="858"/>
      <c r="AV189" s="858"/>
      <c r="AW189" s="858"/>
      <c r="AX189" s="858"/>
      <c r="AY189" s="859"/>
    </row>
    <row r="190" spans="2:51" ht="16" thickBot="1" x14ac:dyDescent="0.4">
      <c r="B190" s="250" t="s">
        <v>316</v>
      </c>
      <c r="C190" s="778"/>
      <c r="D190" s="770"/>
      <c r="E190" s="251" t="s">
        <v>317</v>
      </c>
      <c r="F190" s="830"/>
      <c r="G190" s="831"/>
      <c r="H190" s="831"/>
      <c r="I190" s="831"/>
      <c r="J190" s="831"/>
      <c r="K190" s="832"/>
      <c r="N190" s="250" t="s">
        <v>316</v>
      </c>
      <c r="O190" s="830"/>
      <c r="P190" s="831"/>
      <c r="Q190" s="833"/>
      <c r="R190" s="251" t="s">
        <v>317</v>
      </c>
      <c r="S190" s="830"/>
      <c r="T190" s="831"/>
      <c r="U190" s="831"/>
      <c r="V190" s="831"/>
      <c r="W190" s="831"/>
      <c r="X190" s="831"/>
      <c r="Y190" s="832"/>
      <c r="AB190" s="250" t="s">
        <v>316</v>
      </c>
      <c r="AC190" s="830"/>
      <c r="AD190" s="831"/>
      <c r="AE190" s="833"/>
      <c r="AF190" s="251" t="s">
        <v>317</v>
      </c>
      <c r="AG190" s="830"/>
      <c r="AH190" s="831"/>
      <c r="AI190" s="831"/>
      <c r="AJ190" s="831"/>
      <c r="AK190" s="831"/>
      <c r="AL190" s="831"/>
      <c r="AM190" s="832"/>
      <c r="AP190" s="250" t="s">
        <v>326</v>
      </c>
      <c r="AQ190" s="778"/>
      <c r="AR190" s="770"/>
      <c r="AS190" s="251" t="s">
        <v>327</v>
      </c>
      <c r="AT190" s="830"/>
      <c r="AU190" s="831"/>
      <c r="AV190" s="831"/>
      <c r="AW190" s="831"/>
      <c r="AX190" s="831"/>
      <c r="AY190" s="832"/>
    </row>
    <row r="191" spans="2:51" ht="16" thickBot="1" x14ac:dyDescent="0.4">
      <c r="D191" s="144"/>
      <c r="E191" s="144"/>
    </row>
    <row r="192" spans="2:51" x14ac:dyDescent="0.35">
      <c r="B192" s="771" t="s">
        <v>244</v>
      </c>
      <c r="C192" s="772"/>
      <c r="D192" s="772"/>
      <c r="E192" s="772"/>
      <c r="F192" s="772"/>
      <c r="G192" s="772"/>
      <c r="H192" s="772"/>
      <c r="I192" s="772"/>
      <c r="J192" s="772"/>
      <c r="K192" s="773"/>
      <c r="N192" s="759" t="s">
        <v>83</v>
      </c>
      <c r="O192" s="760"/>
      <c r="P192" s="760"/>
      <c r="Q192" s="760"/>
      <c r="R192" s="760"/>
      <c r="S192" s="760"/>
      <c r="T192" s="760"/>
      <c r="U192" s="760"/>
      <c r="V192" s="760"/>
      <c r="W192" s="760"/>
      <c r="X192" s="760"/>
      <c r="Y192" s="801"/>
      <c r="AB192" s="771" t="s">
        <v>83</v>
      </c>
      <c r="AC192" s="772"/>
      <c r="AD192" s="772"/>
      <c r="AE192" s="772"/>
      <c r="AF192" s="772"/>
      <c r="AG192" s="772"/>
      <c r="AH192" s="772"/>
      <c r="AI192" s="772"/>
      <c r="AJ192" s="772"/>
      <c r="AK192" s="772"/>
      <c r="AL192" s="772"/>
      <c r="AM192" s="773"/>
      <c r="AP192" s="771" t="s">
        <v>244</v>
      </c>
      <c r="AQ192" s="772"/>
      <c r="AR192" s="772"/>
      <c r="AS192" s="772"/>
      <c r="AT192" s="772"/>
      <c r="AU192" s="772"/>
      <c r="AV192" s="772"/>
      <c r="AW192" s="772"/>
      <c r="AX192" s="772"/>
      <c r="AY192" s="773"/>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59" t="s">
        <v>109</v>
      </c>
      <c r="C198" s="760"/>
      <c r="D198" s="760"/>
      <c r="E198" s="760"/>
      <c r="F198" s="760"/>
      <c r="G198" s="760"/>
      <c r="H198" s="760"/>
      <c r="I198" s="760"/>
      <c r="J198" s="760"/>
      <c r="K198" s="801"/>
      <c r="N198" s="759" t="s">
        <v>109</v>
      </c>
      <c r="O198" s="760"/>
      <c r="P198" s="760"/>
      <c r="Q198" s="760"/>
      <c r="R198" s="760"/>
      <c r="S198" s="760"/>
      <c r="T198" s="760"/>
      <c r="U198" s="760"/>
      <c r="V198" s="760"/>
      <c r="W198" s="760"/>
      <c r="X198" s="760"/>
      <c r="Y198" s="801"/>
      <c r="AB198" s="759" t="s">
        <v>109</v>
      </c>
      <c r="AC198" s="760"/>
      <c r="AD198" s="760"/>
      <c r="AE198" s="760"/>
      <c r="AF198" s="760"/>
      <c r="AG198" s="760"/>
      <c r="AH198" s="760"/>
      <c r="AI198" s="760"/>
      <c r="AJ198" s="760"/>
      <c r="AK198" s="760"/>
      <c r="AL198" s="760"/>
      <c r="AM198" s="801"/>
      <c r="AP198" s="759" t="s">
        <v>109</v>
      </c>
      <c r="AQ198" s="760"/>
      <c r="AR198" s="760"/>
      <c r="AS198" s="760"/>
      <c r="AT198" s="760"/>
      <c r="AU198" s="760"/>
      <c r="AV198" s="760"/>
      <c r="AW198" s="760"/>
      <c r="AX198" s="760"/>
      <c r="AY198" s="801"/>
    </row>
    <row r="199" spans="2:51" x14ac:dyDescent="0.35">
      <c r="B199" s="788" t="s">
        <v>110</v>
      </c>
      <c r="C199" s="776"/>
      <c r="D199" s="776"/>
      <c r="E199" s="776"/>
      <c r="F199" s="776"/>
      <c r="G199" s="787"/>
      <c r="H199" s="392" t="s">
        <v>111</v>
      </c>
      <c r="I199" s="392" t="s">
        <v>71</v>
      </c>
      <c r="J199" s="392" t="s">
        <v>72</v>
      </c>
      <c r="K199" s="475" t="s">
        <v>94</v>
      </c>
      <c r="M199" s="490"/>
      <c r="N199" s="776" t="s">
        <v>110</v>
      </c>
      <c r="O199" s="776"/>
      <c r="P199" s="776"/>
      <c r="Q199" s="776"/>
      <c r="R199" s="776"/>
      <c r="S199" s="787"/>
      <c r="T199" s="392" t="s">
        <v>187</v>
      </c>
      <c r="U199" s="392" t="s">
        <v>41</v>
      </c>
      <c r="V199" s="392" t="s">
        <v>71</v>
      </c>
      <c r="W199" s="392" t="s">
        <v>72</v>
      </c>
      <c r="X199" s="392" t="s">
        <v>94</v>
      </c>
      <c r="Y199" s="475" t="s">
        <v>95</v>
      </c>
      <c r="AB199" s="788" t="s">
        <v>110</v>
      </c>
      <c r="AC199" s="776"/>
      <c r="AD199" s="776"/>
      <c r="AE199" s="776"/>
      <c r="AF199" s="776"/>
      <c r="AG199" s="776"/>
      <c r="AH199" s="392" t="s">
        <v>187</v>
      </c>
      <c r="AI199" s="392" t="s">
        <v>112</v>
      </c>
      <c r="AJ199" s="392" t="s">
        <v>71</v>
      </c>
      <c r="AK199" s="392" t="s">
        <v>72</v>
      </c>
      <c r="AL199" s="392" t="s">
        <v>96</v>
      </c>
      <c r="AM199" s="475" t="s">
        <v>200</v>
      </c>
      <c r="AP199" s="788" t="s">
        <v>110</v>
      </c>
      <c r="AQ199" s="776"/>
      <c r="AR199" s="776"/>
      <c r="AS199" s="776"/>
      <c r="AT199" s="776"/>
      <c r="AU199" s="787"/>
      <c r="AV199" s="392" t="s">
        <v>111</v>
      </c>
      <c r="AW199" s="392" t="s">
        <v>71</v>
      </c>
      <c r="AX199" s="392" t="s">
        <v>72</v>
      </c>
      <c r="AY199" s="475" t="s">
        <v>94</v>
      </c>
    </row>
    <row r="200" spans="2:51" ht="16" thickBot="1" x14ac:dyDescent="0.4">
      <c r="B200" s="764">
        <f>B157</f>
        <v>0</v>
      </c>
      <c r="C200" s="762"/>
      <c r="D200" s="762"/>
      <c r="E200" s="762"/>
      <c r="F200" s="762"/>
      <c r="G200" s="763"/>
      <c r="H200" s="301">
        <v>0</v>
      </c>
      <c r="I200" s="301">
        <v>0</v>
      </c>
      <c r="J200" s="301">
        <v>0</v>
      </c>
      <c r="K200" s="282">
        <f>SUM(H200:J200)</f>
        <v>0</v>
      </c>
      <c r="L200" s="461"/>
      <c r="M200" s="490"/>
      <c r="N200" s="764">
        <f>N157</f>
        <v>0</v>
      </c>
      <c r="O200" s="762"/>
      <c r="P200" s="762"/>
      <c r="Q200" s="762"/>
      <c r="R200" s="762"/>
      <c r="S200" s="763"/>
      <c r="T200" s="305">
        <f>AM157</f>
        <v>0</v>
      </c>
      <c r="U200" s="302">
        <v>0</v>
      </c>
      <c r="V200" s="301">
        <v>0</v>
      </c>
      <c r="W200" s="301">
        <v>0</v>
      </c>
      <c r="X200" s="283">
        <f>SUM(U200:W200)</f>
        <v>0</v>
      </c>
      <c r="Y200" s="269">
        <f>K200-X200</f>
        <v>0</v>
      </c>
      <c r="Z200" s="461"/>
      <c r="AA200" s="461"/>
      <c r="AB200" s="764">
        <f>IF($O$218&lt;&gt;0, N200, B200)</f>
        <v>0</v>
      </c>
      <c r="AC200" s="762"/>
      <c r="AD200" s="762"/>
      <c r="AE200" s="762"/>
      <c r="AF200" s="762"/>
      <c r="AG200" s="763"/>
      <c r="AH200" s="310">
        <f>AM157</f>
        <v>0</v>
      </c>
      <c r="AI200" s="301">
        <v>0</v>
      </c>
      <c r="AJ200" s="301">
        <v>0</v>
      </c>
      <c r="AK200" s="301">
        <v>0</v>
      </c>
      <c r="AL200" s="284">
        <f>SUM(AI200:AK200)</f>
        <v>0</v>
      </c>
      <c r="AM200" s="270">
        <f>IF($O$222&lt;&gt;0, X200+AM157-AL200, K200+AM157-AL200)</f>
        <v>0</v>
      </c>
      <c r="AP200" s="768"/>
      <c r="AQ200" s="769"/>
      <c r="AR200" s="769"/>
      <c r="AS200" s="769"/>
      <c r="AT200" s="769"/>
      <c r="AU200" s="770"/>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59" t="s">
        <v>114</v>
      </c>
      <c r="C202" s="760"/>
      <c r="D202" s="760"/>
      <c r="E202" s="760"/>
      <c r="F202" s="760"/>
      <c r="G202" s="761"/>
      <c r="H202" s="473" t="s">
        <v>111</v>
      </c>
      <c r="I202" s="473" t="s">
        <v>71</v>
      </c>
      <c r="J202" s="473" t="s">
        <v>72</v>
      </c>
      <c r="K202" s="474" t="s">
        <v>94</v>
      </c>
      <c r="N202" s="759" t="s">
        <v>114</v>
      </c>
      <c r="O202" s="760"/>
      <c r="P202" s="760"/>
      <c r="Q202" s="760"/>
      <c r="R202" s="760"/>
      <c r="S202" s="761"/>
      <c r="T202" s="492" t="s">
        <v>187</v>
      </c>
      <c r="U202" s="473" t="s">
        <v>41</v>
      </c>
      <c r="V202" s="473" t="s">
        <v>71</v>
      </c>
      <c r="W202" s="473" t="s">
        <v>72</v>
      </c>
      <c r="X202" s="473" t="s">
        <v>94</v>
      </c>
      <c r="Y202" s="474" t="s">
        <v>95</v>
      </c>
      <c r="AA202" s="490"/>
      <c r="AB202" s="759" t="s">
        <v>114</v>
      </c>
      <c r="AC202" s="760"/>
      <c r="AD202" s="760"/>
      <c r="AE202" s="760"/>
      <c r="AF202" s="760"/>
      <c r="AG202" s="761"/>
      <c r="AH202" s="473" t="s">
        <v>187</v>
      </c>
      <c r="AI202" s="473" t="s">
        <v>112</v>
      </c>
      <c r="AJ202" s="473" t="s">
        <v>71</v>
      </c>
      <c r="AK202" s="473" t="s">
        <v>72</v>
      </c>
      <c r="AL202" s="473" t="s">
        <v>96</v>
      </c>
      <c r="AM202" s="474" t="s">
        <v>200</v>
      </c>
      <c r="AP202" s="759" t="s">
        <v>114</v>
      </c>
      <c r="AQ202" s="760"/>
      <c r="AR202" s="760"/>
      <c r="AS202" s="760"/>
      <c r="AT202" s="760"/>
      <c r="AU202" s="761"/>
      <c r="AV202" s="473" t="s">
        <v>111</v>
      </c>
      <c r="AW202" s="473" t="s">
        <v>71</v>
      </c>
      <c r="AX202" s="473" t="s">
        <v>72</v>
      </c>
      <c r="AY202" s="474" t="s">
        <v>94</v>
      </c>
    </row>
    <row r="203" spans="2:51" ht="16" thickBot="1" x14ac:dyDescent="0.4">
      <c r="B203" s="764">
        <f>B160</f>
        <v>0</v>
      </c>
      <c r="C203" s="762"/>
      <c r="D203" s="762"/>
      <c r="E203" s="762"/>
      <c r="F203" s="762"/>
      <c r="G203" s="763"/>
      <c r="H203" s="301">
        <v>0</v>
      </c>
      <c r="I203" s="301">
        <v>0</v>
      </c>
      <c r="J203" s="301">
        <v>0</v>
      </c>
      <c r="K203" s="282">
        <f>SUM(H203:J203)</f>
        <v>0</v>
      </c>
      <c r="L203" s="461"/>
      <c r="N203" s="764">
        <f>N160</f>
        <v>0</v>
      </c>
      <c r="O203" s="762"/>
      <c r="P203" s="762"/>
      <c r="Q203" s="762"/>
      <c r="R203" s="762"/>
      <c r="S203" s="763"/>
      <c r="T203" s="306">
        <f>AM160</f>
        <v>0</v>
      </c>
      <c r="U203" s="302">
        <v>0</v>
      </c>
      <c r="V203" s="302">
        <v>0</v>
      </c>
      <c r="W203" s="301">
        <v>0</v>
      </c>
      <c r="X203" s="313">
        <f>SUM(U203:W203)</f>
        <v>0</v>
      </c>
      <c r="Y203" s="269">
        <f>K203-X203</f>
        <v>0</v>
      </c>
      <c r="Z203" s="461"/>
      <c r="AA203" s="494"/>
      <c r="AB203" s="764">
        <f>IF($O$218&lt;&gt;0, N203, B203)</f>
        <v>0</v>
      </c>
      <c r="AC203" s="762"/>
      <c r="AD203" s="762"/>
      <c r="AE203" s="762"/>
      <c r="AF203" s="762"/>
      <c r="AG203" s="763"/>
      <c r="AH203" s="314">
        <f>AM160</f>
        <v>0</v>
      </c>
      <c r="AI203" s="301">
        <v>0</v>
      </c>
      <c r="AJ203" s="302">
        <v>0</v>
      </c>
      <c r="AK203" s="301">
        <v>0</v>
      </c>
      <c r="AL203" s="315">
        <f>SUM(AI203:AK203)</f>
        <v>0</v>
      </c>
      <c r="AM203" s="270">
        <f>IF($O$222&lt;&gt;0, X203+AM160-AL203, K203+AM160-AL203)</f>
        <v>0</v>
      </c>
      <c r="AP203" s="768"/>
      <c r="AQ203" s="769"/>
      <c r="AR203" s="769"/>
      <c r="AS203" s="769"/>
      <c r="AT203" s="769"/>
      <c r="AU203" s="770"/>
      <c r="AV203" s="302">
        <v>0</v>
      </c>
      <c r="AW203" s="302">
        <v>0</v>
      </c>
      <c r="AX203" s="302">
        <v>0</v>
      </c>
      <c r="AY203" s="435">
        <f>SUM(AV203:AX203)</f>
        <v>0</v>
      </c>
    </row>
    <row r="204" spans="2:51" ht="16" thickBot="1" x14ac:dyDescent="0.4">
      <c r="D204" s="144"/>
      <c r="E204" s="144"/>
      <c r="H204" s="272"/>
      <c r="I204" s="272"/>
      <c r="J204" s="272"/>
      <c r="K204" s="272"/>
      <c r="L204" s="461"/>
      <c r="N204" s="789"/>
      <c r="O204" s="789"/>
      <c r="P204" s="789"/>
      <c r="Q204" s="789"/>
      <c r="R204" s="789"/>
      <c r="S204" s="789"/>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59" t="s">
        <v>116</v>
      </c>
      <c r="C205" s="760"/>
      <c r="D205" s="760"/>
      <c r="E205" s="760"/>
      <c r="F205" s="760"/>
      <c r="G205" s="761"/>
      <c r="H205" s="473" t="s">
        <v>111</v>
      </c>
      <c r="I205" s="473" t="s">
        <v>71</v>
      </c>
      <c r="J205" s="473" t="s">
        <v>72</v>
      </c>
      <c r="K205" s="474" t="s">
        <v>94</v>
      </c>
      <c r="M205" s="490"/>
      <c r="N205" s="760" t="s">
        <v>116</v>
      </c>
      <c r="O205" s="760"/>
      <c r="P205" s="760"/>
      <c r="Q205" s="760"/>
      <c r="R205" s="760"/>
      <c r="S205" s="761"/>
      <c r="T205" s="492" t="s">
        <v>187</v>
      </c>
      <c r="U205" s="473" t="s">
        <v>41</v>
      </c>
      <c r="V205" s="473" t="s">
        <v>71</v>
      </c>
      <c r="W205" s="473" t="s">
        <v>72</v>
      </c>
      <c r="X205" s="473" t="s">
        <v>94</v>
      </c>
      <c r="Y205" s="474" t="s">
        <v>95</v>
      </c>
      <c r="AA205" s="490"/>
      <c r="AB205" s="759" t="s">
        <v>116</v>
      </c>
      <c r="AC205" s="760"/>
      <c r="AD205" s="760"/>
      <c r="AE205" s="760"/>
      <c r="AF205" s="760"/>
      <c r="AG205" s="761"/>
      <c r="AH205" s="473" t="s">
        <v>187</v>
      </c>
      <c r="AI205" s="473" t="s">
        <v>112</v>
      </c>
      <c r="AJ205" s="473" t="s">
        <v>71</v>
      </c>
      <c r="AK205" s="473" t="s">
        <v>72</v>
      </c>
      <c r="AL205" s="473" t="s">
        <v>96</v>
      </c>
      <c r="AM205" s="474" t="s">
        <v>200</v>
      </c>
      <c r="AP205" s="759" t="s">
        <v>116</v>
      </c>
      <c r="AQ205" s="760"/>
      <c r="AR205" s="760"/>
      <c r="AS205" s="760"/>
      <c r="AT205" s="760"/>
      <c r="AU205" s="761"/>
      <c r="AV205" s="473" t="s">
        <v>111</v>
      </c>
      <c r="AW205" s="473" t="s">
        <v>71</v>
      </c>
      <c r="AX205" s="473" t="s">
        <v>72</v>
      </c>
      <c r="AY205" s="474" t="s">
        <v>94</v>
      </c>
    </row>
    <row r="206" spans="2:51" ht="16" thickBot="1" x14ac:dyDescent="0.4">
      <c r="B206" s="764">
        <f>B163</f>
        <v>0</v>
      </c>
      <c r="C206" s="762"/>
      <c r="D206" s="762"/>
      <c r="E206" s="762"/>
      <c r="F206" s="762"/>
      <c r="G206" s="763"/>
      <c r="H206" s="301">
        <v>0</v>
      </c>
      <c r="I206" s="301">
        <v>0</v>
      </c>
      <c r="J206" s="301">
        <v>0</v>
      </c>
      <c r="K206" s="282">
        <f>SUM(H206:J206)</f>
        <v>0</v>
      </c>
      <c r="L206" s="461"/>
      <c r="M206" s="490"/>
      <c r="N206" s="762">
        <f>N163</f>
        <v>0</v>
      </c>
      <c r="O206" s="762"/>
      <c r="P206" s="762"/>
      <c r="Q206" s="762"/>
      <c r="R206" s="762"/>
      <c r="S206" s="763"/>
      <c r="T206" s="305">
        <f>AM163</f>
        <v>0</v>
      </c>
      <c r="U206" s="301">
        <v>0</v>
      </c>
      <c r="V206" s="301">
        <v>0</v>
      </c>
      <c r="W206" s="301">
        <v>0</v>
      </c>
      <c r="X206" s="283">
        <f t="shared" ref="X206" si="38">SUM(U206:W206)</f>
        <v>0</v>
      </c>
      <c r="Y206" s="269">
        <f>K206-X206</f>
        <v>0</v>
      </c>
      <c r="Z206" s="461"/>
      <c r="AA206" s="494"/>
      <c r="AB206" s="764">
        <f>IF($O$218&lt;&gt;0, N206, B206)</f>
        <v>0</v>
      </c>
      <c r="AC206" s="762"/>
      <c r="AD206" s="762"/>
      <c r="AE206" s="762"/>
      <c r="AF206" s="762"/>
      <c r="AG206" s="763"/>
      <c r="AH206" s="308">
        <f>AM163</f>
        <v>0</v>
      </c>
      <c r="AI206" s="301">
        <v>0</v>
      </c>
      <c r="AJ206" s="301">
        <v>0</v>
      </c>
      <c r="AK206" s="301">
        <v>0</v>
      </c>
      <c r="AL206" s="284">
        <f t="shared" ref="AL206" si="39">SUM(AI206:AK206)</f>
        <v>0</v>
      </c>
      <c r="AM206" s="270">
        <f>IF($O$222&lt;&gt;0, X206+AM163-AL206, K206+AM163-AL206)</f>
        <v>0</v>
      </c>
      <c r="AP206" s="768"/>
      <c r="AQ206" s="769"/>
      <c r="AR206" s="769"/>
      <c r="AS206" s="769"/>
      <c r="AT206" s="769"/>
      <c r="AU206" s="770"/>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1" t="s">
        <v>119</v>
      </c>
      <c r="C209" s="772"/>
      <c r="D209" s="772"/>
      <c r="E209" s="772"/>
      <c r="F209" s="772"/>
      <c r="G209" s="772"/>
      <c r="H209" s="273">
        <f>SUM(F196, H200, H203, H206)</f>
        <v>0</v>
      </c>
      <c r="I209" s="273">
        <f>SUM(I196, I200, I203, I206, )</f>
        <v>0</v>
      </c>
      <c r="J209" s="273">
        <f>SUM(J196, J200, J203, J206)</f>
        <v>0</v>
      </c>
      <c r="K209" s="274">
        <f>SUM(H209:J209)</f>
        <v>0</v>
      </c>
      <c r="L209" s="461"/>
      <c r="N209" s="765" t="s">
        <v>119</v>
      </c>
      <c r="O209" s="766"/>
      <c r="P209" s="766"/>
      <c r="Q209" s="766"/>
      <c r="R209" s="766"/>
      <c r="S209" s="767"/>
      <c r="T209" s="307">
        <f>AM166</f>
        <v>0</v>
      </c>
      <c r="U209" s="303">
        <f>SUM(S196, U200, U203, U206)</f>
        <v>0</v>
      </c>
      <c r="V209" s="275">
        <f>SUM(V196, V200, V203, V206)</f>
        <v>0</v>
      </c>
      <c r="W209" s="275">
        <f>SUM(W196, W200, W203, W206)</f>
        <v>0</v>
      </c>
      <c r="X209" s="275">
        <f>SUM(U209:W209)</f>
        <v>0</v>
      </c>
      <c r="Y209" s="276">
        <f>K209-X209</f>
        <v>0</v>
      </c>
      <c r="Z209" s="461"/>
      <c r="AA209" s="461"/>
      <c r="AB209" s="759" t="s">
        <v>119</v>
      </c>
      <c r="AC209" s="760"/>
      <c r="AD209" s="760"/>
      <c r="AE209" s="760"/>
      <c r="AF209" s="760"/>
      <c r="AG209" s="761"/>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59" t="s">
        <v>119</v>
      </c>
      <c r="AQ209" s="760"/>
      <c r="AR209" s="760"/>
      <c r="AS209" s="760"/>
      <c r="AT209" s="760"/>
      <c r="AU209" s="761"/>
      <c r="AV209" s="436">
        <f>SUM(AT196, AV200, AV203, AV206)</f>
        <v>0</v>
      </c>
      <c r="AW209" s="436">
        <f>SUM(AW196, AW200, AW203, AW206, )</f>
        <v>0</v>
      </c>
      <c r="AX209" s="436">
        <f>SUM(AX196, AX200, AX203, AX206)</f>
        <v>0</v>
      </c>
      <c r="AY209" s="437">
        <f>SUM(AV209:AX209)</f>
        <v>0</v>
      </c>
    </row>
    <row r="210" spans="2:51" ht="16" thickBot="1" x14ac:dyDescent="0.4">
      <c r="B210" s="799" t="s">
        <v>120</v>
      </c>
      <c r="C210" s="800"/>
      <c r="D210" s="800"/>
      <c r="E210" s="800"/>
      <c r="F210" s="800"/>
      <c r="G210" s="800"/>
      <c r="H210" s="481"/>
      <c r="I210" s="482"/>
      <c r="J210" s="253">
        <f>SUM(I209:J209)</f>
        <v>0</v>
      </c>
      <c r="K210" s="282">
        <f>SUM(H210:J210)</f>
        <v>0</v>
      </c>
      <c r="L210" s="461"/>
      <c r="N210" s="768" t="s">
        <v>120</v>
      </c>
      <c r="O210" s="769"/>
      <c r="P210" s="769"/>
      <c r="Q210" s="769"/>
      <c r="R210" s="769"/>
      <c r="S210" s="769"/>
      <c r="T210" s="305">
        <f>AM167</f>
        <v>0</v>
      </c>
      <c r="U210" s="495"/>
      <c r="V210" s="483"/>
      <c r="W210" s="483"/>
      <c r="X210" s="254">
        <f xml:space="preserve"> SUM(V196, W196, V200, W200, V203, W203, V206, W206)</f>
        <v>0</v>
      </c>
      <c r="Y210" s="269">
        <f>H210-X210</f>
        <v>0</v>
      </c>
      <c r="Z210" s="461"/>
      <c r="AA210" s="461"/>
      <c r="AB210" s="768" t="s">
        <v>120</v>
      </c>
      <c r="AC210" s="769"/>
      <c r="AD210" s="769"/>
      <c r="AE210" s="769"/>
      <c r="AF210" s="769"/>
      <c r="AG210" s="770"/>
      <c r="AH210" s="310">
        <f>AM167</f>
        <v>0</v>
      </c>
      <c r="AI210" s="484"/>
      <c r="AJ210" s="485"/>
      <c r="AK210" s="485"/>
      <c r="AL210" s="281">
        <f xml:space="preserve"> SUM(AJ196, AK196, AJ200, AK200, AJ203, AK203, AJ206, AK206)</f>
        <v>0</v>
      </c>
      <c r="AM210" s="270">
        <f>IF($O$222&lt;&gt;0, X210+AM167-AL210, K210+AM167-AL210)</f>
        <v>0</v>
      </c>
      <c r="AP210" s="768" t="s">
        <v>120</v>
      </c>
      <c r="AQ210" s="769"/>
      <c r="AR210" s="769"/>
      <c r="AS210" s="769"/>
      <c r="AT210" s="769"/>
      <c r="AU210" s="770"/>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59" t="s">
        <v>121</v>
      </c>
      <c r="C212" s="760"/>
      <c r="D212" s="760"/>
      <c r="E212" s="760"/>
      <c r="F212" s="760"/>
      <c r="G212" s="761"/>
      <c r="H212" s="473" t="s">
        <v>111</v>
      </c>
      <c r="I212" s="774" t="s">
        <v>27</v>
      </c>
      <c r="J212" s="761"/>
      <c r="K212" s="474" t="s">
        <v>122</v>
      </c>
      <c r="L212" s="461"/>
      <c r="N212" s="759" t="s">
        <v>121</v>
      </c>
      <c r="O212" s="760"/>
      <c r="P212" s="760"/>
      <c r="Q212" s="760"/>
      <c r="R212" s="760"/>
      <c r="S212" s="760"/>
      <c r="T212" s="473" t="s">
        <v>187</v>
      </c>
      <c r="U212" s="473" t="s">
        <v>41</v>
      </c>
      <c r="V212" s="774" t="s">
        <v>27</v>
      </c>
      <c r="W212" s="761"/>
      <c r="X212" s="473" t="s">
        <v>94</v>
      </c>
      <c r="Y212" s="474" t="s">
        <v>95</v>
      </c>
      <c r="Z212" s="461"/>
      <c r="AA212" s="494"/>
      <c r="AB212" s="759" t="s">
        <v>121</v>
      </c>
      <c r="AC212" s="760"/>
      <c r="AD212" s="760"/>
      <c r="AE212" s="760"/>
      <c r="AF212" s="760"/>
      <c r="AG212" s="761"/>
      <c r="AH212" s="473" t="s">
        <v>187</v>
      </c>
      <c r="AI212" s="473" t="s">
        <v>123</v>
      </c>
      <c r="AJ212" s="774" t="s">
        <v>27</v>
      </c>
      <c r="AK212" s="761"/>
      <c r="AL212" s="473" t="s">
        <v>124</v>
      </c>
      <c r="AM212" s="474" t="s">
        <v>200</v>
      </c>
      <c r="AP212" s="759" t="s">
        <v>121</v>
      </c>
      <c r="AQ212" s="760"/>
      <c r="AR212" s="760"/>
      <c r="AS212" s="760"/>
      <c r="AT212" s="760"/>
      <c r="AU212" s="761"/>
      <c r="AV212" s="473" t="s">
        <v>111</v>
      </c>
      <c r="AW212" s="774" t="s">
        <v>27</v>
      </c>
      <c r="AX212" s="761"/>
      <c r="AY212" s="474" t="s">
        <v>122</v>
      </c>
    </row>
    <row r="213" spans="2:51" ht="16" thickBot="1" x14ac:dyDescent="0.4">
      <c r="B213" s="768" t="s">
        <v>40</v>
      </c>
      <c r="C213" s="769"/>
      <c r="D213" s="769"/>
      <c r="E213" s="769"/>
      <c r="F213" s="769"/>
      <c r="G213" s="770"/>
      <c r="H213" s="268">
        <f>( SUM(F196, H200, H203, H206))*$C$8</f>
        <v>0</v>
      </c>
      <c r="I213" s="792">
        <f>( SUM(I196, I200, I203, I206, J196, J200, J203, J206))*$C$8</f>
        <v>0</v>
      </c>
      <c r="J213" s="793"/>
      <c r="K213" s="282">
        <f>SUM(H213:J213)</f>
        <v>0</v>
      </c>
      <c r="L213" s="461"/>
      <c r="N213" s="768" t="s">
        <v>40</v>
      </c>
      <c r="O213" s="769"/>
      <c r="P213" s="769"/>
      <c r="Q213" s="769"/>
      <c r="R213" s="769"/>
      <c r="S213" s="769"/>
      <c r="T213" s="311">
        <f>AM170</f>
        <v>0</v>
      </c>
      <c r="U213" s="283">
        <f>( SUM(S196, U200, U203, U206))*$O$8</f>
        <v>0</v>
      </c>
      <c r="V213" s="794">
        <f>( SUM(V196, W196, V200, W200, V203, W203, V206, W206, ))*$O$8</f>
        <v>0</v>
      </c>
      <c r="W213" s="795"/>
      <c r="X213" s="283">
        <f>SUM(U213:W213)</f>
        <v>0</v>
      </c>
      <c r="Y213" s="269">
        <f>K213-X213</f>
        <v>0</v>
      </c>
      <c r="Z213" s="461"/>
      <c r="AA213" s="494"/>
      <c r="AB213" s="768" t="s">
        <v>40</v>
      </c>
      <c r="AC213" s="769"/>
      <c r="AD213" s="769"/>
      <c r="AE213" s="769"/>
      <c r="AF213" s="769"/>
      <c r="AG213" s="770"/>
      <c r="AH213" s="310">
        <f>AM170</f>
        <v>0</v>
      </c>
      <c r="AI213" s="500">
        <f>( SUM(AG196, AI200, AI203, AI206))*$C$8</f>
        <v>0</v>
      </c>
      <c r="AJ213" s="790">
        <f>( SUM(AJ196, AK196, AJ200, AK200, AJ203, AK203, AJ206, AK206, ))*$C$8</f>
        <v>0</v>
      </c>
      <c r="AK213" s="791"/>
      <c r="AL213" s="284">
        <f>SUM(AI213:AK213)</f>
        <v>0</v>
      </c>
      <c r="AM213" s="270">
        <f>IF($O$222&lt;&gt;0, X213+AM170-AL213, K213+AM170-AL213)</f>
        <v>0</v>
      </c>
      <c r="AP213" s="768" t="s">
        <v>40</v>
      </c>
      <c r="AQ213" s="769"/>
      <c r="AR213" s="769"/>
      <c r="AS213" s="769"/>
      <c r="AT213" s="769"/>
      <c r="AU213" s="770"/>
      <c r="AV213" s="433">
        <f>( SUM(AT196, AV200, AV203, AV206))*$C$8</f>
        <v>0</v>
      </c>
      <c r="AW213" s="860">
        <f>( SUM(AW196, AW200, AW203, AW206, AX196, AX200, AX203, AX206))*$C$8</f>
        <v>0</v>
      </c>
      <c r="AX213" s="861"/>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796" t="s">
        <v>126</v>
      </c>
      <c r="C215" s="797"/>
      <c r="D215" s="797"/>
      <c r="E215" s="797"/>
      <c r="F215" s="797"/>
      <c r="G215" s="798"/>
      <c r="H215" s="285">
        <f>SUM(H209,H213)</f>
        <v>0</v>
      </c>
      <c r="I215" s="285">
        <f>SUM(I209, I213)</f>
        <v>0</v>
      </c>
      <c r="J215" s="285">
        <f>SUM(J209)</f>
        <v>0</v>
      </c>
      <c r="K215" s="286">
        <f>SUM(H215:J215)</f>
        <v>0</v>
      </c>
      <c r="L215" s="272"/>
      <c r="N215" s="782" t="s">
        <v>126</v>
      </c>
      <c r="O215" s="783"/>
      <c r="P215" s="783"/>
      <c r="Q215" s="783"/>
      <c r="R215" s="783"/>
      <c r="S215" s="78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784" t="s">
        <v>126</v>
      </c>
      <c r="AC215" s="785"/>
      <c r="AD215" s="785"/>
      <c r="AE215" s="785"/>
      <c r="AF215" s="785"/>
      <c r="AG215" s="78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62" t="s">
        <v>348</v>
      </c>
      <c r="AQ215" s="863"/>
      <c r="AR215" s="863"/>
      <c r="AS215" s="863"/>
      <c r="AT215" s="863"/>
      <c r="AU215" s="864"/>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4"/>
      <c r="AI218" s="761"/>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775"/>
      <c r="AI219" s="776"/>
      <c r="AJ219" s="776"/>
      <c r="AK219" s="777"/>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8"/>
      <c r="AI220" s="770"/>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79" t="s">
        <v>151</v>
      </c>
      <c r="AH222" s="780"/>
      <c r="AI222" s="780"/>
      <c r="AJ222" s="780"/>
      <c r="AK222" s="781"/>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02" t="s">
        <v>308</v>
      </c>
      <c r="C232" s="803"/>
      <c r="D232" s="803"/>
      <c r="E232" s="803"/>
      <c r="F232" s="803"/>
      <c r="G232" s="803"/>
      <c r="H232" s="803"/>
      <c r="I232" s="803"/>
      <c r="J232" s="803"/>
      <c r="K232" s="804"/>
      <c r="N232" s="805" t="s">
        <v>208</v>
      </c>
      <c r="O232" s="806"/>
      <c r="P232" s="806"/>
      <c r="Q232" s="806"/>
      <c r="R232" s="806"/>
      <c r="S232" s="806"/>
      <c r="T232" s="806"/>
      <c r="U232" s="806"/>
      <c r="V232" s="806"/>
      <c r="W232" s="806"/>
      <c r="X232" s="806"/>
      <c r="Y232" s="807"/>
      <c r="AB232" s="808" t="s">
        <v>209</v>
      </c>
      <c r="AC232" s="809"/>
      <c r="AD232" s="809"/>
      <c r="AE232" s="809"/>
      <c r="AF232" s="809"/>
      <c r="AG232" s="809"/>
      <c r="AH232" s="809"/>
      <c r="AI232" s="809"/>
      <c r="AJ232" s="809"/>
      <c r="AK232" s="809"/>
      <c r="AL232" s="809"/>
      <c r="AM232" s="810"/>
      <c r="AP232" s="857" t="s">
        <v>349</v>
      </c>
      <c r="AQ232" s="858"/>
      <c r="AR232" s="858"/>
      <c r="AS232" s="858"/>
      <c r="AT232" s="858"/>
      <c r="AU232" s="858"/>
      <c r="AV232" s="858"/>
      <c r="AW232" s="858"/>
      <c r="AX232" s="858"/>
      <c r="AY232" s="859"/>
    </row>
    <row r="233" spans="2:51" ht="16" hidden="1" thickBot="1" x14ac:dyDescent="0.4">
      <c r="B233" s="250" t="s">
        <v>299</v>
      </c>
      <c r="C233" s="778"/>
      <c r="D233" s="770"/>
      <c r="E233" s="251" t="s">
        <v>300</v>
      </c>
      <c r="F233" s="830"/>
      <c r="G233" s="831"/>
      <c r="H233" s="831"/>
      <c r="I233" s="831"/>
      <c r="J233" s="831"/>
      <c r="K233" s="832"/>
      <c r="N233" s="250" t="s">
        <v>299</v>
      </c>
      <c r="O233" s="830"/>
      <c r="P233" s="831"/>
      <c r="Q233" s="833"/>
      <c r="R233" s="251" t="s">
        <v>300</v>
      </c>
      <c r="S233" s="830"/>
      <c r="T233" s="831"/>
      <c r="U233" s="831"/>
      <c r="V233" s="831"/>
      <c r="W233" s="831"/>
      <c r="X233" s="831"/>
      <c r="Y233" s="832"/>
      <c r="AB233" s="250" t="s">
        <v>299</v>
      </c>
      <c r="AC233" s="830"/>
      <c r="AD233" s="831"/>
      <c r="AE233" s="833"/>
      <c r="AF233" s="251" t="s">
        <v>300</v>
      </c>
      <c r="AG233" s="830"/>
      <c r="AH233" s="831"/>
      <c r="AI233" s="831"/>
      <c r="AJ233" s="831"/>
      <c r="AK233" s="831"/>
      <c r="AL233" s="831"/>
      <c r="AM233" s="832"/>
      <c r="AP233" s="250" t="s">
        <v>326</v>
      </c>
      <c r="AQ233" s="778"/>
      <c r="AR233" s="770"/>
      <c r="AS233" s="251" t="s">
        <v>327</v>
      </c>
      <c r="AT233" s="830"/>
      <c r="AU233" s="831"/>
      <c r="AV233" s="831"/>
      <c r="AW233" s="831"/>
      <c r="AX233" s="831"/>
      <c r="AY233" s="832"/>
    </row>
    <row r="234" spans="2:51" ht="16" hidden="1" thickBot="1" x14ac:dyDescent="0.4">
      <c r="D234" s="144"/>
      <c r="E234" s="144"/>
    </row>
    <row r="235" spans="2:51" hidden="1" x14ac:dyDescent="0.35">
      <c r="B235" s="771" t="s">
        <v>244</v>
      </c>
      <c r="C235" s="772"/>
      <c r="D235" s="772"/>
      <c r="E235" s="772"/>
      <c r="F235" s="772"/>
      <c r="G235" s="772"/>
      <c r="H235" s="772"/>
      <c r="I235" s="772"/>
      <c r="J235" s="772"/>
      <c r="K235" s="773"/>
      <c r="N235" s="759" t="s">
        <v>83</v>
      </c>
      <c r="O235" s="760"/>
      <c r="P235" s="760"/>
      <c r="Q235" s="760"/>
      <c r="R235" s="760"/>
      <c r="S235" s="760"/>
      <c r="T235" s="760"/>
      <c r="U235" s="760"/>
      <c r="V235" s="760"/>
      <c r="W235" s="760"/>
      <c r="X235" s="760"/>
      <c r="Y235" s="801"/>
      <c r="AB235" s="771" t="s">
        <v>83</v>
      </c>
      <c r="AC235" s="772"/>
      <c r="AD235" s="772"/>
      <c r="AE235" s="772"/>
      <c r="AF235" s="772"/>
      <c r="AG235" s="772"/>
      <c r="AH235" s="772"/>
      <c r="AI235" s="772"/>
      <c r="AJ235" s="772"/>
      <c r="AK235" s="772"/>
      <c r="AL235" s="772"/>
      <c r="AM235" s="773"/>
      <c r="AP235" s="771" t="s">
        <v>244</v>
      </c>
      <c r="AQ235" s="772"/>
      <c r="AR235" s="772"/>
      <c r="AS235" s="772"/>
      <c r="AT235" s="772"/>
      <c r="AU235" s="772"/>
      <c r="AV235" s="772"/>
      <c r="AW235" s="772"/>
      <c r="AX235" s="772"/>
      <c r="AY235" s="773"/>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59" t="s">
        <v>109</v>
      </c>
      <c r="C241" s="760"/>
      <c r="D241" s="760"/>
      <c r="E241" s="760"/>
      <c r="F241" s="760"/>
      <c r="G241" s="760"/>
      <c r="H241" s="760"/>
      <c r="I241" s="760"/>
      <c r="J241" s="760"/>
      <c r="K241" s="801"/>
      <c r="N241" s="759" t="s">
        <v>109</v>
      </c>
      <c r="O241" s="760"/>
      <c r="P241" s="760"/>
      <c r="Q241" s="760"/>
      <c r="R241" s="760"/>
      <c r="S241" s="760"/>
      <c r="T241" s="760"/>
      <c r="U241" s="760"/>
      <c r="V241" s="760"/>
      <c r="W241" s="760"/>
      <c r="X241" s="760"/>
      <c r="Y241" s="801"/>
      <c r="AB241" s="759" t="s">
        <v>109</v>
      </c>
      <c r="AC241" s="760"/>
      <c r="AD241" s="760"/>
      <c r="AE241" s="760"/>
      <c r="AF241" s="760"/>
      <c r="AG241" s="760"/>
      <c r="AH241" s="760"/>
      <c r="AI241" s="760"/>
      <c r="AJ241" s="760"/>
      <c r="AK241" s="760"/>
      <c r="AL241" s="760"/>
      <c r="AM241" s="801"/>
      <c r="AP241" s="759" t="s">
        <v>109</v>
      </c>
      <c r="AQ241" s="760"/>
      <c r="AR241" s="760"/>
      <c r="AS241" s="760"/>
      <c r="AT241" s="760"/>
      <c r="AU241" s="760"/>
      <c r="AV241" s="760"/>
      <c r="AW241" s="760"/>
      <c r="AX241" s="760"/>
      <c r="AY241" s="801"/>
    </row>
    <row r="242" spans="2:51" hidden="1" x14ac:dyDescent="0.35">
      <c r="B242" s="788" t="s">
        <v>110</v>
      </c>
      <c r="C242" s="776"/>
      <c r="D242" s="776"/>
      <c r="E242" s="776"/>
      <c r="F242" s="776"/>
      <c r="G242" s="787"/>
      <c r="H242" s="392" t="s">
        <v>111</v>
      </c>
      <c r="I242" s="392" t="s">
        <v>71</v>
      </c>
      <c r="J242" s="392" t="s">
        <v>72</v>
      </c>
      <c r="K242" s="475" t="s">
        <v>94</v>
      </c>
      <c r="M242" s="490"/>
      <c r="N242" s="776" t="s">
        <v>110</v>
      </c>
      <c r="O242" s="776"/>
      <c r="P242" s="776"/>
      <c r="Q242" s="776"/>
      <c r="R242" s="776"/>
      <c r="S242" s="787"/>
      <c r="T242" s="392" t="s">
        <v>200</v>
      </c>
      <c r="U242" s="392" t="s">
        <v>41</v>
      </c>
      <c r="V242" s="392" t="s">
        <v>71</v>
      </c>
      <c r="W242" s="392" t="s">
        <v>72</v>
      </c>
      <c r="X242" s="392" t="s">
        <v>94</v>
      </c>
      <c r="Y242" s="475" t="s">
        <v>95</v>
      </c>
      <c r="AB242" s="788" t="s">
        <v>110</v>
      </c>
      <c r="AC242" s="776"/>
      <c r="AD242" s="776"/>
      <c r="AE242" s="776"/>
      <c r="AF242" s="776"/>
      <c r="AG242" s="776"/>
      <c r="AH242" s="392" t="s">
        <v>200</v>
      </c>
      <c r="AI242" s="392" t="s">
        <v>112</v>
      </c>
      <c r="AJ242" s="392" t="s">
        <v>71</v>
      </c>
      <c r="AK242" s="392" t="s">
        <v>72</v>
      </c>
      <c r="AL242" s="392" t="s">
        <v>96</v>
      </c>
      <c r="AM242" s="475" t="s">
        <v>212</v>
      </c>
      <c r="AP242" s="788" t="s">
        <v>110</v>
      </c>
      <c r="AQ242" s="776"/>
      <c r="AR242" s="776"/>
      <c r="AS242" s="776"/>
      <c r="AT242" s="776"/>
      <c r="AU242" s="787"/>
      <c r="AV242" s="392" t="s">
        <v>111</v>
      </c>
      <c r="AW242" s="392" t="s">
        <v>71</v>
      </c>
      <c r="AX242" s="392" t="s">
        <v>72</v>
      </c>
      <c r="AY242" s="475" t="s">
        <v>94</v>
      </c>
    </row>
    <row r="243" spans="2:51" ht="16" hidden="1" thickBot="1" x14ac:dyDescent="0.4">
      <c r="B243" s="764">
        <f>B200</f>
        <v>0</v>
      </c>
      <c r="C243" s="762"/>
      <c r="D243" s="762"/>
      <c r="E243" s="762"/>
      <c r="F243" s="762"/>
      <c r="G243" s="763"/>
      <c r="H243" s="301">
        <v>0</v>
      </c>
      <c r="I243" s="301">
        <v>0</v>
      </c>
      <c r="J243" s="301">
        <v>0</v>
      </c>
      <c r="K243" s="282">
        <f>SUM(H243:J243)</f>
        <v>0</v>
      </c>
      <c r="L243" s="461"/>
      <c r="M243" s="490"/>
      <c r="N243" s="764">
        <f>N200</f>
        <v>0</v>
      </c>
      <c r="O243" s="762"/>
      <c r="P243" s="762"/>
      <c r="Q243" s="762"/>
      <c r="R243" s="762"/>
      <c r="S243" s="763"/>
      <c r="T243" s="305">
        <f>AM200</f>
        <v>0</v>
      </c>
      <c r="U243" s="302">
        <v>0</v>
      </c>
      <c r="V243" s="301">
        <v>0</v>
      </c>
      <c r="W243" s="301">
        <v>0</v>
      </c>
      <c r="X243" s="283">
        <f>SUM(U243:W243)</f>
        <v>0</v>
      </c>
      <c r="Y243" s="269">
        <f>K243-X243</f>
        <v>0</v>
      </c>
      <c r="Z243" s="461"/>
      <c r="AA243" s="461"/>
      <c r="AB243" s="764">
        <f>IF($O$261&lt;&gt;0, N243, B243)</f>
        <v>0</v>
      </c>
      <c r="AC243" s="762"/>
      <c r="AD243" s="762"/>
      <c r="AE243" s="762"/>
      <c r="AF243" s="762"/>
      <c r="AG243" s="763"/>
      <c r="AH243" s="310">
        <f>AM200</f>
        <v>0</v>
      </c>
      <c r="AI243" s="301">
        <v>0</v>
      </c>
      <c r="AJ243" s="301">
        <v>0</v>
      </c>
      <c r="AK243" s="301">
        <v>0</v>
      </c>
      <c r="AL243" s="284">
        <f>SUM(AI243:AK243)</f>
        <v>0</v>
      </c>
      <c r="AM243" s="270">
        <f>IF($O$265&lt;&gt;0, X243+AM200-AL243, K243+AM200-AL243)</f>
        <v>0</v>
      </c>
      <c r="AP243" s="768"/>
      <c r="AQ243" s="769"/>
      <c r="AR243" s="769"/>
      <c r="AS243" s="769"/>
      <c r="AT243" s="769"/>
      <c r="AU243" s="770"/>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59" t="s">
        <v>114</v>
      </c>
      <c r="C245" s="760"/>
      <c r="D245" s="760"/>
      <c r="E245" s="760"/>
      <c r="F245" s="760"/>
      <c r="G245" s="761"/>
      <c r="H245" s="473" t="s">
        <v>111</v>
      </c>
      <c r="I245" s="473" t="s">
        <v>71</v>
      </c>
      <c r="J245" s="473" t="s">
        <v>72</v>
      </c>
      <c r="K245" s="474" t="s">
        <v>94</v>
      </c>
      <c r="N245" s="759" t="s">
        <v>114</v>
      </c>
      <c r="O245" s="760"/>
      <c r="P245" s="760"/>
      <c r="Q245" s="760"/>
      <c r="R245" s="760"/>
      <c r="S245" s="761"/>
      <c r="T245" s="492" t="s">
        <v>200</v>
      </c>
      <c r="U245" s="473" t="s">
        <v>41</v>
      </c>
      <c r="V245" s="473" t="s">
        <v>71</v>
      </c>
      <c r="W245" s="473" t="s">
        <v>72</v>
      </c>
      <c r="X245" s="473" t="s">
        <v>94</v>
      </c>
      <c r="Y245" s="474" t="s">
        <v>95</v>
      </c>
      <c r="AA245" s="490"/>
      <c r="AB245" s="759" t="s">
        <v>114</v>
      </c>
      <c r="AC245" s="760"/>
      <c r="AD245" s="760"/>
      <c r="AE245" s="760"/>
      <c r="AF245" s="760"/>
      <c r="AG245" s="761"/>
      <c r="AH245" s="473" t="s">
        <v>200</v>
      </c>
      <c r="AI245" s="473" t="s">
        <v>112</v>
      </c>
      <c r="AJ245" s="473" t="s">
        <v>71</v>
      </c>
      <c r="AK245" s="473" t="s">
        <v>72</v>
      </c>
      <c r="AL245" s="473" t="s">
        <v>96</v>
      </c>
      <c r="AM245" s="474" t="s">
        <v>212</v>
      </c>
      <c r="AP245" s="759" t="s">
        <v>114</v>
      </c>
      <c r="AQ245" s="760"/>
      <c r="AR245" s="760"/>
      <c r="AS245" s="760"/>
      <c r="AT245" s="760"/>
      <c r="AU245" s="761"/>
      <c r="AV245" s="473" t="s">
        <v>111</v>
      </c>
      <c r="AW245" s="473" t="s">
        <v>71</v>
      </c>
      <c r="AX245" s="473" t="s">
        <v>72</v>
      </c>
      <c r="AY245" s="474" t="s">
        <v>94</v>
      </c>
    </row>
    <row r="246" spans="2:51" ht="16" hidden="1" thickBot="1" x14ac:dyDescent="0.4">
      <c r="B246" s="764">
        <f>B203</f>
        <v>0</v>
      </c>
      <c r="C246" s="762"/>
      <c r="D246" s="762"/>
      <c r="E246" s="762"/>
      <c r="F246" s="762"/>
      <c r="G246" s="763"/>
      <c r="H246" s="301">
        <v>0</v>
      </c>
      <c r="I246" s="301">
        <v>0</v>
      </c>
      <c r="J246" s="301">
        <v>0</v>
      </c>
      <c r="K246" s="282">
        <f>SUM(H246:J246)</f>
        <v>0</v>
      </c>
      <c r="L246" s="461"/>
      <c r="N246" s="764">
        <f>N203</f>
        <v>0</v>
      </c>
      <c r="O246" s="762"/>
      <c r="P246" s="762"/>
      <c r="Q246" s="762"/>
      <c r="R246" s="762"/>
      <c r="S246" s="763"/>
      <c r="T246" s="306">
        <f>AM203</f>
        <v>0</v>
      </c>
      <c r="U246" s="302">
        <v>0</v>
      </c>
      <c r="V246" s="302">
        <v>0</v>
      </c>
      <c r="W246" s="301">
        <v>0</v>
      </c>
      <c r="X246" s="313">
        <f>SUM(U246:W246)</f>
        <v>0</v>
      </c>
      <c r="Y246" s="269">
        <f>K246-X246</f>
        <v>0</v>
      </c>
      <c r="Z246" s="461"/>
      <c r="AA246" s="494"/>
      <c r="AB246" s="764">
        <f>IF($O$261&lt;&gt;0, N246, B246)</f>
        <v>0</v>
      </c>
      <c r="AC246" s="762"/>
      <c r="AD246" s="762"/>
      <c r="AE246" s="762"/>
      <c r="AF246" s="762"/>
      <c r="AG246" s="763"/>
      <c r="AH246" s="314">
        <f>AM203</f>
        <v>0</v>
      </c>
      <c r="AI246" s="301">
        <v>0</v>
      </c>
      <c r="AJ246" s="302">
        <v>0</v>
      </c>
      <c r="AK246" s="301">
        <v>0</v>
      </c>
      <c r="AL246" s="315">
        <f>SUM(AI246:AK246)</f>
        <v>0</v>
      </c>
      <c r="AM246" s="270">
        <f>IF($O$265&lt;&gt;0, X246+AM203-AL246, K246+AM203-AL246)</f>
        <v>0</v>
      </c>
      <c r="AP246" s="768"/>
      <c r="AQ246" s="769"/>
      <c r="AR246" s="769"/>
      <c r="AS246" s="769"/>
      <c r="AT246" s="769"/>
      <c r="AU246" s="770"/>
      <c r="AV246" s="302">
        <v>0</v>
      </c>
      <c r="AW246" s="302">
        <v>0</v>
      </c>
      <c r="AX246" s="302">
        <v>0</v>
      </c>
      <c r="AY246" s="435">
        <f>SUM(AV246:AX246)</f>
        <v>0</v>
      </c>
    </row>
    <row r="247" spans="2:51" ht="16" hidden="1" thickBot="1" x14ac:dyDescent="0.4">
      <c r="D247" s="144"/>
      <c r="E247" s="144"/>
      <c r="H247" s="272"/>
      <c r="I247" s="272"/>
      <c r="J247" s="272"/>
      <c r="K247" s="272"/>
      <c r="L247" s="461"/>
      <c r="N247" s="789"/>
      <c r="O247" s="789"/>
      <c r="P247" s="789"/>
      <c r="Q247" s="789"/>
      <c r="R247" s="789"/>
      <c r="S247" s="789"/>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59" t="s">
        <v>116</v>
      </c>
      <c r="C248" s="760"/>
      <c r="D248" s="760"/>
      <c r="E248" s="760"/>
      <c r="F248" s="760"/>
      <c r="G248" s="761"/>
      <c r="H248" s="473" t="s">
        <v>111</v>
      </c>
      <c r="I248" s="473" t="s">
        <v>71</v>
      </c>
      <c r="J248" s="473" t="s">
        <v>72</v>
      </c>
      <c r="K248" s="474" t="s">
        <v>94</v>
      </c>
      <c r="M248" s="490"/>
      <c r="N248" s="760" t="s">
        <v>116</v>
      </c>
      <c r="O248" s="760"/>
      <c r="P248" s="760"/>
      <c r="Q248" s="760"/>
      <c r="R248" s="760"/>
      <c r="S248" s="761"/>
      <c r="T248" s="492" t="s">
        <v>200</v>
      </c>
      <c r="U248" s="473" t="s">
        <v>41</v>
      </c>
      <c r="V248" s="473" t="s">
        <v>71</v>
      </c>
      <c r="W248" s="473" t="s">
        <v>72</v>
      </c>
      <c r="X248" s="473" t="s">
        <v>94</v>
      </c>
      <c r="Y248" s="474" t="s">
        <v>95</v>
      </c>
      <c r="AA248" s="490"/>
      <c r="AB248" s="759" t="s">
        <v>116</v>
      </c>
      <c r="AC248" s="760"/>
      <c r="AD248" s="760"/>
      <c r="AE248" s="760"/>
      <c r="AF248" s="760"/>
      <c r="AG248" s="761"/>
      <c r="AH248" s="473" t="s">
        <v>200</v>
      </c>
      <c r="AI248" s="473" t="s">
        <v>112</v>
      </c>
      <c r="AJ248" s="473" t="s">
        <v>71</v>
      </c>
      <c r="AK248" s="473" t="s">
        <v>72</v>
      </c>
      <c r="AL248" s="473" t="s">
        <v>96</v>
      </c>
      <c r="AM248" s="474" t="s">
        <v>212</v>
      </c>
      <c r="AP248" s="759" t="s">
        <v>116</v>
      </c>
      <c r="AQ248" s="760"/>
      <c r="AR248" s="760"/>
      <c r="AS248" s="760"/>
      <c r="AT248" s="760"/>
      <c r="AU248" s="761"/>
      <c r="AV248" s="473" t="s">
        <v>111</v>
      </c>
      <c r="AW248" s="473" t="s">
        <v>71</v>
      </c>
      <c r="AX248" s="473" t="s">
        <v>72</v>
      </c>
      <c r="AY248" s="474" t="s">
        <v>94</v>
      </c>
    </row>
    <row r="249" spans="2:51" ht="16" hidden="1" thickBot="1" x14ac:dyDescent="0.4">
      <c r="B249" s="764">
        <f>B206</f>
        <v>0</v>
      </c>
      <c r="C249" s="762"/>
      <c r="D249" s="762"/>
      <c r="E249" s="762"/>
      <c r="F249" s="762"/>
      <c r="G249" s="763"/>
      <c r="H249" s="301">
        <v>0</v>
      </c>
      <c r="I249" s="301">
        <v>0</v>
      </c>
      <c r="J249" s="301">
        <v>0</v>
      </c>
      <c r="K249" s="282">
        <f>SUM(H249:J249)</f>
        <v>0</v>
      </c>
      <c r="L249" s="461"/>
      <c r="M249" s="490"/>
      <c r="N249" s="762">
        <f>N206</f>
        <v>0</v>
      </c>
      <c r="O249" s="762"/>
      <c r="P249" s="762"/>
      <c r="Q249" s="762"/>
      <c r="R249" s="762"/>
      <c r="S249" s="763"/>
      <c r="T249" s="305">
        <f>AM206</f>
        <v>0</v>
      </c>
      <c r="U249" s="301">
        <v>0</v>
      </c>
      <c r="V249" s="301">
        <v>0</v>
      </c>
      <c r="W249" s="301">
        <v>0</v>
      </c>
      <c r="X249" s="283">
        <f t="shared" ref="X249" si="46">SUM(U249:W249)</f>
        <v>0</v>
      </c>
      <c r="Y249" s="269">
        <f>K249-X249</f>
        <v>0</v>
      </c>
      <c r="Z249" s="461"/>
      <c r="AA249" s="494"/>
      <c r="AB249" s="764">
        <f>IF($O$261&lt;&gt;0, N249, B249)</f>
        <v>0</v>
      </c>
      <c r="AC249" s="762"/>
      <c r="AD249" s="762"/>
      <c r="AE249" s="762"/>
      <c r="AF249" s="762"/>
      <c r="AG249" s="763"/>
      <c r="AH249" s="308">
        <f>AM206</f>
        <v>0</v>
      </c>
      <c r="AI249" s="301">
        <v>0</v>
      </c>
      <c r="AJ249" s="301">
        <v>0</v>
      </c>
      <c r="AK249" s="301">
        <v>0</v>
      </c>
      <c r="AL249" s="284">
        <f t="shared" ref="AL249" si="47">SUM(AI249:AK249)</f>
        <v>0</v>
      </c>
      <c r="AM249" s="270">
        <f>IF($O$265&lt;&gt;0, X249+AM206-AL249, K249+AM206-AL249)</f>
        <v>0</v>
      </c>
      <c r="AP249" s="768"/>
      <c r="AQ249" s="769"/>
      <c r="AR249" s="769"/>
      <c r="AS249" s="769"/>
      <c r="AT249" s="769"/>
      <c r="AU249" s="770"/>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1" t="s">
        <v>119</v>
      </c>
      <c r="C252" s="772"/>
      <c r="D252" s="772"/>
      <c r="E252" s="772"/>
      <c r="F252" s="772"/>
      <c r="G252" s="772"/>
      <c r="H252" s="273">
        <f>SUM(F239, H243, H246, H249)</f>
        <v>0</v>
      </c>
      <c r="I252" s="273">
        <f>SUM(I239, I243, I246, I249, )</f>
        <v>0</v>
      </c>
      <c r="J252" s="273">
        <f>SUM(J239, J243, J246, J249)</f>
        <v>0</v>
      </c>
      <c r="K252" s="274">
        <f>SUM(H252:J252)</f>
        <v>0</v>
      </c>
      <c r="L252" s="461"/>
      <c r="N252" s="765" t="s">
        <v>119</v>
      </c>
      <c r="O252" s="766"/>
      <c r="P252" s="766"/>
      <c r="Q252" s="766"/>
      <c r="R252" s="766"/>
      <c r="S252" s="767"/>
      <c r="T252" s="307">
        <f>AM209</f>
        <v>0</v>
      </c>
      <c r="U252" s="303">
        <f>SUM(S239, U243, U246, U249)</f>
        <v>0</v>
      </c>
      <c r="V252" s="275">
        <f>SUM(V239, V243, V246, V249)</f>
        <v>0</v>
      </c>
      <c r="W252" s="275">
        <f>SUM(W239, W243, W246, W249)</f>
        <v>0</v>
      </c>
      <c r="X252" s="275">
        <f>SUM(U252:W252)</f>
        <v>0</v>
      </c>
      <c r="Y252" s="276">
        <f>K252-X252</f>
        <v>0</v>
      </c>
      <c r="Z252" s="461"/>
      <c r="AA252" s="461"/>
      <c r="AB252" s="759" t="s">
        <v>119</v>
      </c>
      <c r="AC252" s="760"/>
      <c r="AD252" s="760"/>
      <c r="AE252" s="760"/>
      <c r="AF252" s="760"/>
      <c r="AG252" s="761"/>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59" t="s">
        <v>119</v>
      </c>
      <c r="AQ252" s="760"/>
      <c r="AR252" s="760"/>
      <c r="AS252" s="760"/>
      <c r="AT252" s="760"/>
      <c r="AU252" s="761"/>
      <c r="AV252" s="436">
        <f>SUM(AT239, AV243, AV246, AV249)</f>
        <v>0</v>
      </c>
      <c r="AW252" s="436">
        <f>SUM(AW239, AW243, AW246, AW249, )</f>
        <v>0</v>
      </c>
      <c r="AX252" s="436">
        <f>SUM(AX239, AX243, AX246, AX249)</f>
        <v>0</v>
      </c>
      <c r="AY252" s="437">
        <f>SUM(AV252:AX252)</f>
        <v>0</v>
      </c>
    </row>
    <row r="253" spans="2:51" ht="16" hidden="1" thickBot="1" x14ac:dyDescent="0.4">
      <c r="B253" s="799" t="s">
        <v>120</v>
      </c>
      <c r="C253" s="800"/>
      <c r="D253" s="800"/>
      <c r="E253" s="800"/>
      <c r="F253" s="800"/>
      <c r="G253" s="800"/>
      <c r="H253" s="481"/>
      <c r="I253" s="482"/>
      <c r="J253" s="253">
        <f>SUM(I252:J252)</f>
        <v>0</v>
      </c>
      <c r="K253" s="282">
        <f>SUM(H253:J253)</f>
        <v>0</v>
      </c>
      <c r="L253" s="461"/>
      <c r="N253" s="768" t="s">
        <v>120</v>
      </c>
      <c r="O253" s="769"/>
      <c r="P253" s="769"/>
      <c r="Q253" s="769"/>
      <c r="R253" s="769"/>
      <c r="S253" s="769"/>
      <c r="T253" s="305">
        <f>AM210</f>
        <v>0</v>
      </c>
      <c r="U253" s="495"/>
      <c r="V253" s="483"/>
      <c r="W253" s="483"/>
      <c r="X253" s="254">
        <f xml:space="preserve"> SUM(V239, W239, V243, W243, V246, W246, V249, W249)</f>
        <v>0</v>
      </c>
      <c r="Y253" s="269">
        <f>H253-X253</f>
        <v>0</v>
      </c>
      <c r="Z253" s="461"/>
      <c r="AA253" s="461"/>
      <c r="AB253" s="768" t="s">
        <v>120</v>
      </c>
      <c r="AC253" s="769"/>
      <c r="AD253" s="769"/>
      <c r="AE253" s="769"/>
      <c r="AF253" s="769"/>
      <c r="AG253" s="770"/>
      <c r="AH253" s="310">
        <f>AM210</f>
        <v>0</v>
      </c>
      <c r="AI253" s="484"/>
      <c r="AJ253" s="485"/>
      <c r="AK253" s="485"/>
      <c r="AL253" s="281">
        <f xml:space="preserve"> SUM(AJ239, AK239, AJ243, AK243, AJ246, AK246, AJ249, AK249)</f>
        <v>0</v>
      </c>
      <c r="AM253" s="270">
        <f>IF($O$265&lt;&gt;0, X253+AM210-AL253, K253+AM210-AL253)</f>
        <v>0</v>
      </c>
      <c r="AP253" s="768" t="s">
        <v>120</v>
      </c>
      <c r="AQ253" s="769"/>
      <c r="AR253" s="769"/>
      <c r="AS253" s="769"/>
      <c r="AT253" s="769"/>
      <c r="AU253" s="770"/>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59" t="s">
        <v>121</v>
      </c>
      <c r="C255" s="760"/>
      <c r="D255" s="760"/>
      <c r="E255" s="760"/>
      <c r="F255" s="760"/>
      <c r="G255" s="761"/>
      <c r="H255" s="473" t="s">
        <v>111</v>
      </c>
      <c r="I255" s="774" t="s">
        <v>27</v>
      </c>
      <c r="J255" s="761"/>
      <c r="K255" s="474" t="s">
        <v>122</v>
      </c>
      <c r="L255" s="461"/>
      <c r="N255" s="759" t="s">
        <v>121</v>
      </c>
      <c r="O255" s="760"/>
      <c r="P255" s="760"/>
      <c r="Q255" s="760"/>
      <c r="R255" s="760"/>
      <c r="S255" s="760"/>
      <c r="T255" s="473" t="s">
        <v>200</v>
      </c>
      <c r="U255" s="473" t="s">
        <v>41</v>
      </c>
      <c r="V255" s="774" t="s">
        <v>27</v>
      </c>
      <c r="W255" s="761"/>
      <c r="X255" s="473" t="s">
        <v>94</v>
      </c>
      <c r="Y255" s="474" t="s">
        <v>95</v>
      </c>
      <c r="Z255" s="461"/>
      <c r="AA255" s="494"/>
      <c r="AB255" s="759" t="s">
        <v>121</v>
      </c>
      <c r="AC255" s="760"/>
      <c r="AD255" s="760"/>
      <c r="AE255" s="760"/>
      <c r="AF255" s="760"/>
      <c r="AG255" s="761"/>
      <c r="AH255" s="473" t="s">
        <v>200</v>
      </c>
      <c r="AI255" s="473" t="s">
        <v>123</v>
      </c>
      <c r="AJ255" s="774" t="s">
        <v>27</v>
      </c>
      <c r="AK255" s="761"/>
      <c r="AL255" s="473" t="s">
        <v>124</v>
      </c>
      <c r="AM255" s="474" t="s">
        <v>212</v>
      </c>
      <c r="AP255" s="759" t="s">
        <v>121</v>
      </c>
      <c r="AQ255" s="760"/>
      <c r="AR255" s="760"/>
      <c r="AS255" s="760"/>
      <c r="AT255" s="760"/>
      <c r="AU255" s="761"/>
      <c r="AV255" s="473" t="s">
        <v>111</v>
      </c>
      <c r="AW255" s="774" t="s">
        <v>27</v>
      </c>
      <c r="AX255" s="761"/>
      <c r="AY255" s="474" t="s">
        <v>122</v>
      </c>
    </row>
    <row r="256" spans="2:51" ht="16" hidden="1" thickBot="1" x14ac:dyDescent="0.4">
      <c r="B256" s="768" t="s">
        <v>40</v>
      </c>
      <c r="C256" s="769"/>
      <c r="D256" s="769"/>
      <c r="E256" s="769"/>
      <c r="F256" s="769"/>
      <c r="G256" s="770"/>
      <c r="H256" s="268">
        <f>( SUM(F239, H243, H246, H249))*$C$8</f>
        <v>0</v>
      </c>
      <c r="I256" s="792">
        <f>( SUM(I239, I243, I246, I249, J239, J243, J246, J249))*$C$8</f>
        <v>0</v>
      </c>
      <c r="J256" s="793"/>
      <c r="K256" s="282">
        <f>SUM(H256:J256)</f>
        <v>0</v>
      </c>
      <c r="L256" s="461"/>
      <c r="N256" s="768" t="s">
        <v>40</v>
      </c>
      <c r="O256" s="769"/>
      <c r="P256" s="769"/>
      <c r="Q256" s="769"/>
      <c r="R256" s="769"/>
      <c r="S256" s="769"/>
      <c r="T256" s="311">
        <f>AM213</f>
        <v>0</v>
      </c>
      <c r="U256" s="283">
        <f>( SUM(S239, U243, U246, U249))*$O$8</f>
        <v>0</v>
      </c>
      <c r="V256" s="794">
        <f>( SUM(V239, W239, V243, W243, V246, W246, V249, W249, ))*$O$8</f>
        <v>0</v>
      </c>
      <c r="W256" s="795"/>
      <c r="X256" s="283">
        <f>SUM(U256:W256)</f>
        <v>0</v>
      </c>
      <c r="Y256" s="269">
        <f>K256-X256</f>
        <v>0</v>
      </c>
      <c r="Z256" s="461"/>
      <c r="AA256" s="494"/>
      <c r="AB256" s="768" t="s">
        <v>40</v>
      </c>
      <c r="AC256" s="769"/>
      <c r="AD256" s="769"/>
      <c r="AE256" s="769"/>
      <c r="AF256" s="769"/>
      <c r="AG256" s="770"/>
      <c r="AH256" s="310">
        <f>AM213</f>
        <v>0</v>
      </c>
      <c r="AI256" s="500">
        <f>( SUM(AG239, AI243, AI246, AI249))*$C$8</f>
        <v>0</v>
      </c>
      <c r="AJ256" s="790">
        <f>( SUM(AJ239, AK239, AJ243, AK243, AJ246, AK246, AJ249, AK249, ))*$C$8</f>
        <v>0</v>
      </c>
      <c r="AK256" s="791"/>
      <c r="AL256" s="284">
        <f>SUM(AI256:AK256)</f>
        <v>0</v>
      </c>
      <c r="AM256" s="270">
        <f>IF($O$265&lt;&gt;0, X256+AM213-AL256, K256+AM213-AL256)</f>
        <v>0</v>
      </c>
      <c r="AP256" s="768" t="s">
        <v>40</v>
      </c>
      <c r="AQ256" s="769"/>
      <c r="AR256" s="769"/>
      <c r="AS256" s="769"/>
      <c r="AT256" s="769"/>
      <c r="AU256" s="770"/>
      <c r="AV256" s="433">
        <f>( SUM(AT239, AV243, AV246, AV249))*$C$8</f>
        <v>0</v>
      </c>
      <c r="AW256" s="860">
        <f>( SUM(AW239, AW243, AW246, AW249, AX239, AX243, AX246, AX249))*$C$8</f>
        <v>0</v>
      </c>
      <c r="AX256" s="861"/>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796" t="s">
        <v>126</v>
      </c>
      <c r="C258" s="797"/>
      <c r="D258" s="797"/>
      <c r="E258" s="797"/>
      <c r="F258" s="797"/>
      <c r="G258" s="798"/>
      <c r="H258" s="285">
        <f>SUM(H252,H256)</f>
        <v>0</v>
      </c>
      <c r="I258" s="285">
        <f>SUM(I252, I256)</f>
        <v>0</v>
      </c>
      <c r="J258" s="285">
        <f>SUM(J252)</f>
        <v>0</v>
      </c>
      <c r="K258" s="286">
        <f>SUM(H258:J258)</f>
        <v>0</v>
      </c>
      <c r="L258" s="272"/>
      <c r="N258" s="782" t="s">
        <v>126</v>
      </c>
      <c r="O258" s="783"/>
      <c r="P258" s="783"/>
      <c r="Q258" s="783"/>
      <c r="R258" s="783"/>
      <c r="S258" s="78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784" t="s">
        <v>126</v>
      </c>
      <c r="AC258" s="785"/>
      <c r="AD258" s="785"/>
      <c r="AE258" s="785"/>
      <c r="AF258" s="785"/>
      <c r="AG258" s="78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62" t="s">
        <v>350</v>
      </c>
      <c r="AQ258" s="863"/>
      <c r="AR258" s="863"/>
      <c r="AS258" s="863"/>
      <c r="AT258" s="863"/>
      <c r="AU258" s="864"/>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4"/>
      <c r="AI261" s="761"/>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775"/>
      <c r="AI262" s="776"/>
      <c r="AJ262" s="776"/>
      <c r="AK262" s="777"/>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8"/>
      <c r="AI263" s="770"/>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79" t="s">
        <v>151</v>
      </c>
      <c r="AH265" s="780"/>
      <c r="AI265" s="780"/>
      <c r="AJ265" s="780"/>
      <c r="AK265" s="781"/>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02" t="s">
        <v>309</v>
      </c>
      <c r="C275" s="803"/>
      <c r="D275" s="803"/>
      <c r="E275" s="803"/>
      <c r="F275" s="803"/>
      <c r="G275" s="803"/>
      <c r="H275" s="803"/>
      <c r="I275" s="803"/>
      <c r="J275" s="803"/>
      <c r="K275" s="804"/>
      <c r="N275" s="805" t="s">
        <v>221</v>
      </c>
      <c r="O275" s="806"/>
      <c r="P275" s="806"/>
      <c r="Q275" s="806"/>
      <c r="R275" s="806"/>
      <c r="S275" s="806"/>
      <c r="T275" s="806"/>
      <c r="U275" s="806"/>
      <c r="V275" s="806"/>
      <c r="W275" s="806"/>
      <c r="X275" s="806"/>
      <c r="Y275" s="807"/>
      <c r="AB275" s="808" t="s">
        <v>222</v>
      </c>
      <c r="AC275" s="809"/>
      <c r="AD275" s="809"/>
      <c r="AE275" s="809"/>
      <c r="AF275" s="809"/>
      <c r="AG275" s="809"/>
      <c r="AH275" s="809"/>
      <c r="AI275" s="809"/>
      <c r="AJ275" s="809"/>
      <c r="AK275" s="809"/>
      <c r="AL275" s="809"/>
      <c r="AM275" s="810"/>
    </row>
    <row r="276" spans="2:39" ht="16" hidden="1" thickBot="1" x14ac:dyDescent="0.4">
      <c r="B276" s="250" t="s">
        <v>297</v>
      </c>
      <c r="C276" s="778"/>
      <c r="D276" s="770"/>
      <c r="E276" s="251" t="s">
        <v>298</v>
      </c>
      <c r="F276" s="830"/>
      <c r="G276" s="831"/>
      <c r="H276" s="831"/>
      <c r="I276" s="831"/>
      <c r="J276" s="831"/>
      <c r="K276" s="832"/>
      <c r="N276" s="250" t="s">
        <v>297</v>
      </c>
      <c r="O276" s="830"/>
      <c r="P276" s="831"/>
      <c r="Q276" s="833"/>
      <c r="R276" s="251" t="s">
        <v>298</v>
      </c>
      <c r="S276" s="830"/>
      <c r="T276" s="831"/>
      <c r="U276" s="831"/>
      <c r="V276" s="831"/>
      <c r="W276" s="831"/>
      <c r="X276" s="831"/>
      <c r="Y276" s="832"/>
      <c r="AB276" s="250" t="s">
        <v>297</v>
      </c>
      <c r="AC276" s="830"/>
      <c r="AD276" s="831"/>
      <c r="AE276" s="833"/>
      <c r="AF276" s="251" t="s">
        <v>298</v>
      </c>
      <c r="AG276" s="830"/>
      <c r="AH276" s="831"/>
      <c r="AI276" s="831"/>
      <c r="AJ276" s="831"/>
      <c r="AK276" s="831"/>
      <c r="AL276" s="831"/>
      <c r="AM276" s="832"/>
    </row>
    <row r="277" spans="2:39" ht="16" hidden="1" thickBot="1" x14ac:dyDescent="0.4">
      <c r="D277" s="144"/>
      <c r="E277" s="144"/>
    </row>
    <row r="278" spans="2:39" hidden="1" x14ac:dyDescent="0.35">
      <c r="B278" s="771" t="s">
        <v>244</v>
      </c>
      <c r="C278" s="772"/>
      <c r="D278" s="772"/>
      <c r="E278" s="772"/>
      <c r="F278" s="772"/>
      <c r="G278" s="772"/>
      <c r="H278" s="772"/>
      <c r="I278" s="772"/>
      <c r="J278" s="772"/>
      <c r="K278" s="773"/>
      <c r="N278" s="759" t="s">
        <v>83</v>
      </c>
      <c r="O278" s="760"/>
      <c r="P278" s="760"/>
      <c r="Q278" s="760"/>
      <c r="R278" s="760"/>
      <c r="S278" s="760"/>
      <c r="T278" s="760"/>
      <c r="U278" s="760"/>
      <c r="V278" s="760"/>
      <c r="W278" s="760"/>
      <c r="X278" s="760"/>
      <c r="Y278" s="801"/>
      <c r="AB278" s="771" t="s">
        <v>83</v>
      </c>
      <c r="AC278" s="772"/>
      <c r="AD278" s="772"/>
      <c r="AE278" s="772"/>
      <c r="AF278" s="772"/>
      <c r="AG278" s="772"/>
      <c r="AH278" s="772"/>
      <c r="AI278" s="772"/>
      <c r="AJ278" s="772"/>
      <c r="AK278" s="772"/>
      <c r="AL278" s="772"/>
      <c r="AM278" s="773"/>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59" t="s">
        <v>109</v>
      </c>
      <c r="C284" s="760"/>
      <c r="D284" s="760"/>
      <c r="E284" s="760"/>
      <c r="F284" s="760"/>
      <c r="G284" s="760"/>
      <c r="H284" s="760"/>
      <c r="I284" s="760"/>
      <c r="J284" s="760"/>
      <c r="K284" s="801"/>
      <c r="N284" s="759" t="s">
        <v>109</v>
      </c>
      <c r="O284" s="760"/>
      <c r="P284" s="760"/>
      <c r="Q284" s="760"/>
      <c r="R284" s="760"/>
      <c r="S284" s="760"/>
      <c r="T284" s="760"/>
      <c r="U284" s="760"/>
      <c r="V284" s="760"/>
      <c r="W284" s="760"/>
      <c r="X284" s="760"/>
      <c r="Y284" s="801"/>
      <c r="AB284" s="759" t="s">
        <v>109</v>
      </c>
      <c r="AC284" s="760"/>
      <c r="AD284" s="760"/>
      <c r="AE284" s="760"/>
      <c r="AF284" s="760"/>
      <c r="AG284" s="760"/>
      <c r="AH284" s="760"/>
      <c r="AI284" s="760"/>
      <c r="AJ284" s="760"/>
      <c r="AK284" s="760"/>
      <c r="AL284" s="760"/>
      <c r="AM284" s="801"/>
    </row>
    <row r="285" spans="2:39" hidden="1" x14ac:dyDescent="0.35">
      <c r="B285" s="788" t="s">
        <v>110</v>
      </c>
      <c r="C285" s="776"/>
      <c r="D285" s="776"/>
      <c r="E285" s="776"/>
      <c r="F285" s="776"/>
      <c r="G285" s="787"/>
      <c r="H285" s="392" t="s">
        <v>111</v>
      </c>
      <c r="I285" s="392" t="s">
        <v>71</v>
      </c>
      <c r="J285" s="392" t="s">
        <v>72</v>
      </c>
      <c r="K285" s="475" t="s">
        <v>94</v>
      </c>
      <c r="M285" s="490"/>
      <c r="N285" s="776" t="s">
        <v>110</v>
      </c>
      <c r="O285" s="776"/>
      <c r="P285" s="776"/>
      <c r="Q285" s="776"/>
      <c r="R285" s="776"/>
      <c r="S285" s="787"/>
      <c r="T285" s="392" t="s">
        <v>212</v>
      </c>
      <c r="U285" s="392" t="s">
        <v>41</v>
      </c>
      <c r="V285" s="392" t="s">
        <v>71</v>
      </c>
      <c r="W285" s="392" t="s">
        <v>72</v>
      </c>
      <c r="X285" s="392" t="s">
        <v>94</v>
      </c>
      <c r="Y285" s="475" t="s">
        <v>95</v>
      </c>
      <c r="AB285" s="788" t="s">
        <v>110</v>
      </c>
      <c r="AC285" s="776"/>
      <c r="AD285" s="776"/>
      <c r="AE285" s="776"/>
      <c r="AF285" s="776"/>
      <c r="AG285" s="776"/>
      <c r="AH285" s="392" t="s">
        <v>212</v>
      </c>
      <c r="AI285" s="392" t="s">
        <v>112</v>
      </c>
      <c r="AJ285" s="392" t="s">
        <v>71</v>
      </c>
      <c r="AK285" s="392" t="s">
        <v>72</v>
      </c>
      <c r="AL285" s="392" t="s">
        <v>96</v>
      </c>
      <c r="AM285" s="475" t="s">
        <v>225</v>
      </c>
    </row>
    <row r="286" spans="2:39" ht="16" hidden="1" thickBot="1" x14ac:dyDescent="0.4">
      <c r="B286" s="764">
        <f>B243</f>
        <v>0</v>
      </c>
      <c r="C286" s="762"/>
      <c r="D286" s="762"/>
      <c r="E286" s="762"/>
      <c r="F286" s="762"/>
      <c r="G286" s="763"/>
      <c r="H286" s="301">
        <v>0</v>
      </c>
      <c r="I286" s="301">
        <v>0</v>
      </c>
      <c r="J286" s="301">
        <v>0</v>
      </c>
      <c r="K286" s="282">
        <f>SUM(H286:J286)</f>
        <v>0</v>
      </c>
      <c r="L286" s="461"/>
      <c r="M286" s="490"/>
      <c r="N286" s="764">
        <f>N243</f>
        <v>0</v>
      </c>
      <c r="O286" s="762"/>
      <c r="P286" s="762"/>
      <c r="Q286" s="762"/>
      <c r="R286" s="762"/>
      <c r="S286" s="763"/>
      <c r="T286" s="305">
        <f>AM243</f>
        <v>0</v>
      </c>
      <c r="U286" s="302">
        <v>0</v>
      </c>
      <c r="V286" s="301">
        <v>0</v>
      </c>
      <c r="W286" s="301">
        <v>0</v>
      </c>
      <c r="X286" s="283">
        <f>SUM(U286:W286)</f>
        <v>0</v>
      </c>
      <c r="Y286" s="269">
        <f>K286-X286</f>
        <v>0</v>
      </c>
      <c r="Z286" s="461"/>
      <c r="AA286" s="461"/>
      <c r="AB286" s="764">
        <f>IF($O$304&lt;&gt;0, N286, B286)</f>
        <v>0</v>
      </c>
      <c r="AC286" s="762"/>
      <c r="AD286" s="762"/>
      <c r="AE286" s="762"/>
      <c r="AF286" s="762"/>
      <c r="AG286" s="763"/>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59" t="s">
        <v>114</v>
      </c>
      <c r="C288" s="760"/>
      <c r="D288" s="760"/>
      <c r="E288" s="760"/>
      <c r="F288" s="760"/>
      <c r="G288" s="761"/>
      <c r="H288" s="473" t="s">
        <v>111</v>
      </c>
      <c r="I288" s="473" t="s">
        <v>71</v>
      </c>
      <c r="J288" s="473" t="s">
        <v>72</v>
      </c>
      <c r="K288" s="474" t="s">
        <v>94</v>
      </c>
      <c r="N288" s="759" t="s">
        <v>114</v>
      </c>
      <c r="O288" s="760"/>
      <c r="P288" s="760"/>
      <c r="Q288" s="760"/>
      <c r="R288" s="760"/>
      <c r="S288" s="761"/>
      <c r="T288" s="492" t="s">
        <v>212</v>
      </c>
      <c r="U288" s="473" t="s">
        <v>41</v>
      </c>
      <c r="V288" s="473" t="s">
        <v>71</v>
      </c>
      <c r="W288" s="473" t="s">
        <v>72</v>
      </c>
      <c r="X288" s="473" t="s">
        <v>94</v>
      </c>
      <c r="Y288" s="474" t="s">
        <v>95</v>
      </c>
      <c r="AA288" s="490"/>
      <c r="AB288" s="759" t="s">
        <v>114</v>
      </c>
      <c r="AC288" s="760"/>
      <c r="AD288" s="760"/>
      <c r="AE288" s="760"/>
      <c r="AF288" s="760"/>
      <c r="AG288" s="761"/>
      <c r="AH288" s="473" t="s">
        <v>212</v>
      </c>
      <c r="AI288" s="473" t="s">
        <v>112</v>
      </c>
      <c r="AJ288" s="473" t="s">
        <v>71</v>
      </c>
      <c r="AK288" s="473" t="s">
        <v>72</v>
      </c>
      <c r="AL288" s="473" t="s">
        <v>96</v>
      </c>
      <c r="AM288" s="474" t="s">
        <v>225</v>
      </c>
    </row>
    <row r="289" spans="2:51" ht="16" hidden="1" thickBot="1" x14ac:dyDescent="0.4">
      <c r="B289" s="764">
        <f>B246</f>
        <v>0</v>
      </c>
      <c r="C289" s="762"/>
      <c r="D289" s="762"/>
      <c r="E289" s="762"/>
      <c r="F289" s="762"/>
      <c r="G289" s="763"/>
      <c r="H289" s="301">
        <v>0</v>
      </c>
      <c r="I289" s="301">
        <v>0</v>
      </c>
      <c r="J289" s="301">
        <v>0</v>
      </c>
      <c r="K289" s="282">
        <f>SUM(H289:J289)</f>
        <v>0</v>
      </c>
      <c r="L289" s="461"/>
      <c r="N289" s="764">
        <f>N246</f>
        <v>0</v>
      </c>
      <c r="O289" s="762"/>
      <c r="P289" s="762"/>
      <c r="Q289" s="762"/>
      <c r="R289" s="762"/>
      <c r="S289" s="763"/>
      <c r="T289" s="306">
        <f>AM246</f>
        <v>0</v>
      </c>
      <c r="U289" s="302">
        <v>0</v>
      </c>
      <c r="V289" s="302">
        <v>0</v>
      </c>
      <c r="W289" s="301">
        <v>0</v>
      </c>
      <c r="X289" s="313">
        <f>SUM(U289:W289)</f>
        <v>0</v>
      </c>
      <c r="Y289" s="269">
        <f>K289-X289</f>
        <v>0</v>
      </c>
      <c r="Z289" s="461"/>
      <c r="AA289" s="494"/>
      <c r="AB289" s="764">
        <f>IF($O$304&lt;&gt;0, N289, B289)</f>
        <v>0</v>
      </c>
      <c r="AC289" s="762"/>
      <c r="AD289" s="762"/>
      <c r="AE289" s="762"/>
      <c r="AF289" s="762"/>
      <c r="AG289" s="763"/>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789"/>
      <c r="O290" s="789"/>
      <c r="P290" s="789"/>
      <c r="Q290" s="789"/>
      <c r="R290" s="789"/>
      <c r="S290" s="789"/>
      <c r="U290" s="479"/>
      <c r="V290" s="479"/>
      <c r="W290" s="272"/>
      <c r="X290" s="479"/>
      <c r="Y290" s="272"/>
      <c r="Z290" s="461"/>
      <c r="AA290" s="461"/>
      <c r="AB290" s="480"/>
      <c r="AC290" s="480"/>
      <c r="AG290" s="480"/>
      <c r="AH290" s="453"/>
      <c r="AI290" s="272"/>
      <c r="AJ290" s="479"/>
      <c r="AK290" s="272"/>
      <c r="AL290" s="479"/>
      <c r="AM290" s="272"/>
    </row>
    <row r="291" spans="2:51" hidden="1" x14ac:dyDescent="0.35">
      <c r="B291" s="759" t="s">
        <v>116</v>
      </c>
      <c r="C291" s="760"/>
      <c r="D291" s="760"/>
      <c r="E291" s="760"/>
      <c r="F291" s="760"/>
      <c r="G291" s="761"/>
      <c r="H291" s="473" t="s">
        <v>111</v>
      </c>
      <c r="I291" s="473" t="s">
        <v>71</v>
      </c>
      <c r="J291" s="473" t="s">
        <v>72</v>
      </c>
      <c r="K291" s="474" t="s">
        <v>94</v>
      </c>
      <c r="M291" s="490"/>
      <c r="N291" s="760" t="s">
        <v>116</v>
      </c>
      <c r="O291" s="760"/>
      <c r="P291" s="760"/>
      <c r="Q291" s="760"/>
      <c r="R291" s="760"/>
      <c r="S291" s="761"/>
      <c r="T291" s="492" t="s">
        <v>212</v>
      </c>
      <c r="U291" s="473" t="s">
        <v>41</v>
      </c>
      <c r="V291" s="473" t="s">
        <v>71</v>
      </c>
      <c r="W291" s="473" t="s">
        <v>72</v>
      </c>
      <c r="X291" s="473" t="s">
        <v>94</v>
      </c>
      <c r="Y291" s="474" t="s">
        <v>95</v>
      </c>
      <c r="AA291" s="490"/>
      <c r="AB291" s="759" t="s">
        <v>116</v>
      </c>
      <c r="AC291" s="760"/>
      <c r="AD291" s="760"/>
      <c r="AE291" s="760"/>
      <c r="AF291" s="760"/>
      <c r="AG291" s="761"/>
      <c r="AH291" s="473" t="s">
        <v>212</v>
      </c>
      <c r="AI291" s="473" t="s">
        <v>112</v>
      </c>
      <c r="AJ291" s="473" t="s">
        <v>71</v>
      </c>
      <c r="AK291" s="473" t="s">
        <v>72</v>
      </c>
      <c r="AL291" s="473" t="s">
        <v>96</v>
      </c>
      <c r="AM291" s="474" t="s">
        <v>225</v>
      </c>
    </row>
    <row r="292" spans="2:51" ht="16" hidden="1" thickBot="1" x14ac:dyDescent="0.4">
      <c r="B292" s="764">
        <f>B249</f>
        <v>0</v>
      </c>
      <c r="C292" s="762"/>
      <c r="D292" s="762"/>
      <c r="E292" s="762"/>
      <c r="F292" s="762"/>
      <c r="G292" s="763"/>
      <c r="H292" s="301">
        <v>0</v>
      </c>
      <c r="I292" s="301">
        <v>0</v>
      </c>
      <c r="J292" s="301">
        <v>0</v>
      </c>
      <c r="K292" s="282">
        <f>SUM(H292:J292)</f>
        <v>0</v>
      </c>
      <c r="L292" s="461"/>
      <c r="M292" s="490"/>
      <c r="N292" s="762">
        <f>N249</f>
        <v>0</v>
      </c>
      <c r="O292" s="762"/>
      <c r="P292" s="762"/>
      <c r="Q292" s="762"/>
      <c r="R292" s="762"/>
      <c r="S292" s="763"/>
      <c r="T292" s="305">
        <f>AM249</f>
        <v>0</v>
      </c>
      <c r="U292" s="301">
        <v>0</v>
      </c>
      <c r="V292" s="301">
        <v>0</v>
      </c>
      <c r="W292" s="301">
        <v>0</v>
      </c>
      <c r="X292" s="283">
        <f t="shared" ref="X292" si="52">SUM(U292:W292)</f>
        <v>0</v>
      </c>
      <c r="Y292" s="269">
        <f>K292-X292</f>
        <v>0</v>
      </c>
      <c r="Z292" s="461"/>
      <c r="AA292" s="494"/>
      <c r="AB292" s="764">
        <f>IF($O$304&lt;&gt;0, N292, B292)</f>
        <v>0</v>
      </c>
      <c r="AC292" s="762"/>
      <c r="AD292" s="762"/>
      <c r="AE292" s="762"/>
      <c r="AF292" s="762"/>
      <c r="AG292" s="763"/>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1" t="s">
        <v>119</v>
      </c>
      <c r="C295" s="772"/>
      <c r="D295" s="772"/>
      <c r="E295" s="772"/>
      <c r="F295" s="772"/>
      <c r="G295" s="772"/>
      <c r="H295" s="273">
        <f>SUM(F282, H286, H289, H292)</f>
        <v>0</v>
      </c>
      <c r="I295" s="273">
        <f>SUM(I282, I286, I289, I292, )</f>
        <v>0</v>
      </c>
      <c r="J295" s="273">
        <f>SUM(J282, J286, J289, J292)</f>
        <v>0</v>
      </c>
      <c r="K295" s="274">
        <f>SUM(H295:J295)</f>
        <v>0</v>
      </c>
      <c r="L295" s="461"/>
      <c r="N295" s="765" t="s">
        <v>119</v>
      </c>
      <c r="O295" s="766"/>
      <c r="P295" s="766"/>
      <c r="Q295" s="766"/>
      <c r="R295" s="766"/>
      <c r="S295" s="767"/>
      <c r="T295" s="307">
        <f>AM252</f>
        <v>0</v>
      </c>
      <c r="U295" s="303">
        <f>SUM(S282, U286, U289, U292)</f>
        <v>0</v>
      </c>
      <c r="V295" s="275">
        <f>SUM(V282, V286, V289, V292)</f>
        <v>0</v>
      </c>
      <c r="W295" s="275">
        <f>SUM(W282, W286, W289, W292)</f>
        <v>0</v>
      </c>
      <c r="X295" s="275">
        <f>SUM(U295:W295)</f>
        <v>0</v>
      </c>
      <c r="Y295" s="276">
        <f>K295-X295</f>
        <v>0</v>
      </c>
      <c r="Z295" s="461"/>
      <c r="AA295" s="461"/>
      <c r="AB295" s="759" t="s">
        <v>119</v>
      </c>
      <c r="AC295" s="760"/>
      <c r="AD295" s="760"/>
      <c r="AE295" s="760"/>
      <c r="AF295" s="760"/>
      <c r="AG295" s="761"/>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799" t="s">
        <v>120</v>
      </c>
      <c r="C296" s="800"/>
      <c r="D296" s="800"/>
      <c r="E296" s="800"/>
      <c r="F296" s="800"/>
      <c r="G296" s="800"/>
      <c r="H296" s="481"/>
      <c r="I296" s="482"/>
      <c r="J296" s="253">
        <f>SUM(I295:J295)</f>
        <v>0</v>
      </c>
      <c r="K296" s="282">
        <f>SUM(H296:J296)</f>
        <v>0</v>
      </c>
      <c r="L296" s="461"/>
      <c r="N296" s="768" t="s">
        <v>120</v>
      </c>
      <c r="O296" s="769"/>
      <c r="P296" s="769"/>
      <c r="Q296" s="769"/>
      <c r="R296" s="769"/>
      <c r="S296" s="769"/>
      <c r="T296" s="305">
        <f>AM253</f>
        <v>0</v>
      </c>
      <c r="U296" s="495"/>
      <c r="V296" s="483"/>
      <c r="W296" s="483"/>
      <c r="X296" s="254">
        <f xml:space="preserve"> SUM(V282, W282, V286, W286, V289, W289, V292, W292)</f>
        <v>0</v>
      </c>
      <c r="Y296" s="269">
        <f>H296-X296</f>
        <v>0</v>
      </c>
      <c r="Z296" s="461"/>
      <c r="AA296" s="461"/>
      <c r="AB296" s="768" t="s">
        <v>120</v>
      </c>
      <c r="AC296" s="769"/>
      <c r="AD296" s="769"/>
      <c r="AE296" s="769"/>
      <c r="AF296" s="769"/>
      <c r="AG296" s="770"/>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59" t="s">
        <v>121</v>
      </c>
      <c r="C298" s="760"/>
      <c r="D298" s="760"/>
      <c r="E298" s="760"/>
      <c r="F298" s="760"/>
      <c r="G298" s="761"/>
      <c r="H298" s="473" t="s">
        <v>111</v>
      </c>
      <c r="I298" s="774" t="s">
        <v>27</v>
      </c>
      <c r="J298" s="761"/>
      <c r="K298" s="474" t="s">
        <v>122</v>
      </c>
      <c r="L298" s="461"/>
      <c r="N298" s="759" t="s">
        <v>121</v>
      </c>
      <c r="O298" s="760"/>
      <c r="P298" s="760"/>
      <c r="Q298" s="760"/>
      <c r="R298" s="760"/>
      <c r="S298" s="760"/>
      <c r="T298" s="473" t="s">
        <v>212</v>
      </c>
      <c r="U298" s="473" t="s">
        <v>41</v>
      </c>
      <c r="V298" s="774" t="s">
        <v>27</v>
      </c>
      <c r="W298" s="761"/>
      <c r="X298" s="473" t="s">
        <v>94</v>
      </c>
      <c r="Y298" s="474" t="s">
        <v>95</v>
      </c>
      <c r="Z298" s="461"/>
      <c r="AA298" s="494"/>
      <c r="AB298" s="759" t="s">
        <v>121</v>
      </c>
      <c r="AC298" s="760"/>
      <c r="AD298" s="760"/>
      <c r="AE298" s="760"/>
      <c r="AF298" s="760"/>
      <c r="AG298" s="761"/>
      <c r="AH298" s="473" t="s">
        <v>212</v>
      </c>
      <c r="AI298" s="473" t="s">
        <v>123</v>
      </c>
      <c r="AJ298" s="774" t="s">
        <v>27</v>
      </c>
      <c r="AK298" s="761"/>
      <c r="AL298" s="473" t="s">
        <v>124</v>
      </c>
      <c r="AM298" s="474" t="s">
        <v>225</v>
      </c>
    </row>
    <row r="299" spans="2:51" ht="16" hidden="1" thickBot="1" x14ac:dyDescent="0.4">
      <c r="B299" s="768" t="s">
        <v>40</v>
      </c>
      <c r="C299" s="769"/>
      <c r="D299" s="769"/>
      <c r="E299" s="769"/>
      <c r="F299" s="769"/>
      <c r="G299" s="770"/>
      <c r="H299" s="268">
        <f>( SUM(F282, H286, H289, H292))*$C$8</f>
        <v>0</v>
      </c>
      <c r="I299" s="792">
        <f>( SUM(I282, I286, I289, I292, J282, J286, J289, J292))*$C$8</f>
        <v>0</v>
      </c>
      <c r="J299" s="793"/>
      <c r="K299" s="282">
        <f>SUM(H299:J299)</f>
        <v>0</v>
      </c>
      <c r="L299" s="461"/>
      <c r="N299" s="768" t="s">
        <v>40</v>
      </c>
      <c r="O299" s="769"/>
      <c r="P299" s="769"/>
      <c r="Q299" s="769"/>
      <c r="R299" s="769"/>
      <c r="S299" s="769"/>
      <c r="T299" s="311">
        <f>AM256</f>
        <v>0</v>
      </c>
      <c r="U299" s="283">
        <f>( SUM(S282, U286, U289, U292))*$O$8</f>
        <v>0</v>
      </c>
      <c r="V299" s="794">
        <f>( SUM(V282, W282, V286, W286, V289, W289, V292, W292, ))*$O$8</f>
        <v>0</v>
      </c>
      <c r="W299" s="795"/>
      <c r="X299" s="283">
        <f>SUM(U299:W299)</f>
        <v>0</v>
      </c>
      <c r="Y299" s="269">
        <f>K299-X299</f>
        <v>0</v>
      </c>
      <c r="Z299" s="461"/>
      <c r="AA299" s="494"/>
      <c r="AB299" s="768" t="s">
        <v>40</v>
      </c>
      <c r="AC299" s="769"/>
      <c r="AD299" s="769"/>
      <c r="AE299" s="769"/>
      <c r="AF299" s="769"/>
      <c r="AG299" s="770"/>
      <c r="AH299" s="310">
        <f>AM256</f>
        <v>0</v>
      </c>
      <c r="AI299" s="500">
        <f>( SUM(AG282, AI286, AI289, AI292))*$C$8</f>
        <v>0</v>
      </c>
      <c r="AJ299" s="790">
        <f>( SUM(AJ282, AK282, AJ286, AK286, AJ289, AK289, AJ292, AK292, ))*$C$8</f>
        <v>0</v>
      </c>
      <c r="AK299" s="791"/>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796" t="s">
        <v>126</v>
      </c>
      <c r="C301" s="797"/>
      <c r="D301" s="797"/>
      <c r="E301" s="797"/>
      <c r="F301" s="797"/>
      <c r="G301" s="798"/>
      <c r="H301" s="285">
        <f>SUM(H295,H299)</f>
        <v>0</v>
      </c>
      <c r="I301" s="285">
        <f>SUM(I295, I299)</f>
        <v>0</v>
      </c>
      <c r="J301" s="285">
        <f>SUM(J295)</f>
        <v>0</v>
      </c>
      <c r="K301" s="286">
        <f>SUM(H301:J301)</f>
        <v>0</v>
      </c>
      <c r="L301" s="272"/>
      <c r="N301" s="782" t="s">
        <v>126</v>
      </c>
      <c r="O301" s="783"/>
      <c r="P301" s="783"/>
      <c r="Q301" s="783"/>
      <c r="R301" s="783"/>
      <c r="S301" s="78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784" t="s">
        <v>126</v>
      </c>
      <c r="AC301" s="785"/>
      <c r="AD301" s="785"/>
      <c r="AE301" s="785"/>
      <c r="AF301" s="785"/>
      <c r="AG301" s="78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4"/>
      <c r="AI304" s="761"/>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775"/>
      <c r="AI305" s="776"/>
      <c r="AJ305" s="776"/>
      <c r="AK305" s="777"/>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8"/>
      <c r="AI306" s="770"/>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79" t="s">
        <v>151</v>
      </c>
      <c r="AH308" s="780"/>
      <c r="AI308" s="780"/>
      <c r="AJ308" s="780"/>
      <c r="AK308" s="781"/>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row r="318" spans="2:37" hidden="1" x14ac:dyDescent="0.35"/>
    <row r="319" spans="2:37" hidden="1" x14ac:dyDescent="0.35"/>
  </sheetData>
  <sheetProtection algorithmName="SHA-512" hashValue="NeADK//F2hwVOR8N5d/JPi4a9yIs2s0aYTVWMZAR88TYF9hhKHg0r7dL1iz7RJr6dxcD+MsqilzqAYmCfjUoUQ==" saltValue="LLf8LSSKB0yfNbW3zrkO9Q==" spinCount="100000" sheet="1" objects="1" scenarios="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B284:K284"/>
    <mergeCell ref="N284:Y284"/>
    <mergeCell ref="AB284:AM284"/>
    <mergeCell ref="B278:K278"/>
    <mergeCell ref="N278:Y278"/>
    <mergeCell ref="AG308:AH308"/>
    <mergeCell ref="AI308:AK308"/>
    <mergeCell ref="B298:G298"/>
    <mergeCell ref="I298:J298"/>
    <mergeCell ref="V298:W298"/>
    <mergeCell ref="AJ298:AK298"/>
    <mergeCell ref="B299:G299"/>
    <mergeCell ref="I299:J299"/>
    <mergeCell ref="V299:W299"/>
    <mergeCell ref="AJ299:AK299"/>
    <mergeCell ref="B301:G301"/>
    <mergeCell ref="AH304:AI304"/>
    <mergeCell ref="AH305:AK305"/>
    <mergeCell ref="AH306:AI306"/>
    <mergeCell ref="N299:S299"/>
    <mergeCell ref="AB299:AG299"/>
    <mergeCell ref="N301:S301"/>
    <mergeCell ref="AB301:AG301"/>
    <mergeCell ref="B285:G285"/>
    <mergeCell ref="B288:G288"/>
    <mergeCell ref="B291:G291"/>
    <mergeCell ref="B295:G295"/>
    <mergeCell ref="B296:G296"/>
    <mergeCell ref="N285:S285"/>
    <mergeCell ref="AB285:AG285"/>
    <mergeCell ref="N286:S286"/>
    <mergeCell ref="AB286:AG286"/>
    <mergeCell ref="N288:S288"/>
    <mergeCell ref="AB288:AG288"/>
    <mergeCell ref="N289:S289"/>
    <mergeCell ref="AB289:AG289"/>
    <mergeCell ref="N290:S290"/>
    <mergeCell ref="B292:G292"/>
    <mergeCell ref="N292:S292"/>
    <mergeCell ref="AB292:AG292"/>
    <mergeCell ref="N295:S295"/>
    <mergeCell ref="AB295:AG295"/>
    <mergeCell ref="N296:S296"/>
    <mergeCell ref="AB296:AG296"/>
    <mergeCell ref="B275:K275"/>
    <mergeCell ref="N275:Y275"/>
    <mergeCell ref="AB275:AM275"/>
    <mergeCell ref="C276:D276"/>
    <mergeCell ref="F276:K276"/>
    <mergeCell ref="O276:Q276"/>
    <mergeCell ref="S276:Y276"/>
    <mergeCell ref="AC276:AE276"/>
    <mergeCell ref="AG276:AM276"/>
    <mergeCell ref="B256:G256"/>
    <mergeCell ref="I256:J256"/>
    <mergeCell ref="V256:W256"/>
    <mergeCell ref="AJ256:AK256"/>
    <mergeCell ref="B258:G258"/>
    <mergeCell ref="N256:S256"/>
    <mergeCell ref="AB256:AG256"/>
    <mergeCell ref="N258:S258"/>
    <mergeCell ref="AB258:AG258"/>
    <mergeCell ref="B255:G255"/>
    <mergeCell ref="I255:J255"/>
    <mergeCell ref="V255:W255"/>
    <mergeCell ref="N255:S255"/>
    <mergeCell ref="AB255:AG255"/>
    <mergeCell ref="AB241:AM241"/>
    <mergeCell ref="N243:S243"/>
    <mergeCell ref="AB243:AG243"/>
    <mergeCell ref="N245:S245"/>
    <mergeCell ref="AB245:AG245"/>
    <mergeCell ref="N246:S246"/>
    <mergeCell ref="AB246:AG246"/>
    <mergeCell ref="N247:S247"/>
    <mergeCell ref="N248:S248"/>
    <mergeCell ref="B235:K235"/>
    <mergeCell ref="N235:Y235"/>
    <mergeCell ref="AB235:AM235"/>
    <mergeCell ref="B248:G248"/>
    <mergeCell ref="B249:G249"/>
    <mergeCell ref="B252:G252"/>
    <mergeCell ref="AC233:AE233"/>
    <mergeCell ref="AG233:AM233"/>
    <mergeCell ref="B253:G253"/>
    <mergeCell ref="B192:K192"/>
    <mergeCell ref="N192:Y192"/>
    <mergeCell ref="AB192:AM192"/>
    <mergeCell ref="AH218:AI218"/>
    <mergeCell ref="AH219:AK219"/>
    <mergeCell ref="AH220:AI220"/>
    <mergeCell ref="B232:K232"/>
    <mergeCell ref="N232:Y232"/>
    <mergeCell ref="AB232:AM232"/>
    <mergeCell ref="B200:G200"/>
    <mergeCell ref="B203:G203"/>
    <mergeCell ref="B206:G206"/>
    <mergeCell ref="B209:G209"/>
    <mergeCell ref="B210:G210"/>
    <mergeCell ref="AG222:AH222"/>
    <mergeCell ref="AI222:AK222"/>
    <mergeCell ref="AB213:AG213"/>
    <mergeCell ref="B198:K198"/>
    <mergeCell ref="N198:Y198"/>
    <mergeCell ref="AB198:AM198"/>
    <mergeCell ref="N199:S199"/>
    <mergeCell ref="AB199:AG199"/>
    <mergeCell ref="N200:S200"/>
    <mergeCell ref="AB200:AG200"/>
    <mergeCell ref="AH175:AI175"/>
    <mergeCell ref="AH176:AK176"/>
    <mergeCell ref="AH177:AI177"/>
    <mergeCell ref="B189:K189"/>
    <mergeCell ref="N189:Y189"/>
    <mergeCell ref="AB189:AM189"/>
    <mergeCell ref="C190:D190"/>
    <mergeCell ref="F190:K190"/>
    <mergeCell ref="O190:Q190"/>
    <mergeCell ref="S190:Y190"/>
    <mergeCell ref="AC190:AE190"/>
    <mergeCell ref="AG190:AM190"/>
    <mergeCell ref="AG179:AH179"/>
    <mergeCell ref="AI179:AK179"/>
    <mergeCell ref="B124:G124"/>
    <mergeCell ref="B126:G126"/>
    <mergeCell ref="I126:J126"/>
    <mergeCell ref="V126:W126"/>
    <mergeCell ref="AB120:AG120"/>
    <mergeCell ref="AB123:AG123"/>
    <mergeCell ref="AB124:AG124"/>
    <mergeCell ref="AB126:AG126"/>
    <mergeCell ref="N118:S118"/>
    <mergeCell ref="AB119:AG119"/>
    <mergeCell ref="B112:K112"/>
    <mergeCell ref="N112:Y112"/>
    <mergeCell ref="AB112:AM112"/>
    <mergeCell ref="B114:G114"/>
    <mergeCell ref="B120:G120"/>
    <mergeCell ref="B123:G123"/>
    <mergeCell ref="B113:G113"/>
    <mergeCell ref="B116:G116"/>
    <mergeCell ref="B119:G119"/>
    <mergeCell ref="B117:G117"/>
    <mergeCell ref="AB60:AM60"/>
    <mergeCell ref="N60:Y60"/>
    <mergeCell ref="B60:K60"/>
    <mergeCell ref="V41:W41"/>
    <mergeCell ref="B73:G73"/>
    <mergeCell ref="B76:G76"/>
    <mergeCell ref="B77:G77"/>
    <mergeCell ref="N73:S73"/>
    <mergeCell ref="N74:S74"/>
    <mergeCell ref="N75:S75"/>
    <mergeCell ref="N76:S76"/>
    <mergeCell ref="N77:S77"/>
    <mergeCell ref="AB73:AG73"/>
    <mergeCell ref="AB74:AG74"/>
    <mergeCell ref="AB76:AG76"/>
    <mergeCell ref="AB77:AG77"/>
    <mergeCell ref="AB69:AM69"/>
    <mergeCell ref="B70:G70"/>
    <mergeCell ref="N70:S70"/>
    <mergeCell ref="N71:S71"/>
    <mergeCell ref="AB70:AG70"/>
    <mergeCell ref="AB71:AG71"/>
    <mergeCell ref="AG61:AM61"/>
    <mergeCell ref="AC61:AE61"/>
    <mergeCell ref="S61:Y61"/>
    <mergeCell ref="O61:Q61"/>
    <mergeCell ref="F61:K61"/>
    <mergeCell ref="C61:D61"/>
    <mergeCell ref="B289:G289"/>
    <mergeCell ref="B286:G286"/>
    <mergeCell ref="B245:G245"/>
    <mergeCell ref="B246:G246"/>
    <mergeCell ref="V84:W84"/>
    <mergeCell ref="N213:S213"/>
    <mergeCell ref="B243:G243"/>
    <mergeCell ref="B241:K241"/>
    <mergeCell ref="N241:Y241"/>
    <mergeCell ref="B242:G242"/>
    <mergeCell ref="B215:G215"/>
    <mergeCell ref="C233:D233"/>
    <mergeCell ref="F233:K233"/>
    <mergeCell ref="B199:G199"/>
    <mergeCell ref="B202:G202"/>
    <mergeCell ref="B205:G205"/>
    <mergeCell ref="B212:G212"/>
    <mergeCell ref="I212:J212"/>
    <mergeCell ref="V212:W212"/>
    <mergeCell ref="B81:G81"/>
    <mergeCell ref="B86:G86"/>
    <mergeCell ref="AH90:AK90"/>
    <mergeCell ref="O233:Q233"/>
    <mergeCell ref="S233:Y233"/>
    <mergeCell ref="AH91:AI91"/>
    <mergeCell ref="B103:K103"/>
    <mergeCell ref="N103:Y103"/>
    <mergeCell ref="AB103:AM103"/>
    <mergeCell ref="AG93:AH93"/>
    <mergeCell ref="AI93:AK93"/>
    <mergeCell ref="C104:D104"/>
    <mergeCell ref="F104:K104"/>
    <mergeCell ref="O104:Q104"/>
    <mergeCell ref="S104:Y104"/>
    <mergeCell ref="AC104:AE104"/>
    <mergeCell ref="AG104:AM104"/>
    <mergeCell ref="B106:K106"/>
    <mergeCell ref="N106:Y106"/>
    <mergeCell ref="AJ212:AK212"/>
    <mergeCell ref="B213:G213"/>
    <mergeCell ref="I213:J213"/>
    <mergeCell ref="V213:W213"/>
    <mergeCell ref="AJ213:AK213"/>
    <mergeCell ref="AJ126:AK126"/>
    <mergeCell ref="AH132:AI132"/>
    <mergeCell ref="AH133:AK133"/>
    <mergeCell ref="AH134:AI134"/>
    <mergeCell ref="B127:G127"/>
    <mergeCell ref="I127:J127"/>
    <mergeCell ref="V127:W127"/>
    <mergeCell ref="AJ127:AK127"/>
    <mergeCell ref="B129:G129"/>
    <mergeCell ref="C147:D147"/>
    <mergeCell ref="F147:K147"/>
    <mergeCell ref="O147:Q147"/>
    <mergeCell ref="S147:Y147"/>
    <mergeCell ref="AC147:AE147"/>
    <mergeCell ref="AG147:AM147"/>
    <mergeCell ref="AG136:AH136"/>
    <mergeCell ref="AI136:AK136"/>
    <mergeCell ref="AB127:AG127"/>
    <mergeCell ref="N129:S129"/>
    <mergeCell ref="AB129:AG129"/>
    <mergeCell ref="N127:S127"/>
    <mergeCell ref="B74:G74"/>
    <mergeCell ref="B80:G80"/>
    <mergeCell ref="B40:G40"/>
    <mergeCell ref="B41:G41"/>
    <mergeCell ref="AB38:AH38"/>
    <mergeCell ref="AB40:AH40"/>
    <mergeCell ref="AB41:AH41"/>
    <mergeCell ref="AB43:AH43"/>
    <mergeCell ref="AH47:AK47"/>
    <mergeCell ref="AH48:AI48"/>
    <mergeCell ref="AH46:AI46"/>
    <mergeCell ref="AH50:AK50"/>
    <mergeCell ref="B43:G43"/>
    <mergeCell ref="I40:J40"/>
    <mergeCell ref="I41:J41"/>
    <mergeCell ref="V40:W40"/>
    <mergeCell ref="B38:G38"/>
    <mergeCell ref="B63:K63"/>
    <mergeCell ref="N63:Y63"/>
    <mergeCell ref="AB63:AM63"/>
    <mergeCell ref="B71:G71"/>
    <mergeCell ref="B69:K69"/>
    <mergeCell ref="N69:Y69"/>
    <mergeCell ref="AJ40:AK40"/>
    <mergeCell ref="O23:P23"/>
    <mergeCell ref="O24:P24"/>
    <mergeCell ref="AC21:AD21"/>
    <mergeCell ref="AC23:AD23"/>
    <mergeCell ref="AC24:AD24"/>
    <mergeCell ref="O22:P22"/>
    <mergeCell ref="B37:G37"/>
    <mergeCell ref="B26:K26"/>
    <mergeCell ref="B27:G27"/>
    <mergeCell ref="B28:G28"/>
    <mergeCell ref="B30:G30"/>
    <mergeCell ref="B31:G31"/>
    <mergeCell ref="B33:G33"/>
    <mergeCell ref="B34:G34"/>
    <mergeCell ref="AC22:AD22"/>
    <mergeCell ref="N27:T27"/>
    <mergeCell ref="N28:T28"/>
    <mergeCell ref="N26:Y26"/>
    <mergeCell ref="AB30:AH30"/>
    <mergeCell ref="AB31:AH31"/>
    <mergeCell ref="AB33:AH33"/>
    <mergeCell ref="AB34:AH34"/>
    <mergeCell ref="AC18:AE18"/>
    <mergeCell ref="AC12:AD12"/>
    <mergeCell ref="AC13:AD13"/>
    <mergeCell ref="AC14:AD14"/>
    <mergeCell ref="AB17:AM17"/>
    <mergeCell ref="C3:I3"/>
    <mergeCell ref="C4:I4"/>
    <mergeCell ref="C5:I5"/>
    <mergeCell ref="B2:I2"/>
    <mergeCell ref="B17:K17"/>
    <mergeCell ref="C18:D18"/>
    <mergeCell ref="F18:K18"/>
    <mergeCell ref="N17:Y17"/>
    <mergeCell ref="O18:Q18"/>
    <mergeCell ref="S18:Y18"/>
    <mergeCell ref="N2:U2"/>
    <mergeCell ref="O3:U3"/>
    <mergeCell ref="O4:U4"/>
    <mergeCell ref="O5:U5"/>
    <mergeCell ref="AB20:AM20"/>
    <mergeCell ref="AB26:AM26"/>
    <mergeCell ref="AB27:AH27"/>
    <mergeCell ref="AB28:AH28"/>
    <mergeCell ref="O21:P21"/>
    <mergeCell ref="B20:K20"/>
    <mergeCell ref="AB2:AI2"/>
    <mergeCell ref="AC3:AI3"/>
    <mergeCell ref="AC4:AI4"/>
    <mergeCell ref="AC5:AI5"/>
    <mergeCell ref="AC7:AD7"/>
    <mergeCell ref="AC8:AD8"/>
    <mergeCell ref="AC9:AD9"/>
    <mergeCell ref="AC10:AD10"/>
    <mergeCell ref="AC11:AD11"/>
    <mergeCell ref="O7:P7"/>
    <mergeCell ref="O8:P8"/>
    <mergeCell ref="O9:P9"/>
    <mergeCell ref="O10:P10"/>
    <mergeCell ref="O11:P11"/>
    <mergeCell ref="O12:P12"/>
    <mergeCell ref="O13:P13"/>
    <mergeCell ref="O14:P14"/>
    <mergeCell ref="AG18:AM18"/>
    <mergeCell ref="N41:T41"/>
    <mergeCell ref="N43:T43"/>
    <mergeCell ref="N33:T33"/>
    <mergeCell ref="N34:T34"/>
    <mergeCell ref="N37:T37"/>
    <mergeCell ref="N38:T38"/>
    <mergeCell ref="N40:T40"/>
    <mergeCell ref="AB37:AH37"/>
    <mergeCell ref="AJ41:AK41"/>
    <mergeCell ref="N20:Y20"/>
    <mergeCell ref="N30:T30"/>
    <mergeCell ref="N31:T31"/>
    <mergeCell ref="B83:G83"/>
    <mergeCell ref="I83:J83"/>
    <mergeCell ref="V83:W83"/>
    <mergeCell ref="AJ83:AK83"/>
    <mergeCell ref="I84:J84"/>
    <mergeCell ref="B155:K155"/>
    <mergeCell ref="N155:Y155"/>
    <mergeCell ref="AB155:AM155"/>
    <mergeCell ref="AB149:AM149"/>
    <mergeCell ref="B149:K149"/>
    <mergeCell ref="N149:Y149"/>
    <mergeCell ref="N119:S119"/>
    <mergeCell ref="N120:S120"/>
    <mergeCell ref="N123:S123"/>
    <mergeCell ref="B146:K146"/>
    <mergeCell ref="N146:Y146"/>
    <mergeCell ref="AB146:AM146"/>
    <mergeCell ref="AH89:AI89"/>
    <mergeCell ref="B84:G84"/>
    <mergeCell ref="N124:S124"/>
    <mergeCell ref="N126:S126"/>
    <mergeCell ref="B156:G156"/>
    <mergeCell ref="B157:G157"/>
    <mergeCell ref="B159:G159"/>
    <mergeCell ref="B162:G162"/>
    <mergeCell ref="B167:G167"/>
    <mergeCell ref="B160:G160"/>
    <mergeCell ref="B166:G166"/>
    <mergeCell ref="B163:G163"/>
    <mergeCell ref="B169:G169"/>
    <mergeCell ref="I169:J169"/>
    <mergeCell ref="V169:W169"/>
    <mergeCell ref="AJ169:AK169"/>
    <mergeCell ref="B170:G170"/>
    <mergeCell ref="I170:J170"/>
    <mergeCell ref="V170:W170"/>
    <mergeCell ref="AJ170:AK170"/>
    <mergeCell ref="B172:G172"/>
    <mergeCell ref="N170:S170"/>
    <mergeCell ref="AB170:AG170"/>
    <mergeCell ref="N172:S172"/>
    <mergeCell ref="AB172:AG172"/>
    <mergeCell ref="N80:S80"/>
    <mergeCell ref="N81:S81"/>
    <mergeCell ref="N83:S83"/>
    <mergeCell ref="N84:S84"/>
    <mergeCell ref="N113:S113"/>
    <mergeCell ref="N114:S114"/>
    <mergeCell ref="N116:S116"/>
    <mergeCell ref="N117:S117"/>
    <mergeCell ref="N86:S86"/>
    <mergeCell ref="AB80:AG80"/>
    <mergeCell ref="AB81:AG81"/>
    <mergeCell ref="AB83:AG83"/>
    <mergeCell ref="AB84:AG84"/>
    <mergeCell ref="AB86:AG86"/>
    <mergeCell ref="AB113:AG113"/>
    <mergeCell ref="AB114:AG114"/>
    <mergeCell ref="AB116:AG116"/>
    <mergeCell ref="AB117:AG117"/>
    <mergeCell ref="AB106:AM106"/>
    <mergeCell ref="AJ84:AK84"/>
    <mergeCell ref="N156:S156"/>
    <mergeCell ref="AB156:AG156"/>
    <mergeCell ref="N157:S157"/>
    <mergeCell ref="AB157:AG157"/>
    <mergeCell ref="N159:S159"/>
    <mergeCell ref="AB159:AG159"/>
    <mergeCell ref="N160:S160"/>
    <mergeCell ref="AB160:AG160"/>
    <mergeCell ref="N161:S161"/>
    <mergeCell ref="N162:S162"/>
    <mergeCell ref="AB162:AG162"/>
    <mergeCell ref="N163:S163"/>
    <mergeCell ref="AB163:AG163"/>
    <mergeCell ref="N166:S166"/>
    <mergeCell ref="AB166:AG166"/>
    <mergeCell ref="N167:S167"/>
    <mergeCell ref="AB167:AG167"/>
    <mergeCell ref="N169:S169"/>
    <mergeCell ref="AB169:AG169"/>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15:S215"/>
    <mergeCell ref="AB215:AG215"/>
    <mergeCell ref="N242:S242"/>
    <mergeCell ref="AB242:AG242"/>
    <mergeCell ref="N298:S298"/>
    <mergeCell ref="AB298:AG298"/>
    <mergeCell ref="AB248:AG248"/>
    <mergeCell ref="N249:S249"/>
    <mergeCell ref="AB249:AG249"/>
    <mergeCell ref="N252:S252"/>
    <mergeCell ref="AB252:AG252"/>
    <mergeCell ref="N253:S253"/>
    <mergeCell ref="AB253:AG253"/>
    <mergeCell ref="N291:S291"/>
    <mergeCell ref="AB291:AG291"/>
    <mergeCell ref="AB278:AM278"/>
    <mergeCell ref="AH261:AI261"/>
    <mergeCell ref="AH262:AK262"/>
    <mergeCell ref="AH263:AI263"/>
    <mergeCell ref="AG265:AH265"/>
    <mergeCell ref="AI265:AK265"/>
    <mergeCell ref="AJ255:AK255"/>
  </mergeCells>
  <conditionalFormatting sqref="E7">
    <cfRule type="cellIs" dxfId="109" priority="7" operator="greaterThan">
      <formula>0.1</formula>
    </cfRule>
  </conditionalFormatting>
  <conditionalFormatting sqref="E12 Q12 AE12">
    <cfRule type="cellIs" dxfId="108" priority="107" operator="lessThan">
      <formula>#REF!</formula>
    </cfRule>
  </conditionalFormatting>
  <conditionalFormatting sqref="Q7">
    <cfRule type="cellIs" dxfId="107" priority="5" operator="greaterThan">
      <formula>0.1</formula>
    </cfRule>
  </conditionalFormatting>
  <conditionalFormatting sqref="AE7">
    <cfRule type="cellIs" dxfId="106" priority="3" operator="greaterThan">
      <formula>0.1</formula>
    </cfRule>
  </conditionalFormatting>
  <conditionalFormatting sqref="AS7">
    <cfRule type="cellIs" dxfId="105" priority="1" operator="greaterThan">
      <formula>0.1</formula>
    </cfRule>
  </conditionalFormatting>
  <conditionalFormatting sqref="AS12">
    <cfRule type="cellIs" dxfId="104" priority="2" operator="lessThan">
      <formula>#REF!</formula>
    </cfRule>
  </conditionalFormatting>
  <dataValidations count="1">
    <dataValidation allowBlank="1" showInputMessage="1" showErrorMessage="1" prompt="Insert 'NO' if IDC is more than 10%." sqref="E14 R14 AF14 AT14" xr:uid="{7F1161EF-C41F-43C1-B2EB-AD1526AFB633}"/>
  </dataValidations>
  <printOptions horizontalCentered="1"/>
  <pageMargins left="0.25" right="0.25" top="0.75" bottom="0.75" header="0.3" footer="0.3"/>
  <pageSetup scale="34" fitToHeight="0" orientation="landscape" r:id="rId1"/>
  <rowBreaks count="1" manualBreakCount="1">
    <brk id="53" max="16383" man="1"/>
  </rowBreaks>
  <colBreaks count="2" manualBreakCount="2">
    <brk id="12" max="1048575" man="1"/>
    <brk id="26"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7C2D9-0A2C-40BB-B409-C7DAA659DEA3}">
  <sheetPr>
    <tabColor theme="2"/>
  </sheetPr>
  <dimension ref="B1:BD318"/>
  <sheetViews>
    <sheetView showGridLines="0" zoomScale="60" zoomScaleNormal="60" workbookViewId="0">
      <pane ySplit="14" topLeftCell="A15" activePane="bottomLeft" state="frozen"/>
      <selection pane="bottomLeft" activeCell="C3" sqref="C3:I3"/>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59" t="s">
        <v>250</v>
      </c>
      <c r="C2" s="760"/>
      <c r="D2" s="760"/>
      <c r="E2" s="760"/>
      <c r="F2" s="760"/>
      <c r="G2" s="760"/>
      <c r="H2" s="760"/>
      <c r="I2" s="801"/>
      <c r="K2" s="457"/>
      <c r="L2" s="457"/>
      <c r="M2" s="457"/>
      <c r="N2" s="759" t="s">
        <v>250</v>
      </c>
      <c r="O2" s="760"/>
      <c r="P2" s="760"/>
      <c r="Q2" s="760"/>
      <c r="R2" s="760"/>
      <c r="S2" s="760"/>
      <c r="T2" s="760"/>
      <c r="U2" s="801"/>
      <c r="W2" s="457"/>
      <c r="X2" s="457"/>
      <c r="Y2" s="457"/>
      <c r="Z2" s="457"/>
      <c r="AA2" s="457"/>
      <c r="AB2" s="759" t="s">
        <v>250</v>
      </c>
      <c r="AC2" s="760"/>
      <c r="AD2" s="760"/>
      <c r="AE2" s="760"/>
      <c r="AF2" s="760"/>
      <c r="AG2" s="760"/>
      <c r="AH2" s="760"/>
      <c r="AI2" s="801"/>
      <c r="AK2" s="457"/>
      <c r="AL2" s="457"/>
      <c r="AM2" s="457"/>
      <c r="AN2" s="457"/>
      <c r="AO2" s="457"/>
      <c r="AP2" s="759" t="s">
        <v>250</v>
      </c>
      <c r="AQ2" s="760"/>
      <c r="AR2" s="760"/>
      <c r="AS2" s="760"/>
      <c r="AT2" s="760"/>
      <c r="AU2" s="760"/>
      <c r="AV2" s="760"/>
      <c r="AW2" s="801"/>
      <c r="AX2" s="457"/>
      <c r="AY2" s="457"/>
      <c r="AZ2" s="457"/>
      <c r="BA2" s="457"/>
      <c r="BB2" s="457"/>
      <c r="BC2" s="457"/>
      <c r="BD2" s="457"/>
    </row>
    <row r="3" spans="2:56" x14ac:dyDescent="0.35">
      <c r="B3" s="260" t="s">
        <v>234</v>
      </c>
      <c r="C3" s="775"/>
      <c r="D3" s="776"/>
      <c r="E3" s="776"/>
      <c r="F3" s="776"/>
      <c r="G3" s="776"/>
      <c r="H3" s="776"/>
      <c r="I3" s="777"/>
      <c r="K3" s="457"/>
      <c r="L3" s="457"/>
      <c r="M3" s="457"/>
      <c r="N3" s="260" t="s">
        <v>234</v>
      </c>
      <c r="O3" s="837">
        <f>C3</f>
        <v>0</v>
      </c>
      <c r="P3" s="838"/>
      <c r="Q3" s="838"/>
      <c r="R3" s="838"/>
      <c r="S3" s="838"/>
      <c r="T3" s="838"/>
      <c r="U3" s="839"/>
      <c r="W3" s="457"/>
      <c r="X3" s="457"/>
      <c r="Y3" s="457"/>
      <c r="Z3" s="457"/>
      <c r="AA3" s="457"/>
      <c r="AB3" s="260" t="s">
        <v>234</v>
      </c>
      <c r="AC3" s="812">
        <f>O3</f>
        <v>0</v>
      </c>
      <c r="AD3" s="813"/>
      <c r="AE3" s="813"/>
      <c r="AF3" s="813"/>
      <c r="AG3" s="813"/>
      <c r="AH3" s="813"/>
      <c r="AI3" s="814"/>
      <c r="AK3" s="457"/>
      <c r="AL3" s="457"/>
      <c r="AM3" s="457"/>
      <c r="AN3" s="457"/>
      <c r="AO3" s="457"/>
      <c r="AP3" s="260" t="s">
        <v>234</v>
      </c>
      <c r="AQ3" s="845">
        <f>C3</f>
        <v>0</v>
      </c>
      <c r="AR3" s="846"/>
      <c r="AS3" s="846"/>
      <c r="AT3" s="846"/>
      <c r="AU3" s="846"/>
      <c r="AV3" s="846"/>
      <c r="AW3" s="847"/>
      <c r="AX3" s="457"/>
      <c r="AY3" s="457"/>
      <c r="AZ3" s="457"/>
      <c r="BA3" s="457"/>
      <c r="BB3" s="457"/>
      <c r="BC3" s="457"/>
      <c r="BD3" s="457"/>
    </row>
    <row r="4" spans="2:56" x14ac:dyDescent="0.35">
      <c r="B4" s="260" t="s">
        <v>235</v>
      </c>
      <c r="C4" s="775"/>
      <c r="D4" s="776"/>
      <c r="E4" s="776"/>
      <c r="F4" s="776"/>
      <c r="G4" s="776"/>
      <c r="H4" s="776"/>
      <c r="I4" s="777"/>
      <c r="K4" s="457"/>
      <c r="L4" s="457"/>
      <c r="M4" s="457"/>
      <c r="N4" s="260" t="s">
        <v>235</v>
      </c>
      <c r="O4" s="837">
        <f>C4</f>
        <v>0</v>
      </c>
      <c r="P4" s="838"/>
      <c r="Q4" s="838"/>
      <c r="R4" s="838"/>
      <c r="S4" s="838"/>
      <c r="T4" s="838"/>
      <c r="U4" s="839"/>
      <c r="W4" s="457"/>
      <c r="X4" s="457"/>
      <c r="Y4" s="457"/>
      <c r="Z4" s="457"/>
      <c r="AA4" s="457"/>
      <c r="AB4" s="260" t="s">
        <v>235</v>
      </c>
      <c r="AC4" s="812">
        <f>O4</f>
        <v>0</v>
      </c>
      <c r="AD4" s="813"/>
      <c r="AE4" s="813"/>
      <c r="AF4" s="813"/>
      <c r="AG4" s="813"/>
      <c r="AH4" s="813"/>
      <c r="AI4" s="814"/>
      <c r="AK4" s="457"/>
      <c r="AL4" s="457"/>
      <c r="AM4" s="457"/>
      <c r="AN4" s="457"/>
      <c r="AO4" s="457"/>
      <c r="AP4" s="260" t="s">
        <v>235</v>
      </c>
      <c r="AQ4" s="845">
        <f>C4</f>
        <v>0</v>
      </c>
      <c r="AR4" s="846"/>
      <c r="AS4" s="846"/>
      <c r="AT4" s="846"/>
      <c r="AU4" s="846"/>
      <c r="AV4" s="846"/>
      <c r="AW4" s="847"/>
      <c r="AX4" s="457"/>
      <c r="AY4" s="457"/>
      <c r="AZ4" s="457"/>
      <c r="BA4" s="457"/>
      <c r="BB4" s="457"/>
      <c r="BC4" s="457"/>
      <c r="BD4" s="457"/>
    </row>
    <row r="5" spans="2:56" ht="16" thickBot="1" x14ac:dyDescent="0.4">
      <c r="B5" s="250" t="s">
        <v>236</v>
      </c>
      <c r="C5" s="778"/>
      <c r="D5" s="769"/>
      <c r="E5" s="769"/>
      <c r="F5" s="769"/>
      <c r="G5" s="769"/>
      <c r="H5" s="769"/>
      <c r="I5" s="836"/>
      <c r="K5" s="457"/>
      <c r="L5" s="457"/>
      <c r="M5" s="457"/>
      <c r="N5" s="250" t="s">
        <v>236</v>
      </c>
      <c r="O5" s="840">
        <f>C5</f>
        <v>0</v>
      </c>
      <c r="P5" s="841"/>
      <c r="Q5" s="841"/>
      <c r="R5" s="841"/>
      <c r="S5" s="841"/>
      <c r="T5" s="841"/>
      <c r="U5" s="842"/>
      <c r="W5" s="457"/>
      <c r="X5" s="457"/>
      <c r="Y5" s="457"/>
      <c r="Z5" s="457"/>
      <c r="AA5" s="457"/>
      <c r="AB5" s="250" t="s">
        <v>236</v>
      </c>
      <c r="AC5" s="815">
        <f>O5</f>
        <v>0</v>
      </c>
      <c r="AD5" s="816"/>
      <c r="AE5" s="816"/>
      <c r="AF5" s="816"/>
      <c r="AG5" s="816"/>
      <c r="AH5" s="816"/>
      <c r="AI5" s="817"/>
      <c r="AK5" s="457"/>
      <c r="AL5" s="457"/>
      <c r="AM5" s="457"/>
      <c r="AN5" s="457"/>
      <c r="AO5" s="457"/>
      <c r="AP5" s="250" t="s">
        <v>236</v>
      </c>
      <c r="AQ5" s="848">
        <f>C5</f>
        <v>0</v>
      </c>
      <c r="AR5" s="849"/>
      <c r="AS5" s="849"/>
      <c r="AT5" s="849"/>
      <c r="AU5" s="849"/>
      <c r="AV5" s="849"/>
      <c r="AW5" s="850"/>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823"/>
      <c r="P7" s="823"/>
      <c r="Q7" s="462"/>
      <c r="W7" s="457"/>
      <c r="X7" s="457"/>
      <c r="Y7" s="457"/>
      <c r="Z7" s="457"/>
      <c r="AA7" s="457"/>
      <c r="AB7" s="461"/>
      <c r="AC7" s="818"/>
      <c r="AD7" s="818"/>
      <c r="AE7" s="462"/>
      <c r="AK7" s="457"/>
      <c r="AL7" s="457"/>
      <c r="AM7" s="457"/>
      <c r="AN7" s="457"/>
      <c r="AO7" s="457"/>
      <c r="AP7" s="459"/>
      <c r="AQ7" s="823"/>
      <c r="AR7" s="823"/>
      <c r="AS7" s="462"/>
      <c r="AX7" s="457"/>
      <c r="AY7" s="457"/>
      <c r="AZ7" s="457"/>
      <c r="BA7" s="457"/>
      <c r="BB7" s="457"/>
      <c r="BC7" s="457"/>
      <c r="BD7" s="457"/>
    </row>
    <row r="8" spans="2:56" ht="16" thickBot="1" x14ac:dyDescent="0.4">
      <c r="B8" s="464" t="s">
        <v>318</v>
      </c>
      <c r="C8" s="465">
        <v>0.15</v>
      </c>
      <c r="D8" s="461"/>
      <c r="E8" s="466"/>
      <c r="K8" s="457"/>
      <c r="L8" s="457"/>
      <c r="M8" s="457"/>
      <c r="N8" s="464" t="s">
        <v>319</v>
      </c>
      <c r="O8" s="824">
        <v>0.15</v>
      </c>
      <c r="P8" s="825"/>
      <c r="Q8" s="466"/>
      <c r="W8" s="457"/>
      <c r="X8" s="457"/>
      <c r="Y8" s="457"/>
      <c r="Z8" s="457"/>
      <c r="AA8" s="457"/>
      <c r="AB8" s="461"/>
      <c r="AC8" s="818"/>
      <c r="AD8" s="818"/>
      <c r="AE8" s="466"/>
      <c r="AK8" s="457"/>
      <c r="AL8" s="457"/>
      <c r="AM8" s="457"/>
      <c r="AN8" s="457"/>
      <c r="AO8" s="457"/>
      <c r="AP8" s="464" t="s">
        <v>319</v>
      </c>
      <c r="AQ8" s="851">
        <v>0.15</v>
      </c>
      <c r="AR8" s="852"/>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26">
        <f>SUM(O46, O89, O132, O175, O218, O261, O304)</f>
        <v>0</v>
      </c>
      <c r="P9" s="827"/>
      <c r="Q9" s="461"/>
      <c r="W9" s="457"/>
      <c r="X9" s="457"/>
      <c r="Y9" s="457"/>
      <c r="Z9" s="457"/>
      <c r="AA9" s="457"/>
      <c r="AB9" s="468" t="s">
        <v>237</v>
      </c>
      <c r="AC9" s="819">
        <f>SUM(AC46, AC89, AC132, AC175, AC218, AC261, AC304)</f>
        <v>0</v>
      </c>
      <c r="AD9" s="820"/>
      <c r="AE9" s="461"/>
      <c r="AK9" s="457"/>
      <c r="AL9" s="457"/>
      <c r="AM9" s="457"/>
      <c r="AN9" s="457"/>
      <c r="AO9" s="457"/>
      <c r="AP9" s="467" t="s">
        <v>55</v>
      </c>
      <c r="AQ9" s="853">
        <f>SUM(AQ46, AQ89, AQ132, AQ175, AQ218, AQ261, AQ304)</f>
        <v>0</v>
      </c>
      <c r="AR9" s="854"/>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26">
        <f>SUM(O47, O90, O133, O176, O219, O262, O305)</f>
        <v>0</v>
      </c>
      <c r="P10" s="827"/>
      <c r="Q10" s="461"/>
      <c r="W10" s="457"/>
      <c r="X10" s="457"/>
      <c r="Y10" s="457"/>
      <c r="Z10" s="457"/>
      <c r="AA10" s="457"/>
      <c r="AB10" s="469" t="s">
        <v>238</v>
      </c>
      <c r="AC10" s="821">
        <f>SUM(AC47, AC90, AC133, AC176, AC219, AC262, AC305)</f>
        <v>0</v>
      </c>
      <c r="AD10" s="822"/>
      <c r="AE10" s="461"/>
      <c r="AK10" s="457"/>
      <c r="AL10" s="457"/>
      <c r="AM10" s="457"/>
      <c r="AN10" s="457"/>
      <c r="AO10" s="457"/>
      <c r="AP10" s="467" t="s">
        <v>56</v>
      </c>
      <c r="AQ10" s="853">
        <f>SUM(AQ47, AQ90, AQ133, AQ176, AQ219, AQ262, AQ305)</f>
        <v>0</v>
      </c>
      <c r="AR10" s="854"/>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26">
        <f>SUM(O48, O91, O134, O177, O220, O263, O306)</f>
        <v>0</v>
      </c>
      <c r="P11" s="827"/>
      <c r="Q11" s="461"/>
      <c r="W11" s="457"/>
      <c r="X11" s="457"/>
      <c r="Y11" s="457"/>
      <c r="Z11" s="457"/>
      <c r="AA11" s="457"/>
      <c r="AB11" s="469" t="s">
        <v>239</v>
      </c>
      <c r="AC11" s="821">
        <f>SUM(AC48, AC91, AC134, AC177, AC220, AC263, AC306)</f>
        <v>0</v>
      </c>
      <c r="AD11" s="822"/>
      <c r="AE11" s="461"/>
      <c r="AK11" s="457"/>
      <c r="AL11" s="457"/>
      <c r="AM11" s="457"/>
      <c r="AN11" s="457"/>
      <c r="AO11" s="457"/>
      <c r="AP11" s="467" t="s">
        <v>57</v>
      </c>
      <c r="AQ11" s="853">
        <f>SUM(AQ48, AQ91, AQ134, AQ177, AQ220, AQ263, AQ306)</f>
        <v>0</v>
      </c>
      <c r="AR11" s="854"/>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26">
        <f>SUM(O10:P11)</f>
        <v>0</v>
      </c>
      <c r="P12" s="827"/>
      <c r="Q12" s="461"/>
      <c r="W12" s="457"/>
      <c r="X12" s="457"/>
      <c r="Y12" s="457"/>
      <c r="Z12" s="457"/>
      <c r="AA12" s="457"/>
      <c r="AB12" s="469" t="s">
        <v>240</v>
      </c>
      <c r="AC12" s="821">
        <f>SUM(AC10:AD11)</f>
        <v>0</v>
      </c>
      <c r="AD12" s="822"/>
      <c r="AE12" s="461"/>
      <c r="AK12" s="457"/>
      <c r="AL12" s="457"/>
      <c r="AM12" s="457"/>
      <c r="AN12" s="457"/>
      <c r="AO12" s="457"/>
      <c r="AP12" s="467" t="s">
        <v>58</v>
      </c>
      <c r="AQ12" s="853">
        <f>SUM(AQ10:AR11)</f>
        <v>0</v>
      </c>
      <c r="AR12" s="854"/>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26">
        <f>SUM(O9:P11)</f>
        <v>0</v>
      </c>
      <c r="P13" s="827"/>
      <c r="Q13" s="461"/>
      <c r="W13" s="457"/>
      <c r="X13" s="457"/>
      <c r="Y13" s="457"/>
      <c r="Z13" s="457"/>
      <c r="AA13" s="457"/>
      <c r="AB13" s="469" t="s">
        <v>242</v>
      </c>
      <c r="AC13" s="834">
        <f>SUM(AC9:AD11)</f>
        <v>0</v>
      </c>
      <c r="AD13" s="835"/>
      <c r="AE13" s="461"/>
      <c r="AK13" s="457"/>
      <c r="AL13" s="457"/>
      <c r="AM13" s="457"/>
      <c r="AN13" s="457"/>
      <c r="AO13" s="457"/>
      <c r="AP13" s="467" t="s">
        <v>351</v>
      </c>
      <c r="AQ13" s="853">
        <f>SUM(AQ9:AR11)</f>
        <v>0</v>
      </c>
      <c r="AR13" s="854"/>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28" t="e">
        <f>Q14&amp;R14&amp;S14</f>
        <v>#DIV/0!</v>
      </c>
      <c r="P14" s="829"/>
      <c r="Q14" s="264" t="e">
        <f>P9/P9</f>
        <v>#DIV/0!</v>
      </c>
      <c r="R14" s="471" t="s">
        <v>62</v>
      </c>
      <c r="S14" s="265" t="e">
        <f>P12/P9</f>
        <v>#DIV/0!</v>
      </c>
      <c r="W14" s="457"/>
      <c r="X14" s="457"/>
      <c r="Y14" s="457"/>
      <c r="Z14" s="457"/>
      <c r="AA14" s="457"/>
      <c r="AB14" s="472" t="s">
        <v>243</v>
      </c>
      <c r="AC14" s="815" t="e">
        <f>AE14&amp;AF14&amp;AG14</f>
        <v>#DIV/0!</v>
      </c>
      <c r="AD14" s="817"/>
      <c r="AE14" s="264" t="e">
        <f>AD9/AD9</f>
        <v>#DIV/0!</v>
      </c>
      <c r="AF14" s="471" t="s">
        <v>62</v>
      </c>
      <c r="AG14" s="265" t="e">
        <f>AD12/AD9</f>
        <v>#DIV/0!</v>
      </c>
      <c r="AK14" s="457"/>
      <c r="AL14" s="457"/>
      <c r="AM14" s="457"/>
      <c r="AN14" s="457"/>
      <c r="AO14" s="457"/>
      <c r="AP14" s="470" t="s">
        <v>60</v>
      </c>
      <c r="AQ14" s="855" t="e">
        <f>AS14&amp;AT14&amp;AU14</f>
        <v>#DIV/0!</v>
      </c>
      <c r="AR14" s="856"/>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02" t="s">
        <v>303</v>
      </c>
      <c r="C17" s="803"/>
      <c r="D17" s="803"/>
      <c r="E17" s="803"/>
      <c r="F17" s="803"/>
      <c r="G17" s="803"/>
      <c r="H17" s="803"/>
      <c r="I17" s="803"/>
      <c r="J17" s="803"/>
      <c r="K17" s="804"/>
      <c r="N17" s="805" t="s">
        <v>78</v>
      </c>
      <c r="O17" s="806"/>
      <c r="P17" s="806"/>
      <c r="Q17" s="806"/>
      <c r="R17" s="806"/>
      <c r="S17" s="806"/>
      <c r="T17" s="806"/>
      <c r="U17" s="806"/>
      <c r="V17" s="806"/>
      <c r="W17" s="806"/>
      <c r="X17" s="806"/>
      <c r="Y17" s="807"/>
      <c r="AB17" s="808" t="s">
        <v>79</v>
      </c>
      <c r="AC17" s="809"/>
      <c r="AD17" s="809"/>
      <c r="AE17" s="809"/>
      <c r="AF17" s="809"/>
      <c r="AG17" s="809"/>
      <c r="AH17" s="809"/>
      <c r="AI17" s="809"/>
      <c r="AJ17" s="809"/>
      <c r="AK17" s="809"/>
      <c r="AL17" s="809"/>
      <c r="AM17" s="810"/>
      <c r="AP17" s="857" t="s">
        <v>340</v>
      </c>
      <c r="AQ17" s="858"/>
      <c r="AR17" s="858"/>
      <c r="AS17" s="858"/>
      <c r="AT17" s="858"/>
      <c r="AU17" s="858"/>
      <c r="AV17" s="858"/>
      <c r="AW17" s="858"/>
      <c r="AX17" s="858"/>
      <c r="AY17" s="859"/>
    </row>
    <row r="18" spans="2:51" ht="16" thickBot="1" x14ac:dyDescent="0.4">
      <c r="B18" s="250" t="s">
        <v>301</v>
      </c>
      <c r="C18" s="778"/>
      <c r="D18" s="770"/>
      <c r="E18" s="251" t="s">
        <v>302</v>
      </c>
      <c r="F18" s="830"/>
      <c r="G18" s="831"/>
      <c r="H18" s="831"/>
      <c r="I18" s="831"/>
      <c r="J18" s="831"/>
      <c r="K18" s="832"/>
      <c r="N18" s="250" t="s">
        <v>301</v>
      </c>
      <c r="O18" s="830"/>
      <c r="P18" s="831"/>
      <c r="Q18" s="833"/>
      <c r="R18" s="251" t="s">
        <v>302</v>
      </c>
      <c r="S18" s="830"/>
      <c r="T18" s="831"/>
      <c r="U18" s="831"/>
      <c r="V18" s="831"/>
      <c r="W18" s="831"/>
      <c r="X18" s="831"/>
      <c r="Y18" s="832"/>
      <c r="AB18" s="250" t="s">
        <v>301</v>
      </c>
      <c r="AC18" s="830"/>
      <c r="AD18" s="831"/>
      <c r="AE18" s="833"/>
      <c r="AF18" s="251" t="s">
        <v>302</v>
      </c>
      <c r="AG18" s="830"/>
      <c r="AH18" s="831"/>
      <c r="AI18" s="831"/>
      <c r="AJ18" s="831"/>
      <c r="AK18" s="831"/>
      <c r="AL18" s="831"/>
      <c r="AM18" s="832"/>
      <c r="AP18" s="250" t="s">
        <v>326</v>
      </c>
      <c r="AQ18" s="778"/>
      <c r="AR18" s="770"/>
      <c r="AS18" s="251" t="s">
        <v>327</v>
      </c>
      <c r="AT18" s="830"/>
      <c r="AU18" s="831"/>
      <c r="AV18" s="831"/>
      <c r="AW18" s="831"/>
      <c r="AX18" s="831"/>
      <c r="AY18" s="832"/>
    </row>
    <row r="19" spans="2:51" ht="16" thickBot="1" x14ac:dyDescent="0.4">
      <c r="D19" s="144"/>
      <c r="E19" s="144"/>
    </row>
    <row r="20" spans="2:51" x14ac:dyDescent="0.35">
      <c r="B20" s="771" t="s">
        <v>244</v>
      </c>
      <c r="C20" s="772"/>
      <c r="D20" s="772"/>
      <c r="E20" s="772"/>
      <c r="F20" s="772"/>
      <c r="G20" s="772"/>
      <c r="H20" s="772"/>
      <c r="I20" s="772"/>
      <c r="J20" s="772"/>
      <c r="K20" s="773"/>
      <c r="N20" s="759" t="s">
        <v>83</v>
      </c>
      <c r="O20" s="760"/>
      <c r="P20" s="760"/>
      <c r="Q20" s="760"/>
      <c r="R20" s="760"/>
      <c r="S20" s="760"/>
      <c r="T20" s="760"/>
      <c r="U20" s="760"/>
      <c r="V20" s="760"/>
      <c r="W20" s="760"/>
      <c r="X20" s="760"/>
      <c r="Y20" s="801"/>
      <c r="AB20" s="771" t="s">
        <v>83</v>
      </c>
      <c r="AC20" s="772"/>
      <c r="AD20" s="772"/>
      <c r="AE20" s="772"/>
      <c r="AF20" s="772"/>
      <c r="AG20" s="772"/>
      <c r="AH20" s="772"/>
      <c r="AI20" s="772"/>
      <c r="AJ20" s="772"/>
      <c r="AK20" s="772"/>
      <c r="AL20" s="772"/>
      <c r="AM20" s="773"/>
      <c r="AP20" s="771" t="s">
        <v>244</v>
      </c>
      <c r="AQ20" s="772"/>
      <c r="AR20" s="772"/>
      <c r="AS20" s="772"/>
      <c r="AT20" s="772"/>
      <c r="AU20" s="772"/>
      <c r="AV20" s="772"/>
      <c r="AW20" s="772"/>
      <c r="AX20" s="772"/>
      <c r="AY20" s="773"/>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572" t="s">
        <v>246</v>
      </c>
      <c r="P21" s="572"/>
      <c r="Q21" s="392" t="s">
        <v>87</v>
      </c>
      <c r="R21" s="392" t="s">
        <v>88</v>
      </c>
      <c r="S21" s="392" t="s">
        <v>89</v>
      </c>
      <c r="T21" s="392" t="s">
        <v>90</v>
      </c>
      <c r="U21" s="392" t="s">
        <v>91</v>
      </c>
      <c r="V21" s="392" t="s">
        <v>92</v>
      </c>
      <c r="W21" s="392" t="s">
        <v>93</v>
      </c>
      <c r="X21" s="392" t="s">
        <v>94</v>
      </c>
      <c r="Y21" s="475" t="s">
        <v>95</v>
      </c>
      <c r="AB21" s="260" t="s">
        <v>245</v>
      </c>
      <c r="AC21" s="572" t="s">
        <v>246</v>
      </c>
      <c r="AD21" s="572"/>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572"/>
      <c r="P22" s="572"/>
      <c r="Q22" s="476">
        <v>0</v>
      </c>
      <c r="R22" s="476">
        <v>0</v>
      </c>
      <c r="S22" s="496">
        <f>SUM(Q22:R22)</f>
        <v>0</v>
      </c>
      <c r="T22" s="476">
        <v>0</v>
      </c>
      <c r="U22" s="476">
        <v>0</v>
      </c>
      <c r="V22" s="496">
        <f>SUM(T22:U22)</f>
        <v>0</v>
      </c>
      <c r="W22" s="476">
        <v>0</v>
      </c>
      <c r="X22" s="496">
        <f>SUM(S22, V22, W22)</f>
        <v>0</v>
      </c>
      <c r="Y22" s="266">
        <f>K22-X22</f>
        <v>0</v>
      </c>
      <c r="AB22" s="260" t="s">
        <v>247</v>
      </c>
      <c r="AC22" s="577">
        <f>IF($O$46&lt;&gt;0, O22, C22)</f>
        <v>0</v>
      </c>
      <c r="AD22" s="577"/>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572"/>
      <c r="P23" s="572"/>
      <c r="Q23" s="476">
        <v>0</v>
      </c>
      <c r="R23" s="476">
        <v>0</v>
      </c>
      <c r="S23" s="496">
        <f>SUM(Q23:R23)</f>
        <v>0</v>
      </c>
      <c r="T23" s="476">
        <v>0</v>
      </c>
      <c r="U23" s="476">
        <v>0</v>
      </c>
      <c r="V23" s="496">
        <f>SUM(T23:U23)</f>
        <v>0</v>
      </c>
      <c r="W23" s="476">
        <v>0</v>
      </c>
      <c r="X23" s="496">
        <f>SUM(S23, V23, W23)</f>
        <v>0</v>
      </c>
      <c r="Y23" s="266">
        <f>K23-X23</f>
        <v>0</v>
      </c>
      <c r="AB23" s="260" t="s">
        <v>248</v>
      </c>
      <c r="AC23" s="577">
        <f>IF($O$46&lt;&gt;0, O23, C23)</f>
        <v>0</v>
      </c>
      <c r="AD23" s="577"/>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00"/>
      <c r="P24" s="800"/>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43">
        <f>SUM(AC22:AD23)</f>
        <v>0</v>
      </c>
      <c r="AD24" s="843"/>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59" t="s">
        <v>109</v>
      </c>
      <c r="C26" s="760"/>
      <c r="D26" s="760"/>
      <c r="E26" s="760"/>
      <c r="F26" s="760"/>
      <c r="G26" s="760"/>
      <c r="H26" s="760"/>
      <c r="I26" s="760"/>
      <c r="J26" s="760"/>
      <c r="K26" s="801"/>
      <c r="N26" s="759" t="s">
        <v>109</v>
      </c>
      <c r="O26" s="760"/>
      <c r="P26" s="760"/>
      <c r="Q26" s="760"/>
      <c r="R26" s="760"/>
      <c r="S26" s="760"/>
      <c r="T26" s="760"/>
      <c r="U26" s="760"/>
      <c r="V26" s="760"/>
      <c r="W26" s="760"/>
      <c r="X26" s="760"/>
      <c r="Y26" s="801"/>
      <c r="AB26" s="759" t="s">
        <v>109</v>
      </c>
      <c r="AC26" s="760"/>
      <c r="AD26" s="760"/>
      <c r="AE26" s="760"/>
      <c r="AF26" s="760"/>
      <c r="AG26" s="760"/>
      <c r="AH26" s="760"/>
      <c r="AI26" s="760"/>
      <c r="AJ26" s="760"/>
      <c r="AK26" s="760"/>
      <c r="AL26" s="760"/>
      <c r="AM26" s="801"/>
      <c r="AP26" s="759" t="s">
        <v>109</v>
      </c>
      <c r="AQ26" s="760"/>
      <c r="AR26" s="760"/>
      <c r="AS26" s="760"/>
      <c r="AT26" s="760"/>
      <c r="AU26" s="760"/>
      <c r="AV26" s="760"/>
      <c r="AW26" s="760"/>
      <c r="AX26" s="760"/>
      <c r="AY26" s="801"/>
    </row>
    <row r="27" spans="2:51" x14ac:dyDescent="0.35">
      <c r="B27" s="788" t="s">
        <v>110</v>
      </c>
      <c r="C27" s="776"/>
      <c r="D27" s="776"/>
      <c r="E27" s="776"/>
      <c r="F27" s="776"/>
      <c r="G27" s="787"/>
      <c r="H27" s="392" t="s">
        <v>111</v>
      </c>
      <c r="I27" s="392" t="s">
        <v>71</v>
      </c>
      <c r="J27" s="392" t="s">
        <v>72</v>
      </c>
      <c r="K27" s="475" t="s">
        <v>94</v>
      </c>
      <c r="N27" s="788" t="s">
        <v>110</v>
      </c>
      <c r="O27" s="776"/>
      <c r="P27" s="776"/>
      <c r="Q27" s="776"/>
      <c r="R27" s="776"/>
      <c r="S27" s="776"/>
      <c r="T27" s="787"/>
      <c r="U27" s="392" t="s">
        <v>41</v>
      </c>
      <c r="V27" s="392" t="s">
        <v>71</v>
      </c>
      <c r="W27" s="392" t="s">
        <v>72</v>
      </c>
      <c r="X27" s="392" t="s">
        <v>94</v>
      </c>
      <c r="Y27" s="475" t="s">
        <v>95</v>
      </c>
      <c r="AB27" s="788" t="s">
        <v>110</v>
      </c>
      <c r="AC27" s="776"/>
      <c r="AD27" s="776"/>
      <c r="AE27" s="776"/>
      <c r="AF27" s="776"/>
      <c r="AG27" s="776"/>
      <c r="AH27" s="787"/>
      <c r="AI27" s="392" t="s">
        <v>112</v>
      </c>
      <c r="AJ27" s="392" t="s">
        <v>71</v>
      </c>
      <c r="AK27" s="392" t="s">
        <v>72</v>
      </c>
      <c r="AL27" s="392" t="s">
        <v>96</v>
      </c>
      <c r="AM27" s="475" t="s">
        <v>97</v>
      </c>
      <c r="AP27" s="788" t="s">
        <v>110</v>
      </c>
      <c r="AQ27" s="776"/>
      <c r="AR27" s="776"/>
      <c r="AS27" s="776"/>
      <c r="AT27" s="776"/>
      <c r="AU27" s="787"/>
      <c r="AV27" s="392" t="s">
        <v>111</v>
      </c>
      <c r="AW27" s="392" t="s">
        <v>71</v>
      </c>
      <c r="AX27" s="392" t="s">
        <v>72</v>
      </c>
      <c r="AY27" s="475" t="s">
        <v>94</v>
      </c>
    </row>
    <row r="28" spans="2:51" ht="16" thickBot="1" x14ac:dyDescent="0.4">
      <c r="B28" s="768"/>
      <c r="C28" s="769"/>
      <c r="D28" s="769"/>
      <c r="E28" s="769"/>
      <c r="F28" s="769"/>
      <c r="G28" s="770"/>
      <c r="H28" s="301">
        <v>0</v>
      </c>
      <c r="I28" s="301">
        <v>0</v>
      </c>
      <c r="J28" s="301">
        <v>0</v>
      </c>
      <c r="K28" s="317">
        <f>SUM(H28:J28)</f>
        <v>0</v>
      </c>
      <c r="L28" s="461"/>
      <c r="N28" s="768"/>
      <c r="O28" s="769"/>
      <c r="P28" s="769"/>
      <c r="Q28" s="769"/>
      <c r="R28" s="769"/>
      <c r="S28" s="769"/>
      <c r="T28" s="770"/>
      <c r="U28" s="301">
        <v>0</v>
      </c>
      <c r="V28" s="301">
        <v>0</v>
      </c>
      <c r="W28" s="301">
        <v>0</v>
      </c>
      <c r="X28" s="283">
        <f>SUM(U28:W28)</f>
        <v>0</v>
      </c>
      <c r="Y28" s="318">
        <f>K28-X28</f>
        <v>0</v>
      </c>
      <c r="Z28" s="461"/>
      <c r="AA28" s="461"/>
      <c r="AB28" s="764">
        <f>IF($O$46&lt;&gt;0, N28, B28)</f>
        <v>0</v>
      </c>
      <c r="AC28" s="762"/>
      <c r="AD28" s="762"/>
      <c r="AE28" s="762"/>
      <c r="AF28" s="762"/>
      <c r="AG28" s="762"/>
      <c r="AH28" s="763"/>
      <c r="AI28" s="302">
        <v>0</v>
      </c>
      <c r="AJ28" s="302">
        <v>0</v>
      </c>
      <c r="AK28" s="302">
        <v>0</v>
      </c>
      <c r="AL28" s="284">
        <f>SUM(AI28:AK28)</f>
        <v>0</v>
      </c>
      <c r="AM28" s="270">
        <f>IF($O$50&lt;&gt;0, X28-AL28, K28-AL28)</f>
        <v>0</v>
      </c>
      <c r="AP28" s="768"/>
      <c r="AQ28" s="769"/>
      <c r="AR28" s="769"/>
      <c r="AS28" s="769"/>
      <c r="AT28" s="769"/>
      <c r="AU28" s="770"/>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59" t="s">
        <v>114</v>
      </c>
      <c r="C30" s="760"/>
      <c r="D30" s="760"/>
      <c r="E30" s="760"/>
      <c r="F30" s="760"/>
      <c r="G30" s="761"/>
      <c r="H30" s="473" t="s">
        <v>111</v>
      </c>
      <c r="I30" s="473" t="s">
        <v>71</v>
      </c>
      <c r="J30" s="473" t="s">
        <v>72</v>
      </c>
      <c r="K30" s="474" t="s">
        <v>94</v>
      </c>
      <c r="N30" s="759" t="s">
        <v>114</v>
      </c>
      <c r="O30" s="760"/>
      <c r="P30" s="760"/>
      <c r="Q30" s="760"/>
      <c r="R30" s="760"/>
      <c r="S30" s="760"/>
      <c r="T30" s="761"/>
      <c r="U30" s="473" t="s">
        <v>41</v>
      </c>
      <c r="V30" s="473" t="s">
        <v>71</v>
      </c>
      <c r="W30" s="473" t="s">
        <v>72</v>
      </c>
      <c r="X30" s="473" t="s">
        <v>94</v>
      </c>
      <c r="Y30" s="474" t="s">
        <v>95</v>
      </c>
      <c r="AB30" s="759" t="s">
        <v>114</v>
      </c>
      <c r="AC30" s="760"/>
      <c r="AD30" s="760"/>
      <c r="AE30" s="760"/>
      <c r="AF30" s="760"/>
      <c r="AG30" s="760"/>
      <c r="AH30" s="761"/>
      <c r="AI30" s="473" t="s">
        <v>112</v>
      </c>
      <c r="AJ30" s="473" t="s">
        <v>71</v>
      </c>
      <c r="AK30" s="473" t="s">
        <v>72</v>
      </c>
      <c r="AL30" s="473" t="s">
        <v>96</v>
      </c>
      <c r="AM30" s="474" t="s">
        <v>97</v>
      </c>
      <c r="AP30" s="759" t="s">
        <v>114</v>
      </c>
      <c r="AQ30" s="760"/>
      <c r="AR30" s="760"/>
      <c r="AS30" s="760"/>
      <c r="AT30" s="760"/>
      <c r="AU30" s="761"/>
      <c r="AV30" s="473" t="s">
        <v>111</v>
      </c>
      <c r="AW30" s="473" t="s">
        <v>71</v>
      </c>
      <c r="AX30" s="473" t="s">
        <v>72</v>
      </c>
      <c r="AY30" s="474" t="s">
        <v>94</v>
      </c>
    </row>
    <row r="31" spans="2:51" ht="16" thickBot="1" x14ac:dyDescent="0.4">
      <c r="B31" s="768"/>
      <c r="C31" s="769"/>
      <c r="D31" s="769"/>
      <c r="E31" s="769"/>
      <c r="F31" s="769"/>
      <c r="G31" s="770"/>
      <c r="H31" s="302">
        <v>0</v>
      </c>
      <c r="I31" s="302">
        <v>0</v>
      </c>
      <c r="J31" s="302">
        <v>0</v>
      </c>
      <c r="K31" s="317">
        <f>SUM(H31:J31)</f>
        <v>0</v>
      </c>
      <c r="L31" s="461"/>
      <c r="N31" s="768"/>
      <c r="O31" s="769"/>
      <c r="P31" s="769"/>
      <c r="Q31" s="769"/>
      <c r="R31" s="769"/>
      <c r="S31" s="769"/>
      <c r="T31" s="770"/>
      <c r="U31" s="301">
        <v>0</v>
      </c>
      <c r="V31" s="301">
        <v>0</v>
      </c>
      <c r="W31" s="301">
        <v>0</v>
      </c>
      <c r="X31" s="313">
        <f>SUM(U31:W31)</f>
        <v>0</v>
      </c>
      <c r="Y31" s="269">
        <f>K31-X31</f>
        <v>0</v>
      </c>
      <c r="Z31" s="461"/>
      <c r="AA31" s="461"/>
      <c r="AB31" s="764">
        <f>IF($O$46&lt;&gt;0, N31, B31)</f>
        <v>0</v>
      </c>
      <c r="AC31" s="762"/>
      <c r="AD31" s="762"/>
      <c r="AE31" s="762"/>
      <c r="AF31" s="762"/>
      <c r="AG31" s="762"/>
      <c r="AH31" s="763"/>
      <c r="AI31" s="302">
        <v>0</v>
      </c>
      <c r="AJ31" s="302">
        <v>0</v>
      </c>
      <c r="AK31" s="302">
        <v>0</v>
      </c>
      <c r="AL31" s="315">
        <f>SUM(AI31:AK31)</f>
        <v>0</v>
      </c>
      <c r="AM31" s="316">
        <f>IF($O$50&lt;&gt;0, X31-AL31, K31-AL31)</f>
        <v>0</v>
      </c>
      <c r="AP31" s="768"/>
      <c r="AQ31" s="769"/>
      <c r="AR31" s="769"/>
      <c r="AS31" s="769"/>
      <c r="AT31" s="769"/>
      <c r="AU31" s="770"/>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59" t="s">
        <v>116</v>
      </c>
      <c r="C33" s="760"/>
      <c r="D33" s="760"/>
      <c r="E33" s="760"/>
      <c r="F33" s="760"/>
      <c r="G33" s="761"/>
      <c r="H33" s="473" t="s">
        <v>111</v>
      </c>
      <c r="I33" s="473" t="s">
        <v>71</v>
      </c>
      <c r="J33" s="473" t="s">
        <v>72</v>
      </c>
      <c r="K33" s="474" t="s">
        <v>94</v>
      </c>
      <c r="N33" s="759" t="s">
        <v>116</v>
      </c>
      <c r="O33" s="760"/>
      <c r="P33" s="760"/>
      <c r="Q33" s="760"/>
      <c r="R33" s="760"/>
      <c r="S33" s="760"/>
      <c r="T33" s="761"/>
      <c r="U33" s="473" t="s">
        <v>41</v>
      </c>
      <c r="V33" s="473" t="s">
        <v>71</v>
      </c>
      <c r="W33" s="473" t="s">
        <v>72</v>
      </c>
      <c r="X33" s="473" t="s">
        <v>94</v>
      </c>
      <c r="Y33" s="474" t="s">
        <v>95</v>
      </c>
      <c r="AB33" s="759" t="s">
        <v>116</v>
      </c>
      <c r="AC33" s="760"/>
      <c r="AD33" s="760"/>
      <c r="AE33" s="760"/>
      <c r="AF33" s="760"/>
      <c r="AG33" s="760"/>
      <c r="AH33" s="761"/>
      <c r="AI33" s="473" t="s">
        <v>112</v>
      </c>
      <c r="AJ33" s="473" t="s">
        <v>71</v>
      </c>
      <c r="AK33" s="473" t="s">
        <v>72</v>
      </c>
      <c r="AL33" s="473" t="s">
        <v>96</v>
      </c>
      <c r="AM33" s="474" t="s">
        <v>97</v>
      </c>
      <c r="AP33" s="759" t="s">
        <v>116</v>
      </c>
      <c r="AQ33" s="760"/>
      <c r="AR33" s="760"/>
      <c r="AS33" s="760"/>
      <c r="AT33" s="760"/>
      <c r="AU33" s="761"/>
      <c r="AV33" s="473" t="s">
        <v>111</v>
      </c>
      <c r="AW33" s="473" t="s">
        <v>71</v>
      </c>
      <c r="AX33" s="473" t="s">
        <v>72</v>
      </c>
      <c r="AY33" s="474" t="s">
        <v>94</v>
      </c>
    </row>
    <row r="34" spans="2:51" ht="16" thickBot="1" x14ac:dyDescent="0.4">
      <c r="B34" s="768"/>
      <c r="C34" s="769"/>
      <c r="D34" s="769"/>
      <c r="E34" s="769"/>
      <c r="F34" s="769"/>
      <c r="G34" s="770"/>
      <c r="H34" s="301">
        <v>0</v>
      </c>
      <c r="I34" s="301">
        <v>0</v>
      </c>
      <c r="J34" s="301">
        <v>0</v>
      </c>
      <c r="K34" s="282">
        <f>SUM(H34:J34)</f>
        <v>0</v>
      </c>
      <c r="L34" s="461"/>
      <c r="N34" s="768"/>
      <c r="O34" s="769"/>
      <c r="P34" s="769"/>
      <c r="Q34" s="769"/>
      <c r="R34" s="769"/>
      <c r="S34" s="769"/>
      <c r="T34" s="770"/>
      <c r="U34" s="301">
        <v>0</v>
      </c>
      <c r="V34" s="301">
        <v>0</v>
      </c>
      <c r="W34" s="301">
        <v>0</v>
      </c>
      <c r="X34" s="283">
        <f t="shared" ref="X34" si="6">SUM(U34:W34)</f>
        <v>0</v>
      </c>
      <c r="Y34" s="269">
        <f>K34-X34</f>
        <v>0</v>
      </c>
      <c r="Z34" s="461"/>
      <c r="AA34" s="461"/>
      <c r="AB34" s="764">
        <f>IF($O$46&lt;&gt;0, N34, B34)</f>
        <v>0</v>
      </c>
      <c r="AC34" s="762"/>
      <c r="AD34" s="762"/>
      <c r="AE34" s="762"/>
      <c r="AF34" s="762"/>
      <c r="AG34" s="762"/>
      <c r="AH34" s="763"/>
      <c r="AI34" s="301">
        <v>0</v>
      </c>
      <c r="AJ34" s="301">
        <v>0</v>
      </c>
      <c r="AK34" s="301">
        <v>0</v>
      </c>
      <c r="AL34" s="284">
        <f t="shared" ref="AL34" si="7">SUM(AI34:AK34)</f>
        <v>0</v>
      </c>
      <c r="AM34" s="270">
        <f>IF($O$50&lt;&gt;0, X34-AL34, K34-AL34)</f>
        <v>0</v>
      </c>
      <c r="AP34" s="768"/>
      <c r="AQ34" s="769"/>
      <c r="AR34" s="769"/>
      <c r="AS34" s="769"/>
      <c r="AT34" s="769"/>
      <c r="AU34" s="770"/>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59" t="s">
        <v>119</v>
      </c>
      <c r="C37" s="760"/>
      <c r="D37" s="760"/>
      <c r="E37" s="760"/>
      <c r="F37" s="760"/>
      <c r="G37" s="761"/>
      <c r="H37" s="273">
        <f>SUM(F24, H28, H31, H34)</f>
        <v>0</v>
      </c>
      <c r="I37" s="273">
        <f>SUM(I24, I28, I31, I34, )</f>
        <v>0</v>
      </c>
      <c r="J37" s="273">
        <f>SUM(J24, J28, J31, J34)</f>
        <v>0</v>
      </c>
      <c r="K37" s="274">
        <f>SUM(H37:J37)</f>
        <v>0</v>
      </c>
      <c r="L37" s="461"/>
      <c r="N37" s="771" t="s">
        <v>119</v>
      </c>
      <c r="O37" s="772"/>
      <c r="P37" s="772"/>
      <c r="Q37" s="772"/>
      <c r="R37" s="772"/>
      <c r="S37" s="772"/>
      <c r="T37" s="772"/>
      <c r="U37" s="275">
        <f>SUM(S24, U28, U31, U34)</f>
        <v>0</v>
      </c>
      <c r="V37" s="275">
        <f>SUM(V24, V28, V31, V34)</f>
        <v>0</v>
      </c>
      <c r="W37" s="275">
        <f>SUM(W24, W28, W31, W34)</f>
        <v>0</v>
      </c>
      <c r="X37" s="275">
        <f>SUM(U37:W37)</f>
        <v>0</v>
      </c>
      <c r="Y37" s="276">
        <f>K37-X37</f>
        <v>0</v>
      </c>
      <c r="Z37" s="461"/>
      <c r="AA37" s="461"/>
      <c r="AB37" s="759" t="s">
        <v>119</v>
      </c>
      <c r="AC37" s="760"/>
      <c r="AD37" s="760"/>
      <c r="AE37" s="760"/>
      <c r="AF37" s="760"/>
      <c r="AG37" s="760"/>
      <c r="AH37" s="761"/>
      <c r="AI37" s="277">
        <f>SUM(AG24, AI28, AI31, AI34)</f>
        <v>0</v>
      </c>
      <c r="AJ37" s="277">
        <f xml:space="preserve"> SUM(AJ24, AJ28, AJ31, AJ34)</f>
        <v>0</v>
      </c>
      <c r="AK37" s="277">
        <f xml:space="preserve"> SUM(AK24, AK28, AK31, AK34)</f>
        <v>0</v>
      </c>
      <c r="AL37" s="277">
        <f>SUM(AI37:AK37)</f>
        <v>0</v>
      </c>
      <c r="AM37" s="278">
        <f>IF($O$50&lt;&gt;0, X37-AL37, K37-AL37)</f>
        <v>0</v>
      </c>
      <c r="AP37" s="759" t="s">
        <v>119</v>
      </c>
      <c r="AQ37" s="760"/>
      <c r="AR37" s="760"/>
      <c r="AS37" s="760"/>
      <c r="AT37" s="760"/>
      <c r="AU37" s="761"/>
      <c r="AV37" s="436">
        <f>SUM(AT24, AV28, AV31, AV34)</f>
        <v>0</v>
      </c>
      <c r="AW37" s="436">
        <f>SUM(AW24, AW28, AW31, AW34, )</f>
        <v>0</v>
      </c>
      <c r="AX37" s="436">
        <f>SUM(AX24, AX28, AX31, AX34)</f>
        <v>0</v>
      </c>
      <c r="AY37" s="437">
        <f>SUM(AV37:AX37)</f>
        <v>0</v>
      </c>
    </row>
    <row r="38" spans="2:51" ht="16" thickBot="1" x14ac:dyDescent="0.4">
      <c r="B38" s="768" t="s">
        <v>120</v>
      </c>
      <c r="C38" s="769"/>
      <c r="D38" s="769"/>
      <c r="E38" s="769"/>
      <c r="F38" s="769"/>
      <c r="G38" s="770"/>
      <c r="H38" s="481"/>
      <c r="I38" s="482"/>
      <c r="J38" s="482"/>
      <c r="K38" s="279">
        <f>SUM(I37:J37)</f>
        <v>0</v>
      </c>
      <c r="L38" s="461"/>
      <c r="N38" s="799" t="s">
        <v>120</v>
      </c>
      <c r="O38" s="800"/>
      <c r="P38" s="800"/>
      <c r="Q38" s="800"/>
      <c r="R38" s="800"/>
      <c r="S38" s="800"/>
      <c r="T38" s="800"/>
      <c r="U38" s="483"/>
      <c r="V38" s="483"/>
      <c r="W38" s="483"/>
      <c r="X38" s="254">
        <f xml:space="preserve"> SUM(V24, W24, V28, W28, V31, W31, V34, W34)</f>
        <v>0</v>
      </c>
      <c r="Y38" s="280">
        <f>K38-X38</f>
        <v>0</v>
      </c>
      <c r="Z38" s="461"/>
      <c r="AA38" s="461"/>
      <c r="AB38" s="768" t="s">
        <v>120</v>
      </c>
      <c r="AC38" s="769"/>
      <c r="AD38" s="769"/>
      <c r="AE38" s="769"/>
      <c r="AF38" s="769"/>
      <c r="AG38" s="769"/>
      <c r="AH38" s="770"/>
      <c r="AI38" s="484"/>
      <c r="AJ38" s="485"/>
      <c r="AK38" s="485"/>
      <c r="AL38" s="281">
        <f xml:space="preserve"> SUM(AJ24, AK24, AJ28, AK28, AJ31, AK31, AJ34, AK34)</f>
        <v>0</v>
      </c>
      <c r="AM38" s="270">
        <f>IF(O50&lt;&gt;0, X38-AL38, K38-AL38)</f>
        <v>0</v>
      </c>
      <c r="AP38" s="768" t="s">
        <v>120</v>
      </c>
      <c r="AQ38" s="769"/>
      <c r="AR38" s="769"/>
      <c r="AS38" s="769"/>
      <c r="AT38" s="769"/>
      <c r="AU38" s="770"/>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59" t="s">
        <v>121</v>
      </c>
      <c r="C40" s="760"/>
      <c r="D40" s="760"/>
      <c r="E40" s="760"/>
      <c r="F40" s="760"/>
      <c r="G40" s="761"/>
      <c r="H40" s="473" t="s">
        <v>111</v>
      </c>
      <c r="I40" s="774" t="s">
        <v>27</v>
      </c>
      <c r="J40" s="761"/>
      <c r="K40" s="474" t="s">
        <v>122</v>
      </c>
      <c r="L40" s="461"/>
      <c r="N40" s="759" t="s">
        <v>121</v>
      </c>
      <c r="O40" s="760"/>
      <c r="P40" s="760"/>
      <c r="Q40" s="760"/>
      <c r="R40" s="760"/>
      <c r="S40" s="760"/>
      <c r="T40" s="761"/>
      <c r="U40" s="473" t="s">
        <v>41</v>
      </c>
      <c r="V40" s="774" t="s">
        <v>27</v>
      </c>
      <c r="W40" s="761"/>
      <c r="X40" s="473" t="s">
        <v>94</v>
      </c>
      <c r="Y40" s="474" t="s">
        <v>95</v>
      </c>
      <c r="Z40" s="461"/>
      <c r="AA40" s="461"/>
      <c r="AB40" s="759" t="s">
        <v>121</v>
      </c>
      <c r="AC40" s="760"/>
      <c r="AD40" s="760"/>
      <c r="AE40" s="760"/>
      <c r="AF40" s="760"/>
      <c r="AG40" s="760"/>
      <c r="AH40" s="761"/>
      <c r="AI40" s="473" t="s">
        <v>123</v>
      </c>
      <c r="AJ40" s="774" t="s">
        <v>27</v>
      </c>
      <c r="AK40" s="761"/>
      <c r="AL40" s="473" t="s">
        <v>124</v>
      </c>
      <c r="AM40" s="474" t="s">
        <v>97</v>
      </c>
      <c r="AP40" s="759" t="s">
        <v>121</v>
      </c>
      <c r="AQ40" s="760"/>
      <c r="AR40" s="760"/>
      <c r="AS40" s="760"/>
      <c r="AT40" s="760"/>
      <c r="AU40" s="761"/>
      <c r="AV40" s="473" t="s">
        <v>111</v>
      </c>
      <c r="AW40" s="774" t="s">
        <v>27</v>
      </c>
      <c r="AX40" s="761"/>
      <c r="AY40" s="474" t="s">
        <v>122</v>
      </c>
    </row>
    <row r="41" spans="2:51" ht="16" thickBot="1" x14ac:dyDescent="0.4">
      <c r="B41" s="768" t="s">
        <v>40</v>
      </c>
      <c r="C41" s="769"/>
      <c r="D41" s="769"/>
      <c r="E41" s="769"/>
      <c r="F41" s="769"/>
      <c r="G41" s="770"/>
      <c r="H41" s="268">
        <f>( SUM(F24, H28, H31, H34))*$C$8</f>
        <v>0</v>
      </c>
      <c r="I41" s="792">
        <f>( SUM(I24, I28, I31, I34, J24, J28, J31, J34))*$C$8</f>
        <v>0</v>
      </c>
      <c r="J41" s="793"/>
      <c r="K41" s="282">
        <f>SUM(H41:J41)</f>
        <v>0</v>
      </c>
      <c r="L41" s="461"/>
      <c r="N41" s="768" t="s">
        <v>40</v>
      </c>
      <c r="O41" s="769"/>
      <c r="P41" s="769"/>
      <c r="Q41" s="769"/>
      <c r="R41" s="769"/>
      <c r="S41" s="769"/>
      <c r="T41" s="770"/>
      <c r="U41" s="283">
        <f>( SUM(S24, U28, U31, U34))*$O$8</f>
        <v>0</v>
      </c>
      <c r="V41" s="794">
        <f>( SUM(V24, W24, V28, W28, V31, W31, V34, W34, ))*$O$8</f>
        <v>0</v>
      </c>
      <c r="W41" s="795"/>
      <c r="X41" s="283">
        <f>SUM(U41:W41)</f>
        <v>0</v>
      </c>
      <c r="Y41" s="269">
        <f>K41-X41</f>
        <v>0</v>
      </c>
      <c r="Z41" s="461"/>
      <c r="AA41" s="461"/>
      <c r="AB41" s="768" t="s">
        <v>40</v>
      </c>
      <c r="AC41" s="769"/>
      <c r="AD41" s="769"/>
      <c r="AE41" s="769"/>
      <c r="AF41" s="769"/>
      <c r="AG41" s="769"/>
      <c r="AH41" s="770"/>
      <c r="AI41" s="500">
        <f>( SUM(AG24, AI28, AI31, AI34))*$C$8</f>
        <v>0</v>
      </c>
      <c r="AJ41" s="790">
        <f>( SUM(AJ24, AK24, AJ28, AK28, AJ31, AK31, AJ34, AK34, ))*$C$8</f>
        <v>0</v>
      </c>
      <c r="AK41" s="791"/>
      <c r="AL41" s="284">
        <f>SUM(AI41:AK41)</f>
        <v>0</v>
      </c>
      <c r="AM41" s="270">
        <f>IF($O$50&lt;&gt;0, X41-AL41, K41-AL41)</f>
        <v>0</v>
      </c>
      <c r="AP41" s="768" t="s">
        <v>40</v>
      </c>
      <c r="AQ41" s="769"/>
      <c r="AR41" s="769"/>
      <c r="AS41" s="769"/>
      <c r="AT41" s="769"/>
      <c r="AU41" s="770"/>
      <c r="AV41" s="433">
        <f>( SUM(AT24, AV28, AV31, AV34))*$C$8</f>
        <v>0</v>
      </c>
      <c r="AW41" s="860">
        <f>( SUM(AW24, AW28, AW31, AW34, AX24, AX28, AX31, AX34))*$C$8</f>
        <v>0</v>
      </c>
      <c r="AX41" s="861"/>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796" t="s">
        <v>126</v>
      </c>
      <c r="C43" s="797"/>
      <c r="D43" s="797"/>
      <c r="E43" s="797"/>
      <c r="F43" s="797"/>
      <c r="G43" s="798"/>
      <c r="H43" s="285">
        <f>SUM(H37,H41)</f>
        <v>0</v>
      </c>
      <c r="I43" s="285">
        <f>SUM(I37, I41)</f>
        <v>0</v>
      </c>
      <c r="J43" s="285">
        <f>SUM(J37)</f>
        <v>0</v>
      </c>
      <c r="K43" s="286">
        <f>SUM(H43:J43)</f>
        <v>0</v>
      </c>
      <c r="L43" s="272"/>
      <c r="N43" s="782" t="s">
        <v>126</v>
      </c>
      <c r="O43" s="783"/>
      <c r="P43" s="783"/>
      <c r="Q43" s="783"/>
      <c r="R43" s="783"/>
      <c r="S43" s="783"/>
      <c r="T43" s="811"/>
      <c r="U43" s="287">
        <f xml:space="preserve"> SUM(S24, U28, U31, U34, U41)</f>
        <v>0</v>
      </c>
      <c r="V43" s="287">
        <f xml:space="preserve"> SUM(V24, V28, V31, V34, V41)</f>
        <v>0</v>
      </c>
      <c r="W43" s="287">
        <f xml:space="preserve"> SUM(W24, W28, W31, W34)</f>
        <v>0</v>
      </c>
      <c r="X43" s="287">
        <f>SUM(U43:W43)</f>
        <v>0</v>
      </c>
      <c r="Y43" s="288">
        <f>K43-X43</f>
        <v>0</v>
      </c>
      <c r="Z43" s="272"/>
      <c r="AA43" s="272"/>
      <c r="AB43" s="784" t="s">
        <v>126</v>
      </c>
      <c r="AC43" s="785"/>
      <c r="AD43" s="785"/>
      <c r="AE43" s="785"/>
      <c r="AF43" s="785"/>
      <c r="AG43" s="785"/>
      <c r="AH43" s="786"/>
      <c r="AI43" s="289">
        <f>SUM(AG24, AI28, AI31, AI34, AI41)</f>
        <v>0</v>
      </c>
      <c r="AJ43" s="289">
        <f>SUM(AJ24, AJ28, AJ31, AJ34, AJ41)</f>
        <v>0</v>
      </c>
      <c r="AK43" s="289">
        <f>SUM(AK24, AK28, AK31, AK34)</f>
        <v>0</v>
      </c>
      <c r="AL43" s="289">
        <f>SUM(AI43:AK43)</f>
        <v>0</v>
      </c>
      <c r="AM43" s="290">
        <f>IF($O$50&lt;&gt;0, X43-AL43, K43-AL43)</f>
        <v>0</v>
      </c>
      <c r="AP43" s="862" t="s">
        <v>339</v>
      </c>
      <c r="AQ43" s="863"/>
      <c r="AR43" s="863"/>
      <c r="AS43" s="863"/>
      <c r="AT43" s="863"/>
      <c r="AU43" s="864"/>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4"/>
      <c r="AI46" s="761"/>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775"/>
      <c r="AI47" s="776"/>
      <c r="AJ47" s="776"/>
      <c r="AK47" s="777"/>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8"/>
      <c r="AI48" s="770"/>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44"/>
      <c r="AI50" s="780"/>
      <c r="AJ50" s="780"/>
      <c r="AK50" s="781"/>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02" t="s">
        <v>304</v>
      </c>
      <c r="C60" s="803"/>
      <c r="D60" s="803"/>
      <c r="E60" s="803"/>
      <c r="F60" s="803"/>
      <c r="G60" s="803"/>
      <c r="H60" s="803"/>
      <c r="I60" s="803"/>
      <c r="J60" s="803"/>
      <c r="K60" s="804"/>
      <c r="N60" s="805" t="s">
        <v>155</v>
      </c>
      <c r="O60" s="806"/>
      <c r="P60" s="806"/>
      <c r="Q60" s="806"/>
      <c r="R60" s="806"/>
      <c r="S60" s="806"/>
      <c r="T60" s="806"/>
      <c r="U60" s="806"/>
      <c r="V60" s="806"/>
      <c r="W60" s="806"/>
      <c r="X60" s="806"/>
      <c r="Y60" s="807"/>
      <c r="AB60" s="808" t="s">
        <v>156</v>
      </c>
      <c r="AC60" s="809"/>
      <c r="AD60" s="809"/>
      <c r="AE60" s="809"/>
      <c r="AF60" s="809"/>
      <c r="AG60" s="809"/>
      <c r="AH60" s="809"/>
      <c r="AI60" s="809"/>
      <c r="AJ60" s="809"/>
      <c r="AK60" s="809"/>
      <c r="AL60" s="809"/>
      <c r="AM60" s="810"/>
      <c r="AP60" s="857" t="s">
        <v>341</v>
      </c>
      <c r="AQ60" s="858"/>
      <c r="AR60" s="858"/>
      <c r="AS60" s="858"/>
      <c r="AT60" s="858"/>
      <c r="AU60" s="858"/>
      <c r="AV60" s="858"/>
      <c r="AW60" s="858"/>
      <c r="AX60" s="858"/>
      <c r="AY60" s="859"/>
    </row>
    <row r="61" spans="2:51" ht="16" thickBot="1" x14ac:dyDescent="0.4">
      <c r="B61" s="250" t="s">
        <v>310</v>
      </c>
      <c r="C61" s="778"/>
      <c r="D61" s="770"/>
      <c r="E61" s="251" t="s">
        <v>311</v>
      </c>
      <c r="F61" s="830"/>
      <c r="G61" s="831"/>
      <c r="H61" s="831"/>
      <c r="I61" s="831"/>
      <c r="J61" s="831"/>
      <c r="K61" s="832"/>
      <c r="N61" s="250" t="s">
        <v>310</v>
      </c>
      <c r="O61" s="830"/>
      <c r="P61" s="831"/>
      <c r="Q61" s="833"/>
      <c r="R61" s="251" t="s">
        <v>311</v>
      </c>
      <c r="S61" s="830"/>
      <c r="T61" s="831"/>
      <c r="U61" s="831"/>
      <c r="V61" s="831"/>
      <c r="W61" s="831"/>
      <c r="X61" s="831"/>
      <c r="Y61" s="832"/>
      <c r="AB61" s="250" t="s">
        <v>310</v>
      </c>
      <c r="AC61" s="830"/>
      <c r="AD61" s="831"/>
      <c r="AE61" s="833"/>
      <c r="AF61" s="251" t="s">
        <v>311</v>
      </c>
      <c r="AG61" s="830"/>
      <c r="AH61" s="831"/>
      <c r="AI61" s="831"/>
      <c r="AJ61" s="831"/>
      <c r="AK61" s="831"/>
      <c r="AL61" s="831"/>
      <c r="AM61" s="832"/>
      <c r="AP61" s="250" t="s">
        <v>326</v>
      </c>
      <c r="AQ61" s="778"/>
      <c r="AR61" s="770"/>
      <c r="AS61" s="251" t="s">
        <v>327</v>
      </c>
      <c r="AT61" s="830"/>
      <c r="AU61" s="831"/>
      <c r="AV61" s="831"/>
      <c r="AW61" s="831"/>
      <c r="AX61" s="831"/>
      <c r="AY61" s="832"/>
    </row>
    <row r="62" spans="2:51" ht="16" thickBot="1" x14ac:dyDescent="0.4">
      <c r="D62" s="144"/>
      <c r="E62" s="144"/>
    </row>
    <row r="63" spans="2:51" x14ac:dyDescent="0.35">
      <c r="B63" s="771" t="s">
        <v>244</v>
      </c>
      <c r="C63" s="772"/>
      <c r="D63" s="772"/>
      <c r="E63" s="772"/>
      <c r="F63" s="772"/>
      <c r="G63" s="772"/>
      <c r="H63" s="772"/>
      <c r="I63" s="772"/>
      <c r="J63" s="772"/>
      <c r="K63" s="773"/>
      <c r="N63" s="759" t="s">
        <v>83</v>
      </c>
      <c r="O63" s="760"/>
      <c r="P63" s="760"/>
      <c r="Q63" s="760"/>
      <c r="R63" s="760"/>
      <c r="S63" s="760"/>
      <c r="T63" s="760"/>
      <c r="U63" s="760"/>
      <c r="V63" s="760"/>
      <c r="W63" s="760"/>
      <c r="X63" s="760"/>
      <c r="Y63" s="801"/>
      <c r="AB63" s="771" t="s">
        <v>83</v>
      </c>
      <c r="AC63" s="772"/>
      <c r="AD63" s="772"/>
      <c r="AE63" s="772"/>
      <c r="AF63" s="772"/>
      <c r="AG63" s="772"/>
      <c r="AH63" s="772"/>
      <c r="AI63" s="772"/>
      <c r="AJ63" s="772"/>
      <c r="AK63" s="772"/>
      <c r="AL63" s="772"/>
      <c r="AM63" s="773"/>
      <c r="AP63" s="771" t="s">
        <v>244</v>
      </c>
      <c r="AQ63" s="772"/>
      <c r="AR63" s="772"/>
      <c r="AS63" s="772"/>
      <c r="AT63" s="772"/>
      <c r="AU63" s="772"/>
      <c r="AV63" s="772"/>
      <c r="AW63" s="772"/>
      <c r="AX63" s="772"/>
      <c r="AY63" s="773"/>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59" t="s">
        <v>109</v>
      </c>
      <c r="C69" s="760"/>
      <c r="D69" s="760"/>
      <c r="E69" s="760"/>
      <c r="F69" s="760"/>
      <c r="G69" s="760"/>
      <c r="H69" s="760"/>
      <c r="I69" s="760"/>
      <c r="J69" s="760"/>
      <c r="K69" s="801"/>
      <c r="N69" s="759" t="s">
        <v>109</v>
      </c>
      <c r="O69" s="760"/>
      <c r="P69" s="760"/>
      <c r="Q69" s="760"/>
      <c r="R69" s="760"/>
      <c r="S69" s="760"/>
      <c r="T69" s="760"/>
      <c r="U69" s="760"/>
      <c r="V69" s="760"/>
      <c r="W69" s="760"/>
      <c r="X69" s="760"/>
      <c r="Y69" s="801"/>
      <c r="AB69" s="759" t="s">
        <v>109</v>
      </c>
      <c r="AC69" s="760"/>
      <c r="AD69" s="760"/>
      <c r="AE69" s="760"/>
      <c r="AF69" s="760"/>
      <c r="AG69" s="760"/>
      <c r="AH69" s="760"/>
      <c r="AI69" s="760"/>
      <c r="AJ69" s="760"/>
      <c r="AK69" s="760"/>
      <c r="AL69" s="760"/>
      <c r="AM69" s="801"/>
      <c r="AP69" s="759" t="s">
        <v>109</v>
      </c>
      <c r="AQ69" s="760"/>
      <c r="AR69" s="760"/>
      <c r="AS69" s="760"/>
      <c r="AT69" s="760"/>
      <c r="AU69" s="760"/>
      <c r="AV69" s="760"/>
      <c r="AW69" s="760"/>
      <c r="AX69" s="760"/>
      <c r="AY69" s="801"/>
    </row>
    <row r="70" spans="2:51" x14ac:dyDescent="0.35">
      <c r="B70" s="788" t="s">
        <v>110</v>
      </c>
      <c r="C70" s="776"/>
      <c r="D70" s="776"/>
      <c r="E70" s="776"/>
      <c r="F70" s="776"/>
      <c r="G70" s="787"/>
      <c r="H70" s="392" t="s">
        <v>111</v>
      </c>
      <c r="I70" s="392" t="s">
        <v>71</v>
      </c>
      <c r="J70" s="392" t="s">
        <v>72</v>
      </c>
      <c r="K70" s="475" t="s">
        <v>94</v>
      </c>
      <c r="M70" s="490"/>
      <c r="N70" s="776" t="s">
        <v>110</v>
      </c>
      <c r="O70" s="776"/>
      <c r="P70" s="776"/>
      <c r="Q70" s="776"/>
      <c r="R70" s="776"/>
      <c r="S70" s="787"/>
      <c r="T70" s="392" t="s">
        <v>97</v>
      </c>
      <c r="U70" s="392" t="s">
        <v>41</v>
      </c>
      <c r="V70" s="392" t="s">
        <v>71</v>
      </c>
      <c r="W70" s="392" t="s">
        <v>72</v>
      </c>
      <c r="X70" s="392" t="s">
        <v>94</v>
      </c>
      <c r="Y70" s="475" t="s">
        <v>95</v>
      </c>
      <c r="AB70" s="788" t="s">
        <v>110</v>
      </c>
      <c r="AC70" s="776"/>
      <c r="AD70" s="776"/>
      <c r="AE70" s="776"/>
      <c r="AF70" s="776"/>
      <c r="AG70" s="776"/>
      <c r="AH70" s="392" t="s">
        <v>97</v>
      </c>
      <c r="AI70" s="392" t="s">
        <v>112</v>
      </c>
      <c r="AJ70" s="392" t="s">
        <v>71</v>
      </c>
      <c r="AK70" s="392" t="s">
        <v>72</v>
      </c>
      <c r="AL70" s="392" t="s">
        <v>96</v>
      </c>
      <c r="AM70" s="475" t="s">
        <v>160</v>
      </c>
      <c r="AP70" s="788" t="s">
        <v>110</v>
      </c>
      <c r="AQ70" s="776"/>
      <c r="AR70" s="776"/>
      <c r="AS70" s="776"/>
      <c r="AT70" s="776"/>
      <c r="AU70" s="787"/>
      <c r="AV70" s="392" t="s">
        <v>111</v>
      </c>
      <c r="AW70" s="392" t="s">
        <v>71</v>
      </c>
      <c r="AX70" s="392" t="s">
        <v>72</v>
      </c>
      <c r="AY70" s="475" t="s">
        <v>94</v>
      </c>
    </row>
    <row r="71" spans="2:51" ht="16" thickBot="1" x14ac:dyDescent="0.4">
      <c r="B71" s="764">
        <f>B28</f>
        <v>0</v>
      </c>
      <c r="C71" s="762"/>
      <c r="D71" s="762"/>
      <c r="E71" s="762"/>
      <c r="F71" s="762"/>
      <c r="G71" s="763"/>
      <c r="H71" s="301">
        <v>0</v>
      </c>
      <c r="I71" s="301">
        <v>0</v>
      </c>
      <c r="J71" s="301">
        <v>0</v>
      </c>
      <c r="K71" s="282">
        <f>SUM(H71:J71)</f>
        <v>0</v>
      </c>
      <c r="L71" s="461"/>
      <c r="M71" s="490"/>
      <c r="N71" s="764">
        <f>N28</f>
        <v>0</v>
      </c>
      <c r="O71" s="762"/>
      <c r="P71" s="762"/>
      <c r="Q71" s="762"/>
      <c r="R71" s="762"/>
      <c r="S71" s="763"/>
      <c r="T71" s="305">
        <f>AM28</f>
        <v>0</v>
      </c>
      <c r="U71" s="302">
        <v>0</v>
      </c>
      <c r="V71" s="301">
        <v>0</v>
      </c>
      <c r="W71" s="301">
        <v>0</v>
      </c>
      <c r="X71" s="283">
        <f>SUM(U71:W71)</f>
        <v>0</v>
      </c>
      <c r="Y71" s="269">
        <f>K71-X71</f>
        <v>0</v>
      </c>
      <c r="Z71" s="461"/>
      <c r="AA71" s="461"/>
      <c r="AB71" s="764">
        <f>IF($O$89&lt;&gt;0, N71,B71)</f>
        <v>0</v>
      </c>
      <c r="AC71" s="762"/>
      <c r="AD71" s="762"/>
      <c r="AE71" s="762"/>
      <c r="AF71" s="762"/>
      <c r="AG71" s="763"/>
      <c r="AH71" s="310">
        <f>AM28</f>
        <v>0</v>
      </c>
      <c r="AI71" s="301">
        <v>0</v>
      </c>
      <c r="AJ71" s="301">
        <v>0</v>
      </c>
      <c r="AK71" s="301">
        <v>0</v>
      </c>
      <c r="AL71" s="284">
        <f>SUM(AI71:AK71)</f>
        <v>0</v>
      </c>
      <c r="AM71" s="270">
        <f>IF($O$93&lt;&gt;0, X71+AM28-AL71, K71+AM28-AL71)</f>
        <v>0</v>
      </c>
      <c r="AP71" s="768"/>
      <c r="AQ71" s="769"/>
      <c r="AR71" s="769"/>
      <c r="AS71" s="769"/>
      <c r="AT71" s="769"/>
      <c r="AU71" s="770"/>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59" t="s">
        <v>114</v>
      </c>
      <c r="C73" s="760"/>
      <c r="D73" s="760"/>
      <c r="E73" s="760"/>
      <c r="F73" s="760"/>
      <c r="G73" s="761"/>
      <c r="H73" s="473" t="s">
        <v>111</v>
      </c>
      <c r="I73" s="473" t="s">
        <v>71</v>
      </c>
      <c r="J73" s="473" t="s">
        <v>72</v>
      </c>
      <c r="K73" s="474" t="s">
        <v>94</v>
      </c>
      <c r="N73" s="759" t="s">
        <v>114</v>
      </c>
      <c r="O73" s="760"/>
      <c r="P73" s="760"/>
      <c r="Q73" s="760"/>
      <c r="R73" s="760"/>
      <c r="S73" s="761"/>
      <c r="T73" s="492" t="s">
        <v>97</v>
      </c>
      <c r="U73" s="473" t="s">
        <v>41</v>
      </c>
      <c r="V73" s="473" t="s">
        <v>71</v>
      </c>
      <c r="W73" s="473" t="s">
        <v>72</v>
      </c>
      <c r="X73" s="473" t="s">
        <v>94</v>
      </c>
      <c r="Y73" s="474" t="s">
        <v>95</v>
      </c>
      <c r="AA73" s="490"/>
      <c r="AB73" s="759" t="s">
        <v>114</v>
      </c>
      <c r="AC73" s="760"/>
      <c r="AD73" s="760"/>
      <c r="AE73" s="760"/>
      <c r="AF73" s="760"/>
      <c r="AG73" s="761"/>
      <c r="AH73" s="473" t="s">
        <v>97</v>
      </c>
      <c r="AI73" s="473" t="s">
        <v>112</v>
      </c>
      <c r="AJ73" s="473" t="s">
        <v>71</v>
      </c>
      <c r="AK73" s="473" t="s">
        <v>72</v>
      </c>
      <c r="AL73" s="473" t="s">
        <v>96</v>
      </c>
      <c r="AM73" s="474" t="s">
        <v>160</v>
      </c>
      <c r="AP73" s="759" t="s">
        <v>114</v>
      </c>
      <c r="AQ73" s="760"/>
      <c r="AR73" s="760"/>
      <c r="AS73" s="760"/>
      <c r="AT73" s="760"/>
      <c r="AU73" s="761"/>
      <c r="AV73" s="473" t="s">
        <v>111</v>
      </c>
      <c r="AW73" s="473" t="s">
        <v>71</v>
      </c>
      <c r="AX73" s="473" t="s">
        <v>72</v>
      </c>
      <c r="AY73" s="474" t="s">
        <v>94</v>
      </c>
    </row>
    <row r="74" spans="2:51" ht="16" thickBot="1" x14ac:dyDescent="0.4">
      <c r="B74" s="764">
        <f>B31</f>
        <v>0</v>
      </c>
      <c r="C74" s="762"/>
      <c r="D74" s="762"/>
      <c r="E74" s="762"/>
      <c r="F74" s="762"/>
      <c r="G74" s="763"/>
      <c r="H74" s="301">
        <v>0</v>
      </c>
      <c r="I74" s="301">
        <v>0</v>
      </c>
      <c r="J74" s="301">
        <v>0</v>
      </c>
      <c r="K74" s="282">
        <f>SUM(H74:J74)</f>
        <v>0</v>
      </c>
      <c r="L74" s="461"/>
      <c r="N74" s="764">
        <f>N31</f>
        <v>0</v>
      </c>
      <c r="O74" s="762"/>
      <c r="P74" s="762"/>
      <c r="Q74" s="762"/>
      <c r="R74" s="762"/>
      <c r="S74" s="763"/>
      <c r="T74" s="306">
        <f>AM31</f>
        <v>0</v>
      </c>
      <c r="U74" s="302">
        <v>0</v>
      </c>
      <c r="V74" s="302">
        <v>0</v>
      </c>
      <c r="W74" s="301">
        <v>0</v>
      </c>
      <c r="X74" s="313">
        <f>SUM(U74:W74)</f>
        <v>0</v>
      </c>
      <c r="Y74" s="269">
        <f>K74-X74</f>
        <v>0</v>
      </c>
      <c r="Z74" s="461"/>
      <c r="AA74" s="494"/>
      <c r="AB74" s="764">
        <f>IF($O$89&lt;&gt;0, N74,B74)</f>
        <v>0</v>
      </c>
      <c r="AC74" s="762"/>
      <c r="AD74" s="762"/>
      <c r="AE74" s="762"/>
      <c r="AF74" s="762"/>
      <c r="AG74" s="763"/>
      <c r="AH74" s="314">
        <f>AM31</f>
        <v>0</v>
      </c>
      <c r="AI74" s="301">
        <v>0</v>
      </c>
      <c r="AJ74" s="302">
        <v>0</v>
      </c>
      <c r="AK74" s="301">
        <v>0</v>
      </c>
      <c r="AL74" s="315">
        <f>SUM(AI74:AK74)</f>
        <v>0</v>
      </c>
      <c r="AM74" s="270">
        <f>IF($O$93&lt;&gt;0, X74+AM31-AL74, K74+AM31-AL74)</f>
        <v>0</v>
      </c>
      <c r="AP74" s="768"/>
      <c r="AQ74" s="769"/>
      <c r="AR74" s="769"/>
      <c r="AS74" s="769"/>
      <c r="AT74" s="769"/>
      <c r="AU74" s="770"/>
      <c r="AV74" s="302">
        <v>0</v>
      </c>
      <c r="AW74" s="302">
        <v>0</v>
      </c>
      <c r="AX74" s="302">
        <v>0</v>
      </c>
      <c r="AY74" s="435">
        <f>SUM(AV74:AX74)</f>
        <v>0</v>
      </c>
    </row>
    <row r="75" spans="2:51" ht="16" thickBot="1" x14ac:dyDescent="0.4">
      <c r="D75" s="144"/>
      <c r="E75" s="144"/>
      <c r="H75" s="272"/>
      <c r="I75" s="272"/>
      <c r="J75" s="272"/>
      <c r="K75" s="272"/>
      <c r="L75" s="461"/>
      <c r="N75" s="789"/>
      <c r="O75" s="789"/>
      <c r="P75" s="789"/>
      <c r="Q75" s="789"/>
      <c r="R75" s="789"/>
      <c r="S75" s="789"/>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59" t="s">
        <v>116</v>
      </c>
      <c r="C76" s="760"/>
      <c r="D76" s="760"/>
      <c r="E76" s="760"/>
      <c r="F76" s="760"/>
      <c r="G76" s="761"/>
      <c r="H76" s="473" t="s">
        <v>111</v>
      </c>
      <c r="I76" s="473" t="s">
        <v>71</v>
      </c>
      <c r="J76" s="473" t="s">
        <v>72</v>
      </c>
      <c r="K76" s="474" t="s">
        <v>94</v>
      </c>
      <c r="M76" s="490"/>
      <c r="N76" s="760" t="s">
        <v>116</v>
      </c>
      <c r="O76" s="760"/>
      <c r="P76" s="760"/>
      <c r="Q76" s="760"/>
      <c r="R76" s="760"/>
      <c r="S76" s="761"/>
      <c r="T76" s="492" t="s">
        <v>97</v>
      </c>
      <c r="U76" s="473" t="s">
        <v>41</v>
      </c>
      <c r="V76" s="473" t="s">
        <v>71</v>
      </c>
      <c r="W76" s="473" t="s">
        <v>72</v>
      </c>
      <c r="X76" s="473" t="s">
        <v>94</v>
      </c>
      <c r="Y76" s="474" t="s">
        <v>95</v>
      </c>
      <c r="AA76" s="490"/>
      <c r="AB76" s="759" t="s">
        <v>116</v>
      </c>
      <c r="AC76" s="760"/>
      <c r="AD76" s="760"/>
      <c r="AE76" s="760"/>
      <c r="AF76" s="760"/>
      <c r="AG76" s="761"/>
      <c r="AH76" s="473" t="s">
        <v>97</v>
      </c>
      <c r="AI76" s="473" t="s">
        <v>112</v>
      </c>
      <c r="AJ76" s="473" t="s">
        <v>71</v>
      </c>
      <c r="AK76" s="473" t="s">
        <v>72</v>
      </c>
      <c r="AL76" s="473" t="s">
        <v>96</v>
      </c>
      <c r="AM76" s="474" t="s">
        <v>160</v>
      </c>
      <c r="AP76" s="759" t="s">
        <v>116</v>
      </c>
      <c r="AQ76" s="760"/>
      <c r="AR76" s="760"/>
      <c r="AS76" s="760"/>
      <c r="AT76" s="760"/>
      <c r="AU76" s="761"/>
      <c r="AV76" s="473" t="s">
        <v>111</v>
      </c>
      <c r="AW76" s="473" t="s">
        <v>71</v>
      </c>
      <c r="AX76" s="473" t="s">
        <v>72</v>
      </c>
      <c r="AY76" s="474" t="s">
        <v>94</v>
      </c>
    </row>
    <row r="77" spans="2:51" ht="16" thickBot="1" x14ac:dyDescent="0.4">
      <c r="B77" s="764">
        <f>B34</f>
        <v>0</v>
      </c>
      <c r="C77" s="762"/>
      <c r="D77" s="762"/>
      <c r="E77" s="762"/>
      <c r="F77" s="762"/>
      <c r="G77" s="763"/>
      <c r="H77" s="301">
        <v>0</v>
      </c>
      <c r="I77" s="301">
        <v>0</v>
      </c>
      <c r="J77" s="301">
        <v>0</v>
      </c>
      <c r="K77" s="282">
        <f>SUM(H77:J77)</f>
        <v>0</v>
      </c>
      <c r="L77" s="461"/>
      <c r="M77" s="490"/>
      <c r="N77" s="762">
        <f>N34</f>
        <v>0</v>
      </c>
      <c r="O77" s="762"/>
      <c r="P77" s="762"/>
      <c r="Q77" s="762"/>
      <c r="R77" s="762"/>
      <c r="S77" s="763"/>
      <c r="T77" s="305">
        <f>AM34</f>
        <v>0</v>
      </c>
      <c r="U77" s="301">
        <v>0</v>
      </c>
      <c r="V77" s="301">
        <v>0</v>
      </c>
      <c r="W77" s="301">
        <v>0</v>
      </c>
      <c r="X77" s="283">
        <f t="shared" ref="X77" si="14">SUM(U77:W77)</f>
        <v>0</v>
      </c>
      <c r="Y77" s="269">
        <f>K77-X77</f>
        <v>0</v>
      </c>
      <c r="Z77" s="461"/>
      <c r="AA77" s="494"/>
      <c r="AB77" s="764">
        <f>IF($O$89&lt;&gt;0, N77,B77)</f>
        <v>0</v>
      </c>
      <c r="AC77" s="762"/>
      <c r="AD77" s="762"/>
      <c r="AE77" s="762"/>
      <c r="AF77" s="762"/>
      <c r="AG77" s="763"/>
      <c r="AH77" s="308">
        <f>AM34</f>
        <v>0</v>
      </c>
      <c r="AI77" s="301">
        <v>0</v>
      </c>
      <c r="AJ77" s="301">
        <v>0</v>
      </c>
      <c r="AK77" s="301">
        <v>0</v>
      </c>
      <c r="AL77" s="284">
        <f t="shared" ref="AL77" si="15">SUM(AI77:AK77)</f>
        <v>0</v>
      </c>
      <c r="AM77" s="270">
        <f>IF($O$93&lt;&gt;0, X77+AM34-AL77, K77+AM34-AL77)</f>
        <v>0</v>
      </c>
      <c r="AP77" s="768"/>
      <c r="AQ77" s="769"/>
      <c r="AR77" s="769"/>
      <c r="AS77" s="769"/>
      <c r="AT77" s="769"/>
      <c r="AU77" s="770"/>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1" t="s">
        <v>119</v>
      </c>
      <c r="C80" s="772"/>
      <c r="D80" s="772"/>
      <c r="E80" s="772"/>
      <c r="F80" s="772"/>
      <c r="G80" s="772"/>
      <c r="H80" s="273">
        <f>SUM(F67, H71, H74, H77)</f>
        <v>0</v>
      </c>
      <c r="I80" s="273">
        <f>SUM(I67, I71, I74, I77, )</f>
        <v>0</v>
      </c>
      <c r="J80" s="273">
        <f>SUM(J67, J71, J74, J77)</f>
        <v>0</v>
      </c>
      <c r="K80" s="274">
        <f>SUM(H80:J80)</f>
        <v>0</v>
      </c>
      <c r="L80" s="461"/>
      <c r="N80" s="765" t="s">
        <v>119</v>
      </c>
      <c r="O80" s="766"/>
      <c r="P80" s="766"/>
      <c r="Q80" s="766"/>
      <c r="R80" s="766"/>
      <c r="S80" s="767"/>
      <c r="T80" s="307">
        <f>AM37</f>
        <v>0</v>
      </c>
      <c r="U80" s="303">
        <f>SUM(S67, U71, U74, U77)</f>
        <v>0</v>
      </c>
      <c r="V80" s="275">
        <f>SUM(V67, V71, V74, V77)</f>
        <v>0</v>
      </c>
      <c r="W80" s="275">
        <f>SUM(W67, W71, W74, W77)</f>
        <v>0</v>
      </c>
      <c r="X80" s="275">
        <f>SUM(U80:W80)</f>
        <v>0</v>
      </c>
      <c r="Y80" s="276">
        <f>K80-X80</f>
        <v>0</v>
      </c>
      <c r="Z80" s="461"/>
      <c r="AA80" s="461"/>
      <c r="AB80" s="759" t="s">
        <v>119</v>
      </c>
      <c r="AC80" s="760"/>
      <c r="AD80" s="760"/>
      <c r="AE80" s="760"/>
      <c r="AF80" s="760"/>
      <c r="AG80" s="761"/>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59" t="s">
        <v>119</v>
      </c>
      <c r="AQ80" s="760"/>
      <c r="AR80" s="760"/>
      <c r="AS80" s="760"/>
      <c r="AT80" s="760"/>
      <c r="AU80" s="761"/>
      <c r="AV80" s="436">
        <f>SUM(AT67, AV71, AV74, AV77)</f>
        <v>0</v>
      </c>
      <c r="AW80" s="436">
        <f>SUM(AW67, AW71, AW74, AW77, )</f>
        <v>0</v>
      </c>
      <c r="AX80" s="436">
        <f>SUM(AX67, AX71, AX74, AX77)</f>
        <v>0</v>
      </c>
      <c r="AY80" s="437">
        <f>SUM(AV80:AX80)</f>
        <v>0</v>
      </c>
    </row>
    <row r="81" spans="2:51" ht="16" thickBot="1" x14ac:dyDescent="0.4">
      <c r="B81" s="799" t="s">
        <v>120</v>
      </c>
      <c r="C81" s="800"/>
      <c r="D81" s="800"/>
      <c r="E81" s="800"/>
      <c r="F81" s="800"/>
      <c r="G81" s="800"/>
      <c r="H81" s="481"/>
      <c r="I81" s="482"/>
      <c r="J81" s="253">
        <f>SUM(I80:J80)</f>
        <v>0</v>
      </c>
      <c r="K81" s="282">
        <f>SUM(H81:J81)</f>
        <v>0</v>
      </c>
      <c r="L81" s="461"/>
      <c r="N81" s="768" t="s">
        <v>120</v>
      </c>
      <c r="O81" s="769"/>
      <c r="P81" s="769"/>
      <c r="Q81" s="769"/>
      <c r="R81" s="769"/>
      <c r="S81" s="769"/>
      <c r="T81" s="305">
        <f>AM38</f>
        <v>0</v>
      </c>
      <c r="U81" s="495"/>
      <c r="V81" s="483"/>
      <c r="W81" s="483"/>
      <c r="X81" s="254">
        <f xml:space="preserve"> SUM(V67, W67, V71, W71, V74, W74, V77, W77)</f>
        <v>0</v>
      </c>
      <c r="Y81" s="269">
        <f>H81-X81</f>
        <v>0</v>
      </c>
      <c r="Z81" s="461"/>
      <c r="AA81" s="461"/>
      <c r="AB81" s="768" t="s">
        <v>120</v>
      </c>
      <c r="AC81" s="769"/>
      <c r="AD81" s="769"/>
      <c r="AE81" s="769"/>
      <c r="AF81" s="769"/>
      <c r="AG81" s="770"/>
      <c r="AH81" s="310">
        <f>AM38</f>
        <v>0</v>
      </c>
      <c r="AI81" s="484"/>
      <c r="AJ81" s="485"/>
      <c r="AK81" s="485"/>
      <c r="AL81" s="281">
        <f xml:space="preserve"> SUM(AJ67, AK67, AJ71, AK71, AJ74, AK74, AJ77, AK77)</f>
        <v>0</v>
      </c>
      <c r="AM81" s="270">
        <f>IF($O$93&lt;&gt;0, X81+AM38-AL81, K81+AM38-AL81)</f>
        <v>0</v>
      </c>
      <c r="AP81" s="768" t="s">
        <v>120</v>
      </c>
      <c r="AQ81" s="769"/>
      <c r="AR81" s="769"/>
      <c r="AS81" s="769"/>
      <c r="AT81" s="769"/>
      <c r="AU81" s="770"/>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59" t="s">
        <v>121</v>
      </c>
      <c r="C83" s="760"/>
      <c r="D83" s="760"/>
      <c r="E83" s="760"/>
      <c r="F83" s="760"/>
      <c r="G83" s="761"/>
      <c r="H83" s="473" t="s">
        <v>111</v>
      </c>
      <c r="I83" s="774" t="s">
        <v>27</v>
      </c>
      <c r="J83" s="761"/>
      <c r="K83" s="474" t="s">
        <v>122</v>
      </c>
      <c r="L83" s="461"/>
      <c r="N83" s="759" t="s">
        <v>121</v>
      </c>
      <c r="O83" s="760"/>
      <c r="P83" s="760"/>
      <c r="Q83" s="760"/>
      <c r="R83" s="760"/>
      <c r="S83" s="760"/>
      <c r="T83" s="473" t="s">
        <v>97</v>
      </c>
      <c r="U83" s="473" t="s">
        <v>41</v>
      </c>
      <c r="V83" s="774" t="s">
        <v>27</v>
      </c>
      <c r="W83" s="761"/>
      <c r="X83" s="473" t="s">
        <v>94</v>
      </c>
      <c r="Y83" s="474" t="s">
        <v>95</v>
      </c>
      <c r="Z83" s="461"/>
      <c r="AA83" s="494"/>
      <c r="AB83" s="759" t="s">
        <v>121</v>
      </c>
      <c r="AC83" s="760"/>
      <c r="AD83" s="760"/>
      <c r="AE83" s="760"/>
      <c r="AF83" s="760"/>
      <c r="AG83" s="761"/>
      <c r="AH83" s="473" t="s">
        <v>97</v>
      </c>
      <c r="AI83" s="473" t="s">
        <v>123</v>
      </c>
      <c r="AJ83" s="774" t="s">
        <v>27</v>
      </c>
      <c r="AK83" s="761"/>
      <c r="AL83" s="473" t="s">
        <v>124</v>
      </c>
      <c r="AM83" s="474" t="s">
        <v>160</v>
      </c>
      <c r="AP83" s="759" t="s">
        <v>121</v>
      </c>
      <c r="AQ83" s="760"/>
      <c r="AR83" s="760"/>
      <c r="AS83" s="760"/>
      <c r="AT83" s="760"/>
      <c r="AU83" s="761"/>
      <c r="AV83" s="473" t="s">
        <v>111</v>
      </c>
      <c r="AW83" s="774" t="s">
        <v>27</v>
      </c>
      <c r="AX83" s="761"/>
      <c r="AY83" s="474" t="s">
        <v>122</v>
      </c>
    </row>
    <row r="84" spans="2:51" ht="16" thickBot="1" x14ac:dyDescent="0.4">
      <c r="B84" s="768" t="s">
        <v>40</v>
      </c>
      <c r="C84" s="769"/>
      <c r="D84" s="769"/>
      <c r="E84" s="769"/>
      <c r="F84" s="769"/>
      <c r="G84" s="770"/>
      <c r="H84" s="268">
        <f>( SUM(F67, H71, H74, H77))*$C$8</f>
        <v>0</v>
      </c>
      <c r="I84" s="792">
        <f>( SUM(I67, I71, I74, I77, J67, J71, J74, J77))*$C$8</f>
        <v>0</v>
      </c>
      <c r="J84" s="793"/>
      <c r="K84" s="282">
        <f>SUM(H84:J84)</f>
        <v>0</v>
      </c>
      <c r="L84" s="461"/>
      <c r="N84" s="768" t="s">
        <v>40</v>
      </c>
      <c r="O84" s="769"/>
      <c r="P84" s="769"/>
      <c r="Q84" s="769"/>
      <c r="R84" s="769"/>
      <c r="S84" s="769"/>
      <c r="T84" s="311">
        <f>AM41</f>
        <v>0</v>
      </c>
      <c r="U84" s="283">
        <f>( SUM(S67, U71, U74, U77))*$O$8</f>
        <v>0</v>
      </c>
      <c r="V84" s="794">
        <f>( SUM(V67, W67, V71, W71, V74, W74, V77, W77, ))*$O$8</f>
        <v>0</v>
      </c>
      <c r="W84" s="795"/>
      <c r="X84" s="283">
        <f>SUM(U84:W84)</f>
        <v>0</v>
      </c>
      <c r="Y84" s="269">
        <f>K84-X84</f>
        <v>0</v>
      </c>
      <c r="Z84" s="461"/>
      <c r="AA84" s="494"/>
      <c r="AB84" s="768" t="s">
        <v>40</v>
      </c>
      <c r="AC84" s="769"/>
      <c r="AD84" s="769"/>
      <c r="AE84" s="769"/>
      <c r="AF84" s="769"/>
      <c r="AG84" s="770"/>
      <c r="AH84" s="310">
        <f>AM41</f>
        <v>0</v>
      </c>
      <c r="AI84" s="500">
        <f>( SUM(AG67, AI71, AI74, AI77))*$C$8</f>
        <v>0</v>
      </c>
      <c r="AJ84" s="790">
        <f>( SUM(AJ67, AK67, AJ71, AK71, AJ74, AK74, AJ77, AK77, ))*$C$8</f>
        <v>0</v>
      </c>
      <c r="AK84" s="791"/>
      <c r="AL84" s="284">
        <f>SUM(AI84:AK84)</f>
        <v>0</v>
      </c>
      <c r="AM84" s="270">
        <f>IF($O$93&lt;&gt;0, X84+AM41-AL84, K84+AM41-AL84)</f>
        <v>0</v>
      </c>
      <c r="AP84" s="768" t="s">
        <v>40</v>
      </c>
      <c r="AQ84" s="769"/>
      <c r="AR84" s="769"/>
      <c r="AS84" s="769"/>
      <c r="AT84" s="769"/>
      <c r="AU84" s="770"/>
      <c r="AV84" s="433">
        <f>( SUM(AT67, AV71, AV74, AV77))*$C$8</f>
        <v>0</v>
      </c>
      <c r="AW84" s="860">
        <f>( SUM(AW67, AW71, AW74, AW77, AX67, AX71, AX74, AX77))*$C$8</f>
        <v>0</v>
      </c>
      <c r="AX84" s="861"/>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796" t="s">
        <v>126</v>
      </c>
      <c r="C86" s="797"/>
      <c r="D86" s="797"/>
      <c r="E86" s="797"/>
      <c r="F86" s="797"/>
      <c r="G86" s="798"/>
      <c r="H86" s="285">
        <f>SUM(H80,H84)</f>
        <v>0</v>
      </c>
      <c r="I86" s="285">
        <f>SUM(I80, I84)</f>
        <v>0</v>
      </c>
      <c r="J86" s="285">
        <f>SUM(J80)</f>
        <v>0</v>
      </c>
      <c r="K86" s="286">
        <f>SUM(H86:J86)</f>
        <v>0</v>
      </c>
      <c r="L86" s="272"/>
      <c r="N86" s="782" t="s">
        <v>126</v>
      </c>
      <c r="O86" s="783"/>
      <c r="P86" s="783"/>
      <c r="Q86" s="783"/>
      <c r="R86" s="783"/>
      <c r="S86" s="78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784" t="s">
        <v>126</v>
      </c>
      <c r="AC86" s="785"/>
      <c r="AD86" s="785"/>
      <c r="AE86" s="785"/>
      <c r="AF86" s="785"/>
      <c r="AG86" s="786"/>
      <c r="AH86" s="319">
        <f>AM43</f>
        <v>0</v>
      </c>
      <c r="AI86" s="289">
        <f>SUM(AG67, AI71, AI74, AI77, AI84)</f>
        <v>0</v>
      </c>
      <c r="AJ86" s="289">
        <f>SUM(AJ67, AJ71, AJ74, AJ77, AJ84)</f>
        <v>0</v>
      </c>
      <c r="AK86" s="289">
        <f>SUM(AK67, AK71, AK74, AK77)</f>
        <v>0</v>
      </c>
      <c r="AL86" s="289">
        <f>SUM(AI86:AK86)</f>
        <v>0</v>
      </c>
      <c r="AM86" s="290">
        <f>IF($O$93&lt;&gt;0, X86+AM43-AL86, K86+AM43-AL86)</f>
        <v>0</v>
      </c>
      <c r="AP86" s="862" t="s">
        <v>342</v>
      </c>
      <c r="AQ86" s="863"/>
      <c r="AR86" s="863"/>
      <c r="AS86" s="863"/>
      <c r="AT86" s="863"/>
      <c r="AU86" s="864"/>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4"/>
      <c r="AI89" s="761"/>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775"/>
      <c r="AI90" s="776"/>
      <c r="AJ90" s="776"/>
      <c r="AK90" s="777"/>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8"/>
      <c r="AI91" s="770"/>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79" t="s">
        <v>151</v>
      </c>
      <c r="AH93" s="780"/>
      <c r="AI93" s="780"/>
      <c r="AJ93" s="780"/>
      <c r="AK93" s="781"/>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02" t="s">
        <v>305</v>
      </c>
      <c r="C103" s="803"/>
      <c r="D103" s="803"/>
      <c r="E103" s="803"/>
      <c r="F103" s="803"/>
      <c r="G103" s="803"/>
      <c r="H103" s="803"/>
      <c r="I103" s="803"/>
      <c r="J103" s="803"/>
      <c r="K103" s="804"/>
      <c r="N103" s="805" t="s">
        <v>171</v>
      </c>
      <c r="O103" s="806"/>
      <c r="P103" s="806"/>
      <c r="Q103" s="806"/>
      <c r="R103" s="806"/>
      <c r="S103" s="806"/>
      <c r="T103" s="806"/>
      <c r="U103" s="806"/>
      <c r="V103" s="806"/>
      <c r="W103" s="806"/>
      <c r="X103" s="806"/>
      <c r="Y103" s="807"/>
      <c r="AB103" s="808" t="s">
        <v>172</v>
      </c>
      <c r="AC103" s="809"/>
      <c r="AD103" s="809"/>
      <c r="AE103" s="809"/>
      <c r="AF103" s="809"/>
      <c r="AG103" s="809"/>
      <c r="AH103" s="809"/>
      <c r="AI103" s="809"/>
      <c r="AJ103" s="809"/>
      <c r="AK103" s="809"/>
      <c r="AL103" s="809"/>
      <c r="AM103" s="810"/>
      <c r="AP103" s="857" t="s">
        <v>343</v>
      </c>
      <c r="AQ103" s="858"/>
      <c r="AR103" s="858"/>
      <c r="AS103" s="858"/>
      <c r="AT103" s="858"/>
      <c r="AU103" s="858"/>
      <c r="AV103" s="858"/>
      <c r="AW103" s="858"/>
      <c r="AX103" s="858"/>
      <c r="AY103" s="859"/>
    </row>
    <row r="104" spans="2:51" ht="16" thickBot="1" x14ac:dyDescent="0.4">
      <c r="B104" s="250" t="s">
        <v>312</v>
      </c>
      <c r="C104" s="778"/>
      <c r="D104" s="770"/>
      <c r="E104" s="251" t="s">
        <v>313</v>
      </c>
      <c r="F104" s="830"/>
      <c r="G104" s="831"/>
      <c r="H104" s="831"/>
      <c r="I104" s="831"/>
      <c r="J104" s="831"/>
      <c r="K104" s="832"/>
      <c r="N104" s="250" t="s">
        <v>312</v>
      </c>
      <c r="O104" s="830"/>
      <c r="P104" s="831"/>
      <c r="Q104" s="833"/>
      <c r="R104" s="251" t="s">
        <v>313</v>
      </c>
      <c r="S104" s="830"/>
      <c r="T104" s="831"/>
      <c r="U104" s="831"/>
      <c r="V104" s="831"/>
      <c r="W104" s="831"/>
      <c r="X104" s="831"/>
      <c r="Y104" s="832"/>
      <c r="AB104" s="250" t="s">
        <v>312</v>
      </c>
      <c r="AC104" s="830"/>
      <c r="AD104" s="831"/>
      <c r="AE104" s="833"/>
      <c r="AF104" s="251" t="s">
        <v>313</v>
      </c>
      <c r="AG104" s="830"/>
      <c r="AH104" s="831"/>
      <c r="AI104" s="831"/>
      <c r="AJ104" s="831"/>
      <c r="AK104" s="831"/>
      <c r="AL104" s="831"/>
      <c r="AM104" s="832"/>
      <c r="AP104" s="250" t="s">
        <v>326</v>
      </c>
      <c r="AQ104" s="778"/>
      <c r="AR104" s="770"/>
      <c r="AS104" s="251" t="s">
        <v>327</v>
      </c>
      <c r="AT104" s="830"/>
      <c r="AU104" s="831"/>
      <c r="AV104" s="831"/>
      <c r="AW104" s="831"/>
      <c r="AX104" s="831"/>
      <c r="AY104" s="832"/>
    </row>
    <row r="105" spans="2:51" ht="16" thickBot="1" x14ac:dyDescent="0.4">
      <c r="D105" s="144"/>
      <c r="E105" s="144"/>
    </row>
    <row r="106" spans="2:51" x14ac:dyDescent="0.35">
      <c r="B106" s="771" t="s">
        <v>244</v>
      </c>
      <c r="C106" s="772"/>
      <c r="D106" s="772"/>
      <c r="E106" s="772"/>
      <c r="F106" s="772"/>
      <c r="G106" s="772"/>
      <c r="H106" s="772"/>
      <c r="I106" s="772"/>
      <c r="J106" s="772"/>
      <c r="K106" s="773"/>
      <c r="N106" s="759" t="s">
        <v>83</v>
      </c>
      <c r="O106" s="760"/>
      <c r="P106" s="760"/>
      <c r="Q106" s="760"/>
      <c r="R106" s="760"/>
      <c r="S106" s="760"/>
      <c r="T106" s="760"/>
      <c r="U106" s="760"/>
      <c r="V106" s="760"/>
      <c r="W106" s="760"/>
      <c r="X106" s="760"/>
      <c r="Y106" s="801"/>
      <c r="AB106" s="771" t="s">
        <v>83</v>
      </c>
      <c r="AC106" s="772"/>
      <c r="AD106" s="772"/>
      <c r="AE106" s="772"/>
      <c r="AF106" s="772"/>
      <c r="AG106" s="772"/>
      <c r="AH106" s="772"/>
      <c r="AI106" s="772"/>
      <c r="AJ106" s="772"/>
      <c r="AK106" s="772"/>
      <c r="AL106" s="772"/>
      <c r="AM106" s="773"/>
      <c r="AP106" s="771" t="s">
        <v>244</v>
      </c>
      <c r="AQ106" s="772"/>
      <c r="AR106" s="772"/>
      <c r="AS106" s="772"/>
      <c r="AT106" s="772"/>
      <c r="AU106" s="772"/>
      <c r="AV106" s="772"/>
      <c r="AW106" s="772"/>
      <c r="AX106" s="772"/>
      <c r="AY106" s="773"/>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59" t="s">
        <v>109</v>
      </c>
      <c r="C112" s="760"/>
      <c r="D112" s="760"/>
      <c r="E112" s="760"/>
      <c r="F112" s="760"/>
      <c r="G112" s="760"/>
      <c r="H112" s="760"/>
      <c r="I112" s="760"/>
      <c r="J112" s="760"/>
      <c r="K112" s="801"/>
      <c r="N112" s="759" t="s">
        <v>109</v>
      </c>
      <c r="O112" s="760"/>
      <c r="P112" s="760"/>
      <c r="Q112" s="760"/>
      <c r="R112" s="760"/>
      <c r="S112" s="760"/>
      <c r="T112" s="760"/>
      <c r="U112" s="760"/>
      <c r="V112" s="760"/>
      <c r="W112" s="760"/>
      <c r="X112" s="760"/>
      <c r="Y112" s="801"/>
      <c r="AB112" s="759" t="s">
        <v>109</v>
      </c>
      <c r="AC112" s="760"/>
      <c r="AD112" s="760"/>
      <c r="AE112" s="760"/>
      <c r="AF112" s="760"/>
      <c r="AG112" s="760"/>
      <c r="AH112" s="760"/>
      <c r="AI112" s="760"/>
      <c r="AJ112" s="760"/>
      <c r="AK112" s="760"/>
      <c r="AL112" s="760"/>
      <c r="AM112" s="801"/>
      <c r="AP112" s="759" t="s">
        <v>109</v>
      </c>
      <c r="AQ112" s="760"/>
      <c r="AR112" s="760"/>
      <c r="AS112" s="760"/>
      <c r="AT112" s="760"/>
      <c r="AU112" s="760"/>
      <c r="AV112" s="760"/>
      <c r="AW112" s="760"/>
      <c r="AX112" s="760"/>
      <c r="AY112" s="801"/>
    </row>
    <row r="113" spans="2:51" x14ac:dyDescent="0.35">
      <c r="B113" s="788" t="s">
        <v>110</v>
      </c>
      <c r="C113" s="776"/>
      <c r="D113" s="776"/>
      <c r="E113" s="776"/>
      <c r="F113" s="776"/>
      <c r="G113" s="787"/>
      <c r="H113" s="392" t="s">
        <v>111</v>
      </c>
      <c r="I113" s="392" t="s">
        <v>71</v>
      </c>
      <c r="J113" s="392" t="s">
        <v>72</v>
      </c>
      <c r="K113" s="475" t="s">
        <v>94</v>
      </c>
      <c r="M113" s="490"/>
      <c r="N113" s="776" t="s">
        <v>110</v>
      </c>
      <c r="O113" s="776"/>
      <c r="P113" s="776"/>
      <c r="Q113" s="776"/>
      <c r="R113" s="776"/>
      <c r="S113" s="787"/>
      <c r="T113" s="392" t="s">
        <v>160</v>
      </c>
      <c r="U113" s="392" t="s">
        <v>41</v>
      </c>
      <c r="V113" s="392" t="s">
        <v>71</v>
      </c>
      <c r="W113" s="392" t="s">
        <v>72</v>
      </c>
      <c r="X113" s="392" t="s">
        <v>94</v>
      </c>
      <c r="Y113" s="475" t="s">
        <v>95</v>
      </c>
      <c r="AB113" s="788" t="s">
        <v>110</v>
      </c>
      <c r="AC113" s="776"/>
      <c r="AD113" s="776"/>
      <c r="AE113" s="776"/>
      <c r="AF113" s="776"/>
      <c r="AG113" s="776"/>
      <c r="AH113" s="392" t="s">
        <v>160</v>
      </c>
      <c r="AI113" s="392" t="s">
        <v>112</v>
      </c>
      <c r="AJ113" s="392" t="s">
        <v>71</v>
      </c>
      <c r="AK113" s="392" t="s">
        <v>72</v>
      </c>
      <c r="AL113" s="392" t="s">
        <v>96</v>
      </c>
      <c r="AM113" s="475" t="s">
        <v>175</v>
      </c>
      <c r="AP113" s="788" t="s">
        <v>110</v>
      </c>
      <c r="AQ113" s="776"/>
      <c r="AR113" s="776"/>
      <c r="AS113" s="776"/>
      <c r="AT113" s="776"/>
      <c r="AU113" s="787"/>
      <c r="AV113" s="392" t="s">
        <v>111</v>
      </c>
      <c r="AW113" s="392" t="s">
        <v>71</v>
      </c>
      <c r="AX113" s="392" t="s">
        <v>72</v>
      </c>
      <c r="AY113" s="475" t="s">
        <v>94</v>
      </c>
    </row>
    <row r="114" spans="2:51" ht="16" thickBot="1" x14ac:dyDescent="0.4">
      <c r="B114" s="764">
        <f>B71</f>
        <v>0</v>
      </c>
      <c r="C114" s="762"/>
      <c r="D114" s="762"/>
      <c r="E114" s="762"/>
      <c r="F114" s="762"/>
      <c r="G114" s="763"/>
      <c r="H114" s="301">
        <v>0</v>
      </c>
      <c r="I114" s="301">
        <v>0</v>
      </c>
      <c r="J114" s="301">
        <v>0</v>
      </c>
      <c r="K114" s="282">
        <f>SUM(H114:J114)</f>
        <v>0</v>
      </c>
      <c r="L114" s="461"/>
      <c r="M114" s="490"/>
      <c r="N114" s="764">
        <f>N71</f>
        <v>0</v>
      </c>
      <c r="O114" s="762"/>
      <c r="P114" s="762"/>
      <c r="Q114" s="762"/>
      <c r="R114" s="762"/>
      <c r="S114" s="763"/>
      <c r="T114" s="305">
        <f>AM71</f>
        <v>0</v>
      </c>
      <c r="U114" s="302">
        <v>0</v>
      </c>
      <c r="V114" s="301">
        <v>0</v>
      </c>
      <c r="W114" s="301">
        <v>0</v>
      </c>
      <c r="X114" s="283">
        <f>SUM(U114:W114)</f>
        <v>0</v>
      </c>
      <c r="Y114" s="269">
        <f>K114-X114</f>
        <v>0</v>
      </c>
      <c r="Z114" s="461"/>
      <c r="AA114" s="461"/>
      <c r="AB114" s="764">
        <f>IF($O$132&lt;&gt;0, N114, B114)</f>
        <v>0</v>
      </c>
      <c r="AC114" s="762"/>
      <c r="AD114" s="762"/>
      <c r="AE114" s="762"/>
      <c r="AF114" s="762"/>
      <c r="AG114" s="763"/>
      <c r="AH114" s="310">
        <f>AM71</f>
        <v>0</v>
      </c>
      <c r="AI114" s="301">
        <v>0</v>
      </c>
      <c r="AJ114" s="301">
        <v>0</v>
      </c>
      <c r="AK114" s="301">
        <v>0</v>
      </c>
      <c r="AL114" s="284">
        <f>SUM(AI114:AK114)</f>
        <v>0</v>
      </c>
      <c r="AM114" s="270">
        <f>IF($O$136&lt;&gt;0, X114+AM71-AL114, K114+AM71-AL114)</f>
        <v>0</v>
      </c>
      <c r="AP114" s="768"/>
      <c r="AQ114" s="769"/>
      <c r="AR114" s="769"/>
      <c r="AS114" s="769"/>
      <c r="AT114" s="769"/>
      <c r="AU114" s="770"/>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59" t="s">
        <v>114</v>
      </c>
      <c r="C116" s="760"/>
      <c r="D116" s="760"/>
      <c r="E116" s="760"/>
      <c r="F116" s="760"/>
      <c r="G116" s="761"/>
      <c r="H116" s="473" t="s">
        <v>111</v>
      </c>
      <c r="I116" s="473" t="s">
        <v>71</v>
      </c>
      <c r="J116" s="473" t="s">
        <v>72</v>
      </c>
      <c r="K116" s="474" t="s">
        <v>94</v>
      </c>
      <c r="N116" s="759" t="s">
        <v>114</v>
      </c>
      <c r="O116" s="760"/>
      <c r="P116" s="760"/>
      <c r="Q116" s="760"/>
      <c r="R116" s="760"/>
      <c r="S116" s="761"/>
      <c r="T116" s="492" t="s">
        <v>160</v>
      </c>
      <c r="U116" s="473" t="s">
        <v>41</v>
      </c>
      <c r="V116" s="473" t="s">
        <v>71</v>
      </c>
      <c r="W116" s="473" t="s">
        <v>72</v>
      </c>
      <c r="X116" s="473" t="s">
        <v>94</v>
      </c>
      <c r="Y116" s="474" t="s">
        <v>95</v>
      </c>
      <c r="AA116" s="490"/>
      <c r="AB116" s="759" t="s">
        <v>114</v>
      </c>
      <c r="AC116" s="760"/>
      <c r="AD116" s="760"/>
      <c r="AE116" s="760"/>
      <c r="AF116" s="760"/>
      <c r="AG116" s="761"/>
      <c r="AH116" s="473" t="s">
        <v>160</v>
      </c>
      <c r="AI116" s="473" t="s">
        <v>112</v>
      </c>
      <c r="AJ116" s="473" t="s">
        <v>71</v>
      </c>
      <c r="AK116" s="473" t="s">
        <v>72</v>
      </c>
      <c r="AL116" s="473" t="s">
        <v>96</v>
      </c>
      <c r="AM116" s="474" t="s">
        <v>175</v>
      </c>
      <c r="AP116" s="759" t="s">
        <v>114</v>
      </c>
      <c r="AQ116" s="760"/>
      <c r="AR116" s="760"/>
      <c r="AS116" s="760"/>
      <c r="AT116" s="760"/>
      <c r="AU116" s="761"/>
      <c r="AV116" s="473" t="s">
        <v>111</v>
      </c>
      <c r="AW116" s="473" t="s">
        <v>71</v>
      </c>
      <c r="AX116" s="473" t="s">
        <v>72</v>
      </c>
      <c r="AY116" s="474" t="s">
        <v>94</v>
      </c>
    </row>
    <row r="117" spans="2:51" ht="16" thickBot="1" x14ac:dyDescent="0.4">
      <c r="B117" s="764">
        <f>B74</f>
        <v>0</v>
      </c>
      <c r="C117" s="762"/>
      <c r="D117" s="762"/>
      <c r="E117" s="762"/>
      <c r="F117" s="762"/>
      <c r="G117" s="763"/>
      <c r="H117" s="301">
        <v>0</v>
      </c>
      <c r="I117" s="301">
        <v>0</v>
      </c>
      <c r="J117" s="301">
        <v>0</v>
      </c>
      <c r="K117" s="282">
        <f>SUM(H117:J117)</f>
        <v>0</v>
      </c>
      <c r="L117" s="461"/>
      <c r="N117" s="764">
        <f>N74</f>
        <v>0</v>
      </c>
      <c r="O117" s="762"/>
      <c r="P117" s="762"/>
      <c r="Q117" s="762"/>
      <c r="R117" s="762"/>
      <c r="S117" s="763"/>
      <c r="T117" s="306">
        <f>AM74</f>
        <v>0</v>
      </c>
      <c r="U117" s="302">
        <v>0</v>
      </c>
      <c r="V117" s="302">
        <v>0</v>
      </c>
      <c r="W117" s="301">
        <v>0</v>
      </c>
      <c r="X117" s="313">
        <f>SUM(U117:W117)</f>
        <v>0</v>
      </c>
      <c r="Y117" s="269">
        <f>K117-X117</f>
        <v>0</v>
      </c>
      <c r="Z117" s="461"/>
      <c r="AA117" s="494"/>
      <c r="AB117" s="764">
        <f>IF($O$132&lt;&gt;0, N117, B117)</f>
        <v>0</v>
      </c>
      <c r="AC117" s="762"/>
      <c r="AD117" s="762"/>
      <c r="AE117" s="762"/>
      <c r="AF117" s="762"/>
      <c r="AG117" s="763"/>
      <c r="AH117" s="314">
        <f>AM74</f>
        <v>0</v>
      </c>
      <c r="AI117" s="301">
        <v>0</v>
      </c>
      <c r="AJ117" s="302">
        <v>0</v>
      </c>
      <c r="AK117" s="301">
        <v>0</v>
      </c>
      <c r="AL117" s="315">
        <f>SUM(AI117:AK117)</f>
        <v>0</v>
      </c>
      <c r="AM117" s="270">
        <f>IF($O$136&lt;&gt;0, X117+AM74-AL117, K117+AM74-AL117)</f>
        <v>0</v>
      </c>
      <c r="AP117" s="768"/>
      <c r="AQ117" s="769"/>
      <c r="AR117" s="769"/>
      <c r="AS117" s="769"/>
      <c r="AT117" s="769"/>
      <c r="AU117" s="770"/>
      <c r="AV117" s="302">
        <v>0</v>
      </c>
      <c r="AW117" s="302">
        <v>0</v>
      </c>
      <c r="AX117" s="302">
        <v>0</v>
      </c>
      <c r="AY117" s="435">
        <f>SUM(AV117:AX117)</f>
        <v>0</v>
      </c>
    </row>
    <row r="118" spans="2:51" ht="16" thickBot="1" x14ac:dyDescent="0.4">
      <c r="D118" s="144"/>
      <c r="E118" s="144"/>
      <c r="H118" s="272"/>
      <c r="I118" s="272"/>
      <c r="J118" s="272"/>
      <c r="K118" s="272"/>
      <c r="L118" s="461"/>
      <c r="N118" s="789"/>
      <c r="O118" s="789"/>
      <c r="P118" s="789"/>
      <c r="Q118" s="789"/>
      <c r="R118" s="789"/>
      <c r="S118" s="789"/>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59" t="s">
        <v>116</v>
      </c>
      <c r="C119" s="760"/>
      <c r="D119" s="760"/>
      <c r="E119" s="760"/>
      <c r="F119" s="760"/>
      <c r="G119" s="761"/>
      <c r="H119" s="473" t="s">
        <v>111</v>
      </c>
      <c r="I119" s="473" t="s">
        <v>71</v>
      </c>
      <c r="J119" s="473" t="s">
        <v>72</v>
      </c>
      <c r="K119" s="474" t="s">
        <v>94</v>
      </c>
      <c r="M119" s="490"/>
      <c r="N119" s="760" t="s">
        <v>116</v>
      </c>
      <c r="O119" s="760"/>
      <c r="P119" s="760"/>
      <c r="Q119" s="760"/>
      <c r="R119" s="760"/>
      <c r="S119" s="761"/>
      <c r="T119" s="492" t="s">
        <v>160</v>
      </c>
      <c r="U119" s="473" t="s">
        <v>41</v>
      </c>
      <c r="V119" s="473" t="s">
        <v>71</v>
      </c>
      <c r="W119" s="473" t="s">
        <v>72</v>
      </c>
      <c r="X119" s="473" t="s">
        <v>94</v>
      </c>
      <c r="Y119" s="474" t="s">
        <v>95</v>
      </c>
      <c r="AA119" s="490"/>
      <c r="AB119" s="759" t="s">
        <v>116</v>
      </c>
      <c r="AC119" s="760"/>
      <c r="AD119" s="760"/>
      <c r="AE119" s="760"/>
      <c r="AF119" s="760"/>
      <c r="AG119" s="761"/>
      <c r="AH119" s="473" t="s">
        <v>160</v>
      </c>
      <c r="AI119" s="473" t="s">
        <v>112</v>
      </c>
      <c r="AJ119" s="473" t="s">
        <v>71</v>
      </c>
      <c r="AK119" s="473" t="s">
        <v>72</v>
      </c>
      <c r="AL119" s="473" t="s">
        <v>96</v>
      </c>
      <c r="AM119" s="474" t="s">
        <v>175</v>
      </c>
      <c r="AP119" s="759" t="s">
        <v>116</v>
      </c>
      <c r="AQ119" s="760"/>
      <c r="AR119" s="760"/>
      <c r="AS119" s="760"/>
      <c r="AT119" s="760"/>
      <c r="AU119" s="761"/>
      <c r="AV119" s="473" t="s">
        <v>111</v>
      </c>
      <c r="AW119" s="473" t="s">
        <v>71</v>
      </c>
      <c r="AX119" s="473" t="s">
        <v>72</v>
      </c>
      <c r="AY119" s="474" t="s">
        <v>94</v>
      </c>
    </row>
    <row r="120" spans="2:51" ht="16" thickBot="1" x14ac:dyDescent="0.4">
      <c r="B120" s="764">
        <f>B77</f>
        <v>0</v>
      </c>
      <c r="C120" s="762"/>
      <c r="D120" s="762"/>
      <c r="E120" s="762"/>
      <c r="F120" s="762"/>
      <c r="G120" s="763"/>
      <c r="H120" s="301">
        <v>0</v>
      </c>
      <c r="I120" s="301">
        <v>0</v>
      </c>
      <c r="J120" s="301">
        <v>0</v>
      </c>
      <c r="K120" s="282">
        <f>SUM(H120:J120)</f>
        <v>0</v>
      </c>
      <c r="L120" s="461"/>
      <c r="M120" s="490"/>
      <c r="N120" s="762">
        <f>N77</f>
        <v>0</v>
      </c>
      <c r="O120" s="762"/>
      <c r="P120" s="762"/>
      <c r="Q120" s="762"/>
      <c r="R120" s="762"/>
      <c r="S120" s="763"/>
      <c r="T120" s="305">
        <f>AM77</f>
        <v>0</v>
      </c>
      <c r="U120" s="301">
        <v>0</v>
      </c>
      <c r="V120" s="301">
        <v>0</v>
      </c>
      <c r="W120" s="301">
        <v>0</v>
      </c>
      <c r="X120" s="283">
        <f t="shared" ref="X120" si="22">SUM(U120:W120)</f>
        <v>0</v>
      </c>
      <c r="Y120" s="269">
        <f>K120-X120</f>
        <v>0</v>
      </c>
      <c r="Z120" s="461"/>
      <c r="AA120" s="494"/>
      <c r="AB120" s="764">
        <f>IF($O$132&lt;&gt;0, N120, B120)</f>
        <v>0</v>
      </c>
      <c r="AC120" s="762"/>
      <c r="AD120" s="762"/>
      <c r="AE120" s="762"/>
      <c r="AF120" s="762"/>
      <c r="AG120" s="763"/>
      <c r="AH120" s="314">
        <f>AM77</f>
        <v>0</v>
      </c>
      <c r="AI120" s="301">
        <v>0</v>
      </c>
      <c r="AJ120" s="301">
        <v>0</v>
      </c>
      <c r="AK120" s="301">
        <v>0</v>
      </c>
      <c r="AL120" s="284">
        <f t="shared" ref="AL120" si="23">SUM(AI120:AK120)</f>
        <v>0</v>
      </c>
      <c r="AM120" s="270">
        <f>IF($O$136&lt;&gt;0, X120+AM77-AL120, K120+AM77-AL120)</f>
        <v>0</v>
      </c>
      <c r="AP120" s="768"/>
      <c r="AQ120" s="769"/>
      <c r="AR120" s="769"/>
      <c r="AS120" s="769"/>
      <c r="AT120" s="769"/>
      <c r="AU120" s="770"/>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1" t="s">
        <v>119</v>
      </c>
      <c r="C123" s="772"/>
      <c r="D123" s="772"/>
      <c r="E123" s="772"/>
      <c r="F123" s="772"/>
      <c r="G123" s="772"/>
      <c r="H123" s="273">
        <f>SUM(F110, H114, H117, H120)</f>
        <v>0</v>
      </c>
      <c r="I123" s="273">
        <f>SUM(I110, I114, I117, I120, )</f>
        <v>0</v>
      </c>
      <c r="J123" s="273">
        <f>SUM(J110, J114, J117, J120)</f>
        <v>0</v>
      </c>
      <c r="K123" s="274">
        <f>SUM(H123:J123)</f>
        <v>0</v>
      </c>
      <c r="L123" s="461"/>
      <c r="N123" s="765" t="s">
        <v>119</v>
      </c>
      <c r="O123" s="766"/>
      <c r="P123" s="766"/>
      <c r="Q123" s="766"/>
      <c r="R123" s="766"/>
      <c r="S123" s="767"/>
      <c r="T123" s="307">
        <f>AM80</f>
        <v>0</v>
      </c>
      <c r="U123" s="303">
        <f>SUM(S110, U114, U117, U120)</f>
        <v>0</v>
      </c>
      <c r="V123" s="275">
        <f>SUM(V110, V114, V117, V120)</f>
        <v>0</v>
      </c>
      <c r="W123" s="275">
        <f>SUM(W110, W114, W117, W120)</f>
        <v>0</v>
      </c>
      <c r="X123" s="275">
        <f>SUM(U123:W123)</f>
        <v>0</v>
      </c>
      <c r="Y123" s="276">
        <f>K123-X123</f>
        <v>0</v>
      </c>
      <c r="Z123" s="461"/>
      <c r="AA123" s="461"/>
      <c r="AB123" s="759" t="s">
        <v>119</v>
      </c>
      <c r="AC123" s="760"/>
      <c r="AD123" s="760"/>
      <c r="AE123" s="760"/>
      <c r="AF123" s="760"/>
      <c r="AG123" s="761"/>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59" t="s">
        <v>119</v>
      </c>
      <c r="AQ123" s="760"/>
      <c r="AR123" s="760"/>
      <c r="AS123" s="760"/>
      <c r="AT123" s="760"/>
      <c r="AU123" s="761"/>
      <c r="AV123" s="436">
        <f>SUM(AT110, AV114, AV117, AV120)</f>
        <v>0</v>
      </c>
      <c r="AW123" s="436">
        <f>SUM(AW110, AW114, AW117, AW120, )</f>
        <v>0</v>
      </c>
      <c r="AX123" s="436">
        <f>SUM(AX110, AX114, AX117, AX120)</f>
        <v>0</v>
      </c>
      <c r="AY123" s="437">
        <f>SUM(AV123:AX123)</f>
        <v>0</v>
      </c>
    </row>
    <row r="124" spans="2:51" ht="16" thickBot="1" x14ac:dyDescent="0.4">
      <c r="B124" s="799" t="s">
        <v>120</v>
      </c>
      <c r="C124" s="800"/>
      <c r="D124" s="800"/>
      <c r="E124" s="800"/>
      <c r="F124" s="800"/>
      <c r="G124" s="800"/>
      <c r="H124" s="481"/>
      <c r="I124" s="482"/>
      <c r="J124" s="253">
        <f>SUM(I123:J123)</f>
        <v>0</v>
      </c>
      <c r="K124" s="282">
        <f>SUM(H124:J124)</f>
        <v>0</v>
      </c>
      <c r="L124" s="461"/>
      <c r="N124" s="768" t="s">
        <v>120</v>
      </c>
      <c r="O124" s="769"/>
      <c r="P124" s="769"/>
      <c r="Q124" s="769"/>
      <c r="R124" s="769"/>
      <c r="S124" s="769"/>
      <c r="T124" s="305">
        <f>AM81</f>
        <v>0</v>
      </c>
      <c r="U124" s="495"/>
      <c r="V124" s="483"/>
      <c r="W124" s="483"/>
      <c r="X124" s="254">
        <f xml:space="preserve"> SUM(V110, W110, V114, W114, V117, W117, V120, W120)</f>
        <v>0</v>
      </c>
      <c r="Y124" s="269">
        <f>H124-X124</f>
        <v>0</v>
      </c>
      <c r="Z124" s="461"/>
      <c r="AA124" s="461"/>
      <c r="AB124" s="768" t="s">
        <v>120</v>
      </c>
      <c r="AC124" s="769"/>
      <c r="AD124" s="769"/>
      <c r="AE124" s="769"/>
      <c r="AF124" s="769"/>
      <c r="AG124" s="770"/>
      <c r="AH124" s="310">
        <f>AM81</f>
        <v>0</v>
      </c>
      <c r="AI124" s="484"/>
      <c r="AJ124" s="485"/>
      <c r="AK124" s="485"/>
      <c r="AL124" s="281">
        <f xml:space="preserve"> SUM(AJ110, AK110, AJ114, AK114, AJ117, AK117, AJ120, AK120)</f>
        <v>0</v>
      </c>
      <c r="AM124" s="270">
        <f>IF($O$136&lt;&gt;0, X124+AM81-AL124, K124+AM81-AL124)</f>
        <v>0</v>
      </c>
      <c r="AP124" s="768" t="s">
        <v>120</v>
      </c>
      <c r="AQ124" s="769"/>
      <c r="AR124" s="769"/>
      <c r="AS124" s="769"/>
      <c r="AT124" s="769"/>
      <c r="AU124" s="770"/>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59" t="s">
        <v>121</v>
      </c>
      <c r="C126" s="760"/>
      <c r="D126" s="760"/>
      <c r="E126" s="760"/>
      <c r="F126" s="760"/>
      <c r="G126" s="761"/>
      <c r="H126" s="473" t="s">
        <v>111</v>
      </c>
      <c r="I126" s="774" t="s">
        <v>27</v>
      </c>
      <c r="J126" s="761"/>
      <c r="K126" s="474" t="s">
        <v>122</v>
      </c>
      <c r="L126" s="461"/>
      <c r="N126" s="759" t="s">
        <v>121</v>
      </c>
      <c r="O126" s="760"/>
      <c r="P126" s="760"/>
      <c r="Q126" s="760"/>
      <c r="R126" s="760"/>
      <c r="S126" s="760"/>
      <c r="T126" s="473" t="s">
        <v>160</v>
      </c>
      <c r="U126" s="473" t="s">
        <v>41</v>
      </c>
      <c r="V126" s="774" t="s">
        <v>27</v>
      </c>
      <c r="W126" s="761"/>
      <c r="X126" s="473" t="s">
        <v>94</v>
      </c>
      <c r="Y126" s="474" t="s">
        <v>95</v>
      </c>
      <c r="Z126" s="461"/>
      <c r="AA126" s="494"/>
      <c r="AB126" s="759" t="s">
        <v>121</v>
      </c>
      <c r="AC126" s="760"/>
      <c r="AD126" s="760"/>
      <c r="AE126" s="760"/>
      <c r="AF126" s="760"/>
      <c r="AG126" s="761"/>
      <c r="AH126" s="473" t="s">
        <v>160</v>
      </c>
      <c r="AI126" s="473" t="s">
        <v>123</v>
      </c>
      <c r="AJ126" s="774" t="s">
        <v>27</v>
      </c>
      <c r="AK126" s="761"/>
      <c r="AL126" s="473" t="s">
        <v>124</v>
      </c>
      <c r="AM126" s="474" t="s">
        <v>175</v>
      </c>
      <c r="AP126" s="759" t="s">
        <v>121</v>
      </c>
      <c r="AQ126" s="760"/>
      <c r="AR126" s="760"/>
      <c r="AS126" s="760"/>
      <c r="AT126" s="760"/>
      <c r="AU126" s="761"/>
      <c r="AV126" s="473" t="s">
        <v>111</v>
      </c>
      <c r="AW126" s="774" t="s">
        <v>27</v>
      </c>
      <c r="AX126" s="761"/>
      <c r="AY126" s="474" t="s">
        <v>122</v>
      </c>
    </row>
    <row r="127" spans="2:51" ht="16" thickBot="1" x14ac:dyDescent="0.4">
      <c r="B127" s="768" t="s">
        <v>40</v>
      </c>
      <c r="C127" s="769"/>
      <c r="D127" s="769"/>
      <c r="E127" s="769"/>
      <c r="F127" s="769"/>
      <c r="G127" s="770"/>
      <c r="H127" s="268">
        <f>( SUM(F110, H114, H117, H120))*$C$8</f>
        <v>0</v>
      </c>
      <c r="I127" s="792">
        <f>( SUM(I110, I114, I117, I120, J110, J114, J117, J120))*$C$8</f>
        <v>0</v>
      </c>
      <c r="J127" s="793"/>
      <c r="K127" s="282">
        <f>SUM(H127:J127)</f>
        <v>0</v>
      </c>
      <c r="L127" s="461"/>
      <c r="N127" s="768" t="s">
        <v>40</v>
      </c>
      <c r="O127" s="769"/>
      <c r="P127" s="769"/>
      <c r="Q127" s="769"/>
      <c r="R127" s="769"/>
      <c r="S127" s="769"/>
      <c r="T127" s="311">
        <f>AM84</f>
        <v>0</v>
      </c>
      <c r="U127" s="283">
        <f>( SUM(S110, U114, U117, U120))*$O$8</f>
        <v>0</v>
      </c>
      <c r="V127" s="794">
        <f>( SUM(V110, W110, V114, W114, V117, W117, V120, W120, ))*$O$8</f>
        <v>0</v>
      </c>
      <c r="W127" s="795"/>
      <c r="X127" s="283">
        <f>SUM(U127:W127)</f>
        <v>0</v>
      </c>
      <c r="Y127" s="269">
        <f>K127-X127</f>
        <v>0</v>
      </c>
      <c r="Z127" s="461"/>
      <c r="AA127" s="494"/>
      <c r="AB127" s="768" t="s">
        <v>40</v>
      </c>
      <c r="AC127" s="769"/>
      <c r="AD127" s="769"/>
      <c r="AE127" s="769"/>
      <c r="AF127" s="769"/>
      <c r="AG127" s="770"/>
      <c r="AH127" s="310">
        <f>AM84</f>
        <v>0</v>
      </c>
      <c r="AI127" s="500">
        <f>( SUM(AG110, AI114, AI117, AI120))*$C$8</f>
        <v>0</v>
      </c>
      <c r="AJ127" s="790">
        <f>( SUM(AJ110, AK110, AJ114, AK114, AJ117, AK117, AJ120, AK120, ))*$C$8</f>
        <v>0</v>
      </c>
      <c r="AK127" s="791"/>
      <c r="AL127" s="284">
        <f>SUM(AI127:AK127)</f>
        <v>0</v>
      </c>
      <c r="AM127" s="270">
        <f>IF($O$136&lt;&gt;0, X127+AM84-AL127, K127+AM84-AL127)</f>
        <v>0</v>
      </c>
      <c r="AP127" s="768" t="s">
        <v>40</v>
      </c>
      <c r="AQ127" s="769"/>
      <c r="AR127" s="769"/>
      <c r="AS127" s="769"/>
      <c r="AT127" s="769"/>
      <c r="AU127" s="770"/>
      <c r="AV127" s="433">
        <f>( SUM(AT110, AV114, AV117, AV120))*$C$8</f>
        <v>0</v>
      </c>
      <c r="AW127" s="860">
        <f>( SUM(AW110, AW114, AW117, AW120, AX110, AX114, AX117, AX120))*$C$8</f>
        <v>0</v>
      </c>
      <c r="AX127" s="861"/>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796" t="s">
        <v>126</v>
      </c>
      <c r="C129" s="797"/>
      <c r="D129" s="797"/>
      <c r="E129" s="797"/>
      <c r="F129" s="797"/>
      <c r="G129" s="798"/>
      <c r="H129" s="285">
        <f>SUM(H123,H127)</f>
        <v>0</v>
      </c>
      <c r="I129" s="285">
        <f>SUM(I123, I127)</f>
        <v>0</v>
      </c>
      <c r="J129" s="285">
        <f>SUM(J123)</f>
        <v>0</v>
      </c>
      <c r="K129" s="286">
        <f>SUM(H129:J129)</f>
        <v>0</v>
      </c>
      <c r="L129" s="272"/>
      <c r="N129" s="782" t="s">
        <v>126</v>
      </c>
      <c r="O129" s="783"/>
      <c r="P129" s="783"/>
      <c r="Q129" s="783"/>
      <c r="R129" s="783"/>
      <c r="S129" s="78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784" t="s">
        <v>126</v>
      </c>
      <c r="AC129" s="785"/>
      <c r="AD129" s="785"/>
      <c r="AE129" s="785"/>
      <c r="AF129" s="785"/>
      <c r="AG129" s="78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62" t="s">
        <v>344</v>
      </c>
      <c r="AQ129" s="863"/>
      <c r="AR129" s="863"/>
      <c r="AS129" s="863"/>
      <c r="AT129" s="863"/>
      <c r="AU129" s="864"/>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4"/>
      <c r="AI132" s="761"/>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775"/>
      <c r="AI133" s="776"/>
      <c r="AJ133" s="776"/>
      <c r="AK133" s="777"/>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8"/>
      <c r="AI134" s="770"/>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79" t="s">
        <v>151</v>
      </c>
      <c r="AH136" s="780"/>
      <c r="AI136" s="780"/>
      <c r="AJ136" s="780"/>
      <c r="AK136" s="781"/>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02" t="s">
        <v>306</v>
      </c>
      <c r="C146" s="803"/>
      <c r="D146" s="803"/>
      <c r="E146" s="803"/>
      <c r="F146" s="803"/>
      <c r="G146" s="803"/>
      <c r="H146" s="803"/>
      <c r="I146" s="803"/>
      <c r="J146" s="803"/>
      <c r="K146" s="804"/>
      <c r="N146" s="805" t="s">
        <v>183</v>
      </c>
      <c r="O146" s="806"/>
      <c r="P146" s="806"/>
      <c r="Q146" s="806"/>
      <c r="R146" s="806"/>
      <c r="S146" s="806"/>
      <c r="T146" s="806"/>
      <c r="U146" s="806"/>
      <c r="V146" s="806"/>
      <c r="W146" s="806"/>
      <c r="X146" s="806"/>
      <c r="Y146" s="807"/>
      <c r="AB146" s="808" t="s">
        <v>184</v>
      </c>
      <c r="AC146" s="809"/>
      <c r="AD146" s="809"/>
      <c r="AE146" s="809"/>
      <c r="AF146" s="809"/>
      <c r="AG146" s="809"/>
      <c r="AH146" s="809"/>
      <c r="AI146" s="809"/>
      <c r="AJ146" s="809"/>
      <c r="AK146" s="809"/>
      <c r="AL146" s="809"/>
      <c r="AM146" s="810"/>
      <c r="AP146" s="857" t="s">
        <v>345</v>
      </c>
      <c r="AQ146" s="858"/>
      <c r="AR146" s="858"/>
      <c r="AS146" s="858"/>
      <c r="AT146" s="858"/>
      <c r="AU146" s="858"/>
      <c r="AV146" s="858"/>
      <c r="AW146" s="858"/>
      <c r="AX146" s="858"/>
      <c r="AY146" s="859"/>
    </row>
    <row r="147" spans="2:51" ht="16" thickBot="1" x14ac:dyDescent="0.4">
      <c r="B147" s="250" t="s">
        <v>315</v>
      </c>
      <c r="C147" s="778"/>
      <c r="D147" s="770"/>
      <c r="E147" s="251" t="s">
        <v>314</v>
      </c>
      <c r="F147" s="830"/>
      <c r="G147" s="831"/>
      <c r="H147" s="831"/>
      <c r="I147" s="831"/>
      <c r="J147" s="831"/>
      <c r="K147" s="832"/>
      <c r="N147" s="250" t="s">
        <v>315</v>
      </c>
      <c r="O147" s="830"/>
      <c r="P147" s="831"/>
      <c r="Q147" s="833"/>
      <c r="R147" s="251" t="s">
        <v>314</v>
      </c>
      <c r="S147" s="830"/>
      <c r="T147" s="831"/>
      <c r="U147" s="831"/>
      <c r="V147" s="831"/>
      <c r="W147" s="831"/>
      <c r="X147" s="831"/>
      <c r="Y147" s="832"/>
      <c r="AB147" s="250" t="s">
        <v>315</v>
      </c>
      <c r="AC147" s="830"/>
      <c r="AD147" s="831"/>
      <c r="AE147" s="833"/>
      <c r="AF147" s="251" t="s">
        <v>314</v>
      </c>
      <c r="AG147" s="830"/>
      <c r="AH147" s="831"/>
      <c r="AI147" s="831"/>
      <c r="AJ147" s="831"/>
      <c r="AK147" s="831"/>
      <c r="AL147" s="831"/>
      <c r="AM147" s="832"/>
      <c r="AP147" s="250" t="s">
        <v>326</v>
      </c>
      <c r="AQ147" s="778"/>
      <c r="AR147" s="770"/>
      <c r="AS147" s="251" t="s">
        <v>327</v>
      </c>
      <c r="AT147" s="830"/>
      <c r="AU147" s="831"/>
      <c r="AV147" s="831"/>
      <c r="AW147" s="831"/>
      <c r="AX147" s="831"/>
      <c r="AY147" s="832"/>
    </row>
    <row r="148" spans="2:51" ht="16" thickBot="1" x14ac:dyDescent="0.4">
      <c r="D148" s="144"/>
      <c r="E148" s="144"/>
    </row>
    <row r="149" spans="2:51" x14ac:dyDescent="0.35">
      <c r="B149" s="771" t="s">
        <v>244</v>
      </c>
      <c r="C149" s="772"/>
      <c r="D149" s="772"/>
      <c r="E149" s="772"/>
      <c r="F149" s="772"/>
      <c r="G149" s="772"/>
      <c r="H149" s="772"/>
      <c r="I149" s="772"/>
      <c r="J149" s="772"/>
      <c r="K149" s="773"/>
      <c r="N149" s="759" t="s">
        <v>83</v>
      </c>
      <c r="O149" s="760"/>
      <c r="P149" s="760"/>
      <c r="Q149" s="760"/>
      <c r="R149" s="760"/>
      <c r="S149" s="760"/>
      <c r="T149" s="760"/>
      <c r="U149" s="760"/>
      <c r="V149" s="760"/>
      <c r="W149" s="760"/>
      <c r="X149" s="760"/>
      <c r="Y149" s="801"/>
      <c r="AB149" s="771" t="s">
        <v>83</v>
      </c>
      <c r="AC149" s="772"/>
      <c r="AD149" s="772"/>
      <c r="AE149" s="772"/>
      <c r="AF149" s="772"/>
      <c r="AG149" s="772"/>
      <c r="AH149" s="772"/>
      <c r="AI149" s="772"/>
      <c r="AJ149" s="772"/>
      <c r="AK149" s="772"/>
      <c r="AL149" s="772"/>
      <c r="AM149" s="773"/>
      <c r="AP149" s="771" t="s">
        <v>244</v>
      </c>
      <c r="AQ149" s="772"/>
      <c r="AR149" s="772"/>
      <c r="AS149" s="772"/>
      <c r="AT149" s="772"/>
      <c r="AU149" s="772"/>
      <c r="AV149" s="772"/>
      <c r="AW149" s="772"/>
      <c r="AX149" s="772"/>
      <c r="AY149" s="773"/>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59" t="s">
        <v>109</v>
      </c>
      <c r="C155" s="760"/>
      <c r="D155" s="760"/>
      <c r="E155" s="760"/>
      <c r="F155" s="760"/>
      <c r="G155" s="760"/>
      <c r="H155" s="760"/>
      <c r="I155" s="760"/>
      <c r="J155" s="760"/>
      <c r="K155" s="801"/>
      <c r="N155" s="759" t="s">
        <v>109</v>
      </c>
      <c r="O155" s="760"/>
      <c r="P155" s="760"/>
      <c r="Q155" s="760"/>
      <c r="R155" s="760"/>
      <c r="S155" s="760"/>
      <c r="T155" s="760"/>
      <c r="U155" s="760"/>
      <c r="V155" s="760"/>
      <c r="W155" s="760"/>
      <c r="X155" s="760"/>
      <c r="Y155" s="801"/>
      <c r="AB155" s="759" t="s">
        <v>109</v>
      </c>
      <c r="AC155" s="760"/>
      <c r="AD155" s="760"/>
      <c r="AE155" s="760"/>
      <c r="AF155" s="760"/>
      <c r="AG155" s="760"/>
      <c r="AH155" s="760"/>
      <c r="AI155" s="760"/>
      <c r="AJ155" s="760"/>
      <c r="AK155" s="760"/>
      <c r="AL155" s="760"/>
      <c r="AM155" s="801"/>
      <c r="AP155" s="759" t="s">
        <v>109</v>
      </c>
      <c r="AQ155" s="760"/>
      <c r="AR155" s="760"/>
      <c r="AS155" s="760"/>
      <c r="AT155" s="760"/>
      <c r="AU155" s="760"/>
      <c r="AV155" s="760"/>
      <c r="AW155" s="760"/>
      <c r="AX155" s="760"/>
      <c r="AY155" s="801"/>
    </row>
    <row r="156" spans="2:51" x14ac:dyDescent="0.35">
      <c r="B156" s="788" t="s">
        <v>110</v>
      </c>
      <c r="C156" s="776"/>
      <c r="D156" s="776"/>
      <c r="E156" s="776"/>
      <c r="F156" s="776"/>
      <c r="G156" s="787"/>
      <c r="H156" s="392" t="s">
        <v>111</v>
      </c>
      <c r="I156" s="392" t="s">
        <v>71</v>
      </c>
      <c r="J156" s="392" t="s">
        <v>72</v>
      </c>
      <c r="K156" s="475" t="s">
        <v>94</v>
      </c>
      <c r="M156" s="490"/>
      <c r="N156" s="776" t="s">
        <v>110</v>
      </c>
      <c r="O156" s="776"/>
      <c r="P156" s="776"/>
      <c r="Q156" s="776"/>
      <c r="R156" s="776"/>
      <c r="S156" s="787"/>
      <c r="T156" s="392" t="s">
        <v>175</v>
      </c>
      <c r="U156" s="392" t="s">
        <v>41</v>
      </c>
      <c r="V156" s="392" t="s">
        <v>71</v>
      </c>
      <c r="W156" s="392" t="s">
        <v>72</v>
      </c>
      <c r="X156" s="392" t="s">
        <v>94</v>
      </c>
      <c r="Y156" s="475" t="s">
        <v>95</v>
      </c>
      <c r="AB156" s="788" t="s">
        <v>110</v>
      </c>
      <c r="AC156" s="776"/>
      <c r="AD156" s="776"/>
      <c r="AE156" s="776"/>
      <c r="AF156" s="776"/>
      <c r="AG156" s="776"/>
      <c r="AH156" s="392" t="s">
        <v>175</v>
      </c>
      <c r="AI156" s="392" t="s">
        <v>112</v>
      </c>
      <c r="AJ156" s="392" t="s">
        <v>71</v>
      </c>
      <c r="AK156" s="392" t="s">
        <v>72</v>
      </c>
      <c r="AL156" s="392" t="s">
        <v>96</v>
      </c>
      <c r="AM156" s="475" t="s">
        <v>187</v>
      </c>
      <c r="AP156" s="788" t="s">
        <v>110</v>
      </c>
      <c r="AQ156" s="776"/>
      <c r="AR156" s="776"/>
      <c r="AS156" s="776"/>
      <c r="AT156" s="776"/>
      <c r="AU156" s="787"/>
      <c r="AV156" s="392" t="s">
        <v>111</v>
      </c>
      <c r="AW156" s="392" t="s">
        <v>71</v>
      </c>
      <c r="AX156" s="392" t="s">
        <v>72</v>
      </c>
      <c r="AY156" s="475" t="s">
        <v>94</v>
      </c>
    </row>
    <row r="157" spans="2:51" ht="16" thickBot="1" x14ac:dyDescent="0.4">
      <c r="B157" s="764">
        <f>B114</f>
        <v>0</v>
      </c>
      <c r="C157" s="762"/>
      <c r="D157" s="762"/>
      <c r="E157" s="762"/>
      <c r="F157" s="762"/>
      <c r="G157" s="763"/>
      <c r="H157" s="301">
        <v>0</v>
      </c>
      <c r="I157" s="301">
        <v>0</v>
      </c>
      <c r="J157" s="301">
        <v>0</v>
      </c>
      <c r="K157" s="282">
        <f>SUM(H157:J157)</f>
        <v>0</v>
      </c>
      <c r="L157" s="461"/>
      <c r="M157" s="490"/>
      <c r="N157" s="764">
        <f>N114</f>
        <v>0</v>
      </c>
      <c r="O157" s="762"/>
      <c r="P157" s="762"/>
      <c r="Q157" s="762"/>
      <c r="R157" s="762"/>
      <c r="S157" s="763"/>
      <c r="T157" s="305">
        <f>AM114</f>
        <v>0</v>
      </c>
      <c r="U157" s="302">
        <v>0</v>
      </c>
      <c r="V157" s="301">
        <v>0</v>
      </c>
      <c r="W157" s="301">
        <v>0</v>
      </c>
      <c r="X157" s="283">
        <f>SUM(U157:W157)</f>
        <v>0</v>
      </c>
      <c r="Y157" s="269">
        <f>K157-X157</f>
        <v>0</v>
      </c>
      <c r="Z157" s="461"/>
      <c r="AA157" s="461"/>
      <c r="AB157" s="764">
        <f>IF($O$175&lt;&gt;0, N157, B157)</f>
        <v>0</v>
      </c>
      <c r="AC157" s="762"/>
      <c r="AD157" s="762"/>
      <c r="AE157" s="762"/>
      <c r="AF157" s="762"/>
      <c r="AG157" s="763"/>
      <c r="AH157" s="310">
        <f>AM114</f>
        <v>0</v>
      </c>
      <c r="AI157" s="301">
        <v>0</v>
      </c>
      <c r="AJ157" s="301">
        <v>0</v>
      </c>
      <c r="AK157" s="301">
        <v>0</v>
      </c>
      <c r="AL157" s="284">
        <f>SUM(AI157:AK157)</f>
        <v>0</v>
      </c>
      <c r="AM157" s="270">
        <f>IF($O$179&lt;&gt;0, X157+AM114-AL157, K157+AM114-AL157)</f>
        <v>0</v>
      </c>
      <c r="AP157" s="768"/>
      <c r="AQ157" s="769"/>
      <c r="AR157" s="769"/>
      <c r="AS157" s="769"/>
      <c r="AT157" s="769"/>
      <c r="AU157" s="770"/>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59" t="s">
        <v>114</v>
      </c>
      <c r="C159" s="760"/>
      <c r="D159" s="760"/>
      <c r="E159" s="760"/>
      <c r="F159" s="760"/>
      <c r="G159" s="761"/>
      <c r="H159" s="473" t="s">
        <v>111</v>
      </c>
      <c r="I159" s="473" t="s">
        <v>71</v>
      </c>
      <c r="J159" s="473" t="s">
        <v>72</v>
      </c>
      <c r="K159" s="474" t="s">
        <v>94</v>
      </c>
      <c r="N159" s="759" t="s">
        <v>114</v>
      </c>
      <c r="O159" s="760"/>
      <c r="P159" s="760"/>
      <c r="Q159" s="760"/>
      <c r="R159" s="760"/>
      <c r="S159" s="761"/>
      <c r="T159" s="492" t="s">
        <v>175</v>
      </c>
      <c r="U159" s="473" t="s">
        <v>41</v>
      </c>
      <c r="V159" s="473" t="s">
        <v>71</v>
      </c>
      <c r="W159" s="473" t="s">
        <v>72</v>
      </c>
      <c r="X159" s="473" t="s">
        <v>94</v>
      </c>
      <c r="Y159" s="474" t="s">
        <v>95</v>
      </c>
      <c r="AA159" s="490"/>
      <c r="AB159" s="759" t="s">
        <v>114</v>
      </c>
      <c r="AC159" s="760"/>
      <c r="AD159" s="760"/>
      <c r="AE159" s="760"/>
      <c r="AF159" s="760"/>
      <c r="AG159" s="761"/>
      <c r="AH159" s="473" t="s">
        <v>175</v>
      </c>
      <c r="AI159" s="473" t="s">
        <v>112</v>
      </c>
      <c r="AJ159" s="473" t="s">
        <v>71</v>
      </c>
      <c r="AK159" s="473" t="s">
        <v>72</v>
      </c>
      <c r="AL159" s="473" t="s">
        <v>96</v>
      </c>
      <c r="AM159" s="474" t="s">
        <v>187</v>
      </c>
      <c r="AP159" s="759" t="s">
        <v>114</v>
      </c>
      <c r="AQ159" s="760"/>
      <c r="AR159" s="760"/>
      <c r="AS159" s="760"/>
      <c r="AT159" s="760"/>
      <c r="AU159" s="761"/>
      <c r="AV159" s="473" t="s">
        <v>111</v>
      </c>
      <c r="AW159" s="473" t="s">
        <v>71</v>
      </c>
      <c r="AX159" s="473" t="s">
        <v>72</v>
      </c>
      <c r="AY159" s="474" t="s">
        <v>94</v>
      </c>
    </row>
    <row r="160" spans="2:51" ht="16" thickBot="1" x14ac:dyDescent="0.4">
      <c r="B160" s="764">
        <f>B117</f>
        <v>0</v>
      </c>
      <c r="C160" s="762"/>
      <c r="D160" s="762"/>
      <c r="E160" s="762"/>
      <c r="F160" s="762"/>
      <c r="G160" s="763"/>
      <c r="H160" s="301">
        <v>0</v>
      </c>
      <c r="I160" s="301">
        <v>0</v>
      </c>
      <c r="J160" s="301">
        <v>0</v>
      </c>
      <c r="K160" s="282">
        <f>SUM(H160:J160)</f>
        <v>0</v>
      </c>
      <c r="L160" s="461"/>
      <c r="N160" s="764">
        <f>N117</f>
        <v>0</v>
      </c>
      <c r="O160" s="762"/>
      <c r="P160" s="762"/>
      <c r="Q160" s="762"/>
      <c r="R160" s="762"/>
      <c r="S160" s="763"/>
      <c r="T160" s="306">
        <f>AM117</f>
        <v>0</v>
      </c>
      <c r="U160" s="302">
        <v>0</v>
      </c>
      <c r="V160" s="302">
        <v>0</v>
      </c>
      <c r="W160" s="301">
        <v>0</v>
      </c>
      <c r="X160" s="313">
        <f>SUM(U160:W160)</f>
        <v>0</v>
      </c>
      <c r="Y160" s="269">
        <f>K160-X160</f>
        <v>0</v>
      </c>
      <c r="Z160" s="461"/>
      <c r="AA160" s="494"/>
      <c r="AB160" s="764">
        <f>IF($O$175&lt;&gt;0, N160, B160)</f>
        <v>0</v>
      </c>
      <c r="AC160" s="762"/>
      <c r="AD160" s="762"/>
      <c r="AE160" s="762"/>
      <c r="AF160" s="762"/>
      <c r="AG160" s="763"/>
      <c r="AH160" s="314">
        <f>AM117</f>
        <v>0</v>
      </c>
      <c r="AI160" s="301">
        <v>0</v>
      </c>
      <c r="AJ160" s="302">
        <v>0</v>
      </c>
      <c r="AK160" s="301">
        <v>0</v>
      </c>
      <c r="AL160" s="315">
        <f>SUM(AI160:AK160)</f>
        <v>0</v>
      </c>
      <c r="AM160" s="270">
        <f>IF($O$179&lt;&gt;0, X160+AM117-AL160, K160+AM117-AL160)</f>
        <v>0</v>
      </c>
      <c r="AP160" s="768"/>
      <c r="AQ160" s="769"/>
      <c r="AR160" s="769"/>
      <c r="AS160" s="769"/>
      <c r="AT160" s="769"/>
      <c r="AU160" s="770"/>
      <c r="AV160" s="302">
        <v>0</v>
      </c>
      <c r="AW160" s="302">
        <v>0</v>
      </c>
      <c r="AX160" s="302">
        <v>0</v>
      </c>
      <c r="AY160" s="435">
        <f>SUM(AV160:AX160)</f>
        <v>0</v>
      </c>
    </row>
    <row r="161" spans="2:51" ht="16" thickBot="1" x14ac:dyDescent="0.4">
      <c r="D161" s="144"/>
      <c r="E161" s="144"/>
      <c r="H161" s="272"/>
      <c r="I161" s="272"/>
      <c r="J161" s="272"/>
      <c r="K161" s="272"/>
      <c r="L161" s="461"/>
      <c r="N161" s="789"/>
      <c r="O161" s="789"/>
      <c r="P161" s="789"/>
      <c r="Q161" s="789"/>
      <c r="R161" s="789"/>
      <c r="S161" s="789"/>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59" t="s">
        <v>116</v>
      </c>
      <c r="C162" s="760"/>
      <c r="D162" s="760"/>
      <c r="E162" s="760"/>
      <c r="F162" s="760"/>
      <c r="G162" s="761"/>
      <c r="H162" s="473" t="s">
        <v>111</v>
      </c>
      <c r="I162" s="473" t="s">
        <v>71</v>
      </c>
      <c r="J162" s="473" t="s">
        <v>72</v>
      </c>
      <c r="K162" s="474" t="s">
        <v>94</v>
      </c>
      <c r="M162" s="490"/>
      <c r="N162" s="760" t="s">
        <v>116</v>
      </c>
      <c r="O162" s="760"/>
      <c r="P162" s="760"/>
      <c r="Q162" s="760"/>
      <c r="R162" s="760"/>
      <c r="S162" s="761"/>
      <c r="T162" s="492" t="s">
        <v>175</v>
      </c>
      <c r="U162" s="473" t="s">
        <v>41</v>
      </c>
      <c r="V162" s="473" t="s">
        <v>71</v>
      </c>
      <c r="W162" s="473" t="s">
        <v>72</v>
      </c>
      <c r="X162" s="473" t="s">
        <v>94</v>
      </c>
      <c r="Y162" s="474" t="s">
        <v>95</v>
      </c>
      <c r="AA162" s="490"/>
      <c r="AB162" s="759" t="s">
        <v>116</v>
      </c>
      <c r="AC162" s="760"/>
      <c r="AD162" s="760"/>
      <c r="AE162" s="760"/>
      <c r="AF162" s="760"/>
      <c r="AG162" s="761"/>
      <c r="AH162" s="473" t="s">
        <v>175</v>
      </c>
      <c r="AI162" s="473" t="s">
        <v>112</v>
      </c>
      <c r="AJ162" s="473" t="s">
        <v>71</v>
      </c>
      <c r="AK162" s="473" t="s">
        <v>72</v>
      </c>
      <c r="AL162" s="473" t="s">
        <v>96</v>
      </c>
      <c r="AM162" s="474" t="s">
        <v>187</v>
      </c>
      <c r="AP162" s="759" t="s">
        <v>116</v>
      </c>
      <c r="AQ162" s="760"/>
      <c r="AR162" s="760"/>
      <c r="AS162" s="760"/>
      <c r="AT162" s="760"/>
      <c r="AU162" s="761"/>
      <c r="AV162" s="473" t="s">
        <v>111</v>
      </c>
      <c r="AW162" s="473" t="s">
        <v>71</v>
      </c>
      <c r="AX162" s="473" t="s">
        <v>72</v>
      </c>
      <c r="AY162" s="474" t="s">
        <v>94</v>
      </c>
    </row>
    <row r="163" spans="2:51" ht="16" thickBot="1" x14ac:dyDescent="0.4">
      <c r="B163" s="764">
        <f>B120</f>
        <v>0</v>
      </c>
      <c r="C163" s="762"/>
      <c r="D163" s="762"/>
      <c r="E163" s="762"/>
      <c r="F163" s="762"/>
      <c r="G163" s="763"/>
      <c r="H163" s="301">
        <v>0</v>
      </c>
      <c r="I163" s="301">
        <v>0</v>
      </c>
      <c r="J163" s="301">
        <v>0</v>
      </c>
      <c r="K163" s="282">
        <f>SUM(H163:J163)</f>
        <v>0</v>
      </c>
      <c r="L163" s="461"/>
      <c r="M163" s="490"/>
      <c r="N163" s="762">
        <f>N120</f>
        <v>0</v>
      </c>
      <c r="O163" s="762"/>
      <c r="P163" s="762"/>
      <c r="Q163" s="762"/>
      <c r="R163" s="762"/>
      <c r="S163" s="763"/>
      <c r="T163" s="305">
        <f>AM120</f>
        <v>0</v>
      </c>
      <c r="U163" s="301">
        <v>0</v>
      </c>
      <c r="V163" s="301">
        <v>0</v>
      </c>
      <c r="W163" s="301">
        <v>0</v>
      </c>
      <c r="X163" s="283">
        <f t="shared" ref="X163" si="30">SUM(U163:W163)</f>
        <v>0</v>
      </c>
      <c r="Y163" s="269">
        <f>K163-X163</f>
        <v>0</v>
      </c>
      <c r="Z163" s="461"/>
      <c r="AA163" s="494"/>
      <c r="AB163" s="764">
        <f>IF($O$175&lt;&gt;0, N163, B163)</f>
        <v>0</v>
      </c>
      <c r="AC163" s="762"/>
      <c r="AD163" s="762"/>
      <c r="AE163" s="762"/>
      <c r="AF163" s="762"/>
      <c r="AG163" s="763"/>
      <c r="AH163" s="308">
        <f>AM120</f>
        <v>0</v>
      </c>
      <c r="AI163" s="301">
        <v>0</v>
      </c>
      <c r="AJ163" s="301">
        <v>0</v>
      </c>
      <c r="AK163" s="301">
        <v>0</v>
      </c>
      <c r="AL163" s="284">
        <f t="shared" ref="AL163" si="31">SUM(AI163:AK163)</f>
        <v>0</v>
      </c>
      <c r="AM163" s="270">
        <f>IF($O$179&lt;&gt;0, X163+AM120-AL163, K163+AM120-AL163)</f>
        <v>0</v>
      </c>
      <c r="AP163" s="768"/>
      <c r="AQ163" s="769"/>
      <c r="AR163" s="769"/>
      <c r="AS163" s="769"/>
      <c r="AT163" s="769"/>
      <c r="AU163" s="770"/>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1" t="s">
        <v>119</v>
      </c>
      <c r="C166" s="772"/>
      <c r="D166" s="772"/>
      <c r="E166" s="772"/>
      <c r="F166" s="772"/>
      <c r="G166" s="772"/>
      <c r="H166" s="273">
        <f>SUM(F153, H157, H160, H163)</f>
        <v>0</v>
      </c>
      <c r="I166" s="273">
        <f>SUM(I153, I157, I160, I163, )</f>
        <v>0</v>
      </c>
      <c r="J166" s="273">
        <f>SUM(J153, J157, J160, J163)</f>
        <v>0</v>
      </c>
      <c r="K166" s="274">
        <f>SUM(H166:J166)</f>
        <v>0</v>
      </c>
      <c r="L166" s="461"/>
      <c r="N166" s="765" t="s">
        <v>119</v>
      </c>
      <c r="O166" s="766"/>
      <c r="P166" s="766"/>
      <c r="Q166" s="766"/>
      <c r="R166" s="766"/>
      <c r="S166" s="767"/>
      <c r="T166" s="307">
        <f>AM123</f>
        <v>0</v>
      </c>
      <c r="U166" s="303">
        <f>SUM(S153, U157, U160, U163)</f>
        <v>0</v>
      </c>
      <c r="V166" s="275">
        <f>SUM(V153, V157, V160, V163)</f>
        <v>0</v>
      </c>
      <c r="W166" s="275">
        <f>SUM(W153, W157, W160, W163)</f>
        <v>0</v>
      </c>
      <c r="X166" s="275">
        <f>SUM(U166:W166)</f>
        <v>0</v>
      </c>
      <c r="Y166" s="276">
        <f>K166-X166</f>
        <v>0</v>
      </c>
      <c r="Z166" s="461"/>
      <c r="AA166" s="461"/>
      <c r="AB166" s="759" t="s">
        <v>119</v>
      </c>
      <c r="AC166" s="760"/>
      <c r="AD166" s="760"/>
      <c r="AE166" s="760"/>
      <c r="AF166" s="760"/>
      <c r="AG166" s="761"/>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59" t="s">
        <v>119</v>
      </c>
      <c r="AQ166" s="760"/>
      <c r="AR166" s="760"/>
      <c r="AS166" s="760"/>
      <c r="AT166" s="760"/>
      <c r="AU166" s="761"/>
      <c r="AV166" s="436">
        <f>SUM(AT153, AV157, AV160, AV163)</f>
        <v>0</v>
      </c>
      <c r="AW166" s="436">
        <f>SUM(AW153, AW157, AW160, AW163, )</f>
        <v>0</v>
      </c>
      <c r="AX166" s="436">
        <f>SUM(AX153, AX157, AX160, AX163)</f>
        <v>0</v>
      </c>
      <c r="AY166" s="437">
        <f>SUM(AV166:AX166)</f>
        <v>0</v>
      </c>
    </row>
    <row r="167" spans="2:51" ht="16" thickBot="1" x14ac:dyDescent="0.4">
      <c r="B167" s="799" t="s">
        <v>120</v>
      </c>
      <c r="C167" s="800"/>
      <c r="D167" s="800"/>
      <c r="E167" s="800"/>
      <c r="F167" s="800"/>
      <c r="G167" s="800"/>
      <c r="H167" s="481"/>
      <c r="I167" s="482"/>
      <c r="J167" s="253">
        <f>SUM(I166:J166)</f>
        <v>0</v>
      </c>
      <c r="K167" s="282">
        <f>SUM(H167:J167)</f>
        <v>0</v>
      </c>
      <c r="L167" s="461"/>
      <c r="N167" s="768" t="s">
        <v>120</v>
      </c>
      <c r="O167" s="769"/>
      <c r="P167" s="769"/>
      <c r="Q167" s="769"/>
      <c r="R167" s="769"/>
      <c r="S167" s="769"/>
      <c r="T167" s="305">
        <f>AM124</f>
        <v>0</v>
      </c>
      <c r="U167" s="495"/>
      <c r="V167" s="483"/>
      <c r="W167" s="483"/>
      <c r="X167" s="254">
        <f xml:space="preserve"> SUM(V153, W153, V157, W157, V160, W160, V163, W163)</f>
        <v>0</v>
      </c>
      <c r="Y167" s="269">
        <f>H167-X167</f>
        <v>0</v>
      </c>
      <c r="Z167" s="461"/>
      <c r="AA167" s="461"/>
      <c r="AB167" s="768" t="s">
        <v>120</v>
      </c>
      <c r="AC167" s="769"/>
      <c r="AD167" s="769"/>
      <c r="AE167" s="769"/>
      <c r="AF167" s="769"/>
      <c r="AG167" s="770"/>
      <c r="AH167" s="310">
        <f>AM124</f>
        <v>0</v>
      </c>
      <c r="AI167" s="484"/>
      <c r="AJ167" s="485"/>
      <c r="AK167" s="485"/>
      <c r="AL167" s="281">
        <f xml:space="preserve"> SUM(AJ153, AK153, AJ157, AK157, AJ160, AK160, AJ163, AK163)</f>
        <v>0</v>
      </c>
      <c r="AM167" s="270">
        <f>IF($O$179&lt;&gt;0, X167+AM124-AL167, K167+AM124-AL167)</f>
        <v>0</v>
      </c>
      <c r="AP167" s="768" t="s">
        <v>120</v>
      </c>
      <c r="AQ167" s="769"/>
      <c r="AR167" s="769"/>
      <c r="AS167" s="769"/>
      <c r="AT167" s="769"/>
      <c r="AU167" s="770"/>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59" t="s">
        <v>121</v>
      </c>
      <c r="C169" s="760"/>
      <c r="D169" s="760"/>
      <c r="E169" s="760"/>
      <c r="F169" s="760"/>
      <c r="G169" s="761"/>
      <c r="H169" s="473" t="s">
        <v>111</v>
      </c>
      <c r="I169" s="774" t="s">
        <v>27</v>
      </c>
      <c r="J169" s="761"/>
      <c r="K169" s="474" t="s">
        <v>122</v>
      </c>
      <c r="L169" s="461"/>
      <c r="N169" s="759" t="s">
        <v>121</v>
      </c>
      <c r="O169" s="760"/>
      <c r="P169" s="760"/>
      <c r="Q169" s="760"/>
      <c r="R169" s="760"/>
      <c r="S169" s="760"/>
      <c r="T169" s="473" t="s">
        <v>175</v>
      </c>
      <c r="U169" s="473" t="s">
        <v>41</v>
      </c>
      <c r="V169" s="774" t="s">
        <v>27</v>
      </c>
      <c r="W169" s="761"/>
      <c r="X169" s="473" t="s">
        <v>94</v>
      </c>
      <c r="Y169" s="474" t="s">
        <v>95</v>
      </c>
      <c r="Z169" s="461"/>
      <c r="AA169" s="494"/>
      <c r="AB169" s="759" t="s">
        <v>121</v>
      </c>
      <c r="AC169" s="760"/>
      <c r="AD169" s="760"/>
      <c r="AE169" s="760"/>
      <c r="AF169" s="760"/>
      <c r="AG169" s="761"/>
      <c r="AH169" s="473" t="s">
        <v>175</v>
      </c>
      <c r="AI169" s="473" t="s">
        <v>123</v>
      </c>
      <c r="AJ169" s="774" t="s">
        <v>27</v>
      </c>
      <c r="AK169" s="761"/>
      <c r="AL169" s="473" t="s">
        <v>124</v>
      </c>
      <c r="AM169" s="474" t="s">
        <v>187</v>
      </c>
      <c r="AP169" s="759" t="s">
        <v>121</v>
      </c>
      <c r="AQ169" s="760"/>
      <c r="AR169" s="760"/>
      <c r="AS169" s="760"/>
      <c r="AT169" s="760"/>
      <c r="AU169" s="761"/>
      <c r="AV169" s="473" t="s">
        <v>111</v>
      </c>
      <c r="AW169" s="774" t="s">
        <v>27</v>
      </c>
      <c r="AX169" s="761"/>
      <c r="AY169" s="474" t="s">
        <v>122</v>
      </c>
    </row>
    <row r="170" spans="2:51" ht="16" thickBot="1" x14ac:dyDescent="0.4">
      <c r="B170" s="768" t="s">
        <v>40</v>
      </c>
      <c r="C170" s="769"/>
      <c r="D170" s="769"/>
      <c r="E170" s="769"/>
      <c r="F170" s="769"/>
      <c r="G170" s="770"/>
      <c r="H170" s="268">
        <f>( SUM(F153, H157, H160, H163))*$C$8</f>
        <v>0</v>
      </c>
      <c r="I170" s="792">
        <f>( SUM(I153, I157, I160, I163, J153, J157, J160, J163))*$C$8</f>
        <v>0</v>
      </c>
      <c r="J170" s="793"/>
      <c r="K170" s="282">
        <f>SUM(H170:J170)</f>
        <v>0</v>
      </c>
      <c r="L170" s="461"/>
      <c r="N170" s="768" t="s">
        <v>40</v>
      </c>
      <c r="O170" s="769"/>
      <c r="P170" s="769"/>
      <c r="Q170" s="769"/>
      <c r="R170" s="769"/>
      <c r="S170" s="769"/>
      <c r="T170" s="311">
        <f>AM127</f>
        <v>0</v>
      </c>
      <c r="U170" s="283">
        <f>( SUM(S153, U157, U160, U163))*$O$8</f>
        <v>0</v>
      </c>
      <c r="V170" s="794">
        <f>( SUM(V153, W153, V157, W157, V160, W160, V163, W163, ))*$O$8</f>
        <v>0</v>
      </c>
      <c r="W170" s="795"/>
      <c r="X170" s="283">
        <f>SUM(U170:W170)</f>
        <v>0</v>
      </c>
      <c r="Y170" s="269">
        <f>K170-X170</f>
        <v>0</v>
      </c>
      <c r="Z170" s="461"/>
      <c r="AA170" s="494"/>
      <c r="AB170" s="768" t="s">
        <v>40</v>
      </c>
      <c r="AC170" s="769"/>
      <c r="AD170" s="769"/>
      <c r="AE170" s="769"/>
      <c r="AF170" s="769"/>
      <c r="AG170" s="770"/>
      <c r="AH170" s="310">
        <f>AM127</f>
        <v>0</v>
      </c>
      <c r="AI170" s="500">
        <f>( SUM(AG153, AI157, AI160, AI163))*$C$8</f>
        <v>0</v>
      </c>
      <c r="AJ170" s="790">
        <f>( SUM(AJ153, AK153, AJ157, AK157, AJ160, AK160, AJ163, AK163, ))*$C$8</f>
        <v>0</v>
      </c>
      <c r="AK170" s="791"/>
      <c r="AL170" s="284">
        <f>SUM(AI170:AK170)</f>
        <v>0</v>
      </c>
      <c r="AM170" s="270">
        <f>IF($O$179&lt;&gt;0, X170+AM127-AL170, K170+AM127-AL170)</f>
        <v>0</v>
      </c>
      <c r="AP170" s="768" t="s">
        <v>40</v>
      </c>
      <c r="AQ170" s="769"/>
      <c r="AR170" s="769"/>
      <c r="AS170" s="769"/>
      <c r="AT170" s="769"/>
      <c r="AU170" s="770"/>
      <c r="AV170" s="433">
        <f>( SUM(AT153, AV157, AV160, AV163))*$C$8</f>
        <v>0</v>
      </c>
      <c r="AW170" s="860">
        <f>( SUM(AW153, AW157, AW160, AW163, AX153, AX157, AX160, AX163))*$C$8</f>
        <v>0</v>
      </c>
      <c r="AX170" s="861"/>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796" t="s">
        <v>126</v>
      </c>
      <c r="C172" s="797"/>
      <c r="D172" s="797"/>
      <c r="E172" s="797"/>
      <c r="F172" s="797"/>
      <c r="G172" s="798"/>
      <c r="H172" s="285">
        <f>SUM(H166,H170)</f>
        <v>0</v>
      </c>
      <c r="I172" s="285">
        <f>SUM(I166, I170)</f>
        <v>0</v>
      </c>
      <c r="J172" s="285">
        <f>SUM(J166)</f>
        <v>0</v>
      </c>
      <c r="K172" s="286">
        <f>SUM(H172:J172)</f>
        <v>0</v>
      </c>
      <c r="L172" s="272"/>
      <c r="N172" s="782" t="s">
        <v>126</v>
      </c>
      <c r="O172" s="783"/>
      <c r="P172" s="783"/>
      <c r="Q172" s="783"/>
      <c r="R172" s="783"/>
      <c r="S172" s="78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784" t="s">
        <v>126</v>
      </c>
      <c r="AC172" s="785"/>
      <c r="AD172" s="785"/>
      <c r="AE172" s="785"/>
      <c r="AF172" s="785"/>
      <c r="AG172" s="78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62" t="s">
        <v>346</v>
      </c>
      <c r="AQ172" s="863"/>
      <c r="AR172" s="863"/>
      <c r="AS172" s="863"/>
      <c r="AT172" s="863"/>
      <c r="AU172" s="864"/>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4"/>
      <c r="AI175" s="761"/>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775"/>
      <c r="AI176" s="776"/>
      <c r="AJ176" s="776"/>
      <c r="AK176" s="777"/>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8"/>
      <c r="AI177" s="770"/>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79" t="s">
        <v>151</v>
      </c>
      <c r="AH179" s="780"/>
      <c r="AI179" s="780"/>
      <c r="AJ179" s="780"/>
      <c r="AK179" s="781"/>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02" t="s">
        <v>307</v>
      </c>
      <c r="C189" s="803"/>
      <c r="D189" s="803"/>
      <c r="E189" s="803"/>
      <c r="F189" s="803"/>
      <c r="G189" s="803"/>
      <c r="H189" s="803"/>
      <c r="I189" s="803"/>
      <c r="J189" s="803"/>
      <c r="K189" s="804"/>
      <c r="N189" s="805" t="s">
        <v>195</v>
      </c>
      <c r="O189" s="806"/>
      <c r="P189" s="806"/>
      <c r="Q189" s="806"/>
      <c r="R189" s="806"/>
      <c r="S189" s="806"/>
      <c r="T189" s="806"/>
      <c r="U189" s="806"/>
      <c r="V189" s="806"/>
      <c r="W189" s="806"/>
      <c r="X189" s="806"/>
      <c r="Y189" s="807"/>
      <c r="AB189" s="808" t="s">
        <v>196</v>
      </c>
      <c r="AC189" s="809"/>
      <c r="AD189" s="809"/>
      <c r="AE189" s="809"/>
      <c r="AF189" s="809"/>
      <c r="AG189" s="809"/>
      <c r="AH189" s="809"/>
      <c r="AI189" s="809"/>
      <c r="AJ189" s="809"/>
      <c r="AK189" s="809"/>
      <c r="AL189" s="809"/>
      <c r="AM189" s="810"/>
      <c r="AP189" s="857" t="s">
        <v>347</v>
      </c>
      <c r="AQ189" s="858"/>
      <c r="AR189" s="858"/>
      <c r="AS189" s="858"/>
      <c r="AT189" s="858"/>
      <c r="AU189" s="858"/>
      <c r="AV189" s="858"/>
      <c r="AW189" s="858"/>
      <c r="AX189" s="858"/>
      <c r="AY189" s="859"/>
    </row>
    <row r="190" spans="2:51" ht="16" thickBot="1" x14ac:dyDescent="0.4">
      <c r="B190" s="250" t="s">
        <v>316</v>
      </c>
      <c r="C190" s="778"/>
      <c r="D190" s="770"/>
      <c r="E190" s="251" t="s">
        <v>317</v>
      </c>
      <c r="F190" s="830"/>
      <c r="G190" s="831"/>
      <c r="H190" s="831"/>
      <c r="I190" s="831"/>
      <c r="J190" s="831"/>
      <c r="K190" s="832"/>
      <c r="N190" s="250" t="s">
        <v>316</v>
      </c>
      <c r="O190" s="830"/>
      <c r="P190" s="831"/>
      <c r="Q190" s="833"/>
      <c r="R190" s="251" t="s">
        <v>317</v>
      </c>
      <c r="S190" s="830"/>
      <c r="T190" s="831"/>
      <c r="U190" s="831"/>
      <c r="V190" s="831"/>
      <c r="W190" s="831"/>
      <c r="X190" s="831"/>
      <c r="Y190" s="832"/>
      <c r="AB190" s="250" t="s">
        <v>316</v>
      </c>
      <c r="AC190" s="830"/>
      <c r="AD190" s="831"/>
      <c r="AE190" s="833"/>
      <c r="AF190" s="251" t="s">
        <v>317</v>
      </c>
      <c r="AG190" s="830"/>
      <c r="AH190" s="831"/>
      <c r="AI190" s="831"/>
      <c r="AJ190" s="831"/>
      <c r="AK190" s="831"/>
      <c r="AL190" s="831"/>
      <c r="AM190" s="832"/>
      <c r="AP190" s="250" t="s">
        <v>326</v>
      </c>
      <c r="AQ190" s="778"/>
      <c r="AR190" s="770"/>
      <c r="AS190" s="251" t="s">
        <v>327</v>
      </c>
      <c r="AT190" s="830"/>
      <c r="AU190" s="831"/>
      <c r="AV190" s="831"/>
      <c r="AW190" s="831"/>
      <c r="AX190" s="831"/>
      <c r="AY190" s="832"/>
    </row>
    <row r="191" spans="2:51" ht="16" thickBot="1" x14ac:dyDescent="0.4">
      <c r="D191" s="144"/>
      <c r="E191" s="144"/>
    </row>
    <row r="192" spans="2:51" x14ac:dyDescent="0.35">
      <c r="B192" s="771" t="s">
        <v>244</v>
      </c>
      <c r="C192" s="772"/>
      <c r="D192" s="772"/>
      <c r="E192" s="772"/>
      <c r="F192" s="772"/>
      <c r="G192" s="772"/>
      <c r="H192" s="772"/>
      <c r="I192" s="772"/>
      <c r="J192" s="772"/>
      <c r="K192" s="773"/>
      <c r="N192" s="759" t="s">
        <v>83</v>
      </c>
      <c r="O192" s="760"/>
      <c r="P192" s="760"/>
      <c r="Q192" s="760"/>
      <c r="R192" s="760"/>
      <c r="S192" s="760"/>
      <c r="T192" s="760"/>
      <c r="U192" s="760"/>
      <c r="V192" s="760"/>
      <c r="W192" s="760"/>
      <c r="X192" s="760"/>
      <c r="Y192" s="801"/>
      <c r="AB192" s="771" t="s">
        <v>83</v>
      </c>
      <c r="AC192" s="772"/>
      <c r="AD192" s="772"/>
      <c r="AE192" s="772"/>
      <c r="AF192" s="772"/>
      <c r="AG192" s="772"/>
      <c r="AH192" s="772"/>
      <c r="AI192" s="772"/>
      <c r="AJ192" s="772"/>
      <c r="AK192" s="772"/>
      <c r="AL192" s="772"/>
      <c r="AM192" s="773"/>
      <c r="AP192" s="771" t="s">
        <v>244</v>
      </c>
      <c r="AQ192" s="772"/>
      <c r="AR192" s="772"/>
      <c r="AS192" s="772"/>
      <c r="AT192" s="772"/>
      <c r="AU192" s="772"/>
      <c r="AV192" s="772"/>
      <c r="AW192" s="772"/>
      <c r="AX192" s="772"/>
      <c r="AY192" s="773"/>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59" t="s">
        <v>109</v>
      </c>
      <c r="C198" s="760"/>
      <c r="D198" s="760"/>
      <c r="E198" s="760"/>
      <c r="F198" s="760"/>
      <c r="G198" s="760"/>
      <c r="H198" s="760"/>
      <c r="I198" s="760"/>
      <c r="J198" s="760"/>
      <c r="K198" s="801"/>
      <c r="N198" s="759" t="s">
        <v>109</v>
      </c>
      <c r="O198" s="760"/>
      <c r="P198" s="760"/>
      <c r="Q198" s="760"/>
      <c r="R198" s="760"/>
      <c r="S198" s="760"/>
      <c r="T198" s="760"/>
      <c r="U198" s="760"/>
      <c r="V198" s="760"/>
      <c r="W198" s="760"/>
      <c r="X198" s="760"/>
      <c r="Y198" s="801"/>
      <c r="AB198" s="759" t="s">
        <v>109</v>
      </c>
      <c r="AC198" s="760"/>
      <c r="AD198" s="760"/>
      <c r="AE198" s="760"/>
      <c r="AF198" s="760"/>
      <c r="AG198" s="760"/>
      <c r="AH198" s="760"/>
      <c r="AI198" s="760"/>
      <c r="AJ198" s="760"/>
      <c r="AK198" s="760"/>
      <c r="AL198" s="760"/>
      <c r="AM198" s="801"/>
      <c r="AP198" s="759" t="s">
        <v>109</v>
      </c>
      <c r="AQ198" s="760"/>
      <c r="AR198" s="760"/>
      <c r="AS198" s="760"/>
      <c r="AT198" s="760"/>
      <c r="AU198" s="760"/>
      <c r="AV198" s="760"/>
      <c r="AW198" s="760"/>
      <c r="AX198" s="760"/>
      <c r="AY198" s="801"/>
    </row>
    <row r="199" spans="2:51" x14ac:dyDescent="0.35">
      <c r="B199" s="788" t="s">
        <v>110</v>
      </c>
      <c r="C199" s="776"/>
      <c r="D199" s="776"/>
      <c r="E199" s="776"/>
      <c r="F199" s="776"/>
      <c r="G199" s="787"/>
      <c r="H199" s="392" t="s">
        <v>111</v>
      </c>
      <c r="I199" s="392" t="s">
        <v>71</v>
      </c>
      <c r="J199" s="392" t="s">
        <v>72</v>
      </c>
      <c r="K199" s="475" t="s">
        <v>94</v>
      </c>
      <c r="M199" s="490"/>
      <c r="N199" s="776" t="s">
        <v>110</v>
      </c>
      <c r="O199" s="776"/>
      <c r="P199" s="776"/>
      <c r="Q199" s="776"/>
      <c r="R199" s="776"/>
      <c r="S199" s="787"/>
      <c r="T199" s="392" t="s">
        <v>187</v>
      </c>
      <c r="U199" s="392" t="s">
        <v>41</v>
      </c>
      <c r="V199" s="392" t="s">
        <v>71</v>
      </c>
      <c r="W199" s="392" t="s">
        <v>72</v>
      </c>
      <c r="X199" s="392" t="s">
        <v>94</v>
      </c>
      <c r="Y199" s="475" t="s">
        <v>95</v>
      </c>
      <c r="AB199" s="788" t="s">
        <v>110</v>
      </c>
      <c r="AC199" s="776"/>
      <c r="AD199" s="776"/>
      <c r="AE199" s="776"/>
      <c r="AF199" s="776"/>
      <c r="AG199" s="776"/>
      <c r="AH199" s="392" t="s">
        <v>187</v>
      </c>
      <c r="AI199" s="392" t="s">
        <v>112</v>
      </c>
      <c r="AJ199" s="392" t="s">
        <v>71</v>
      </c>
      <c r="AK199" s="392" t="s">
        <v>72</v>
      </c>
      <c r="AL199" s="392" t="s">
        <v>96</v>
      </c>
      <c r="AM199" s="475" t="s">
        <v>200</v>
      </c>
      <c r="AP199" s="788" t="s">
        <v>110</v>
      </c>
      <c r="AQ199" s="776"/>
      <c r="AR199" s="776"/>
      <c r="AS199" s="776"/>
      <c r="AT199" s="776"/>
      <c r="AU199" s="787"/>
      <c r="AV199" s="392" t="s">
        <v>111</v>
      </c>
      <c r="AW199" s="392" t="s">
        <v>71</v>
      </c>
      <c r="AX199" s="392" t="s">
        <v>72</v>
      </c>
      <c r="AY199" s="475" t="s">
        <v>94</v>
      </c>
    </row>
    <row r="200" spans="2:51" ht="16" thickBot="1" x14ac:dyDescent="0.4">
      <c r="B200" s="764">
        <f>B157</f>
        <v>0</v>
      </c>
      <c r="C200" s="762"/>
      <c r="D200" s="762"/>
      <c r="E200" s="762"/>
      <c r="F200" s="762"/>
      <c r="G200" s="763"/>
      <c r="H200" s="301">
        <v>0</v>
      </c>
      <c r="I200" s="301">
        <v>0</v>
      </c>
      <c r="J200" s="301">
        <v>0</v>
      </c>
      <c r="K200" s="282">
        <f>SUM(H200:J200)</f>
        <v>0</v>
      </c>
      <c r="L200" s="461"/>
      <c r="M200" s="490"/>
      <c r="N200" s="764">
        <f>N157</f>
        <v>0</v>
      </c>
      <c r="O200" s="762"/>
      <c r="P200" s="762"/>
      <c r="Q200" s="762"/>
      <c r="R200" s="762"/>
      <c r="S200" s="763"/>
      <c r="T200" s="305">
        <f>AM157</f>
        <v>0</v>
      </c>
      <c r="U200" s="302">
        <v>0</v>
      </c>
      <c r="V200" s="301">
        <v>0</v>
      </c>
      <c r="W200" s="301">
        <v>0</v>
      </c>
      <c r="X200" s="283">
        <f>SUM(U200:W200)</f>
        <v>0</v>
      </c>
      <c r="Y200" s="269">
        <f>K200-X200</f>
        <v>0</v>
      </c>
      <c r="Z200" s="461"/>
      <c r="AA200" s="461"/>
      <c r="AB200" s="764">
        <f>IF($O$218&lt;&gt;0, N200, B200)</f>
        <v>0</v>
      </c>
      <c r="AC200" s="762"/>
      <c r="AD200" s="762"/>
      <c r="AE200" s="762"/>
      <c r="AF200" s="762"/>
      <c r="AG200" s="763"/>
      <c r="AH200" s="310">
        <f>AM157</f>
        <v>0</v>
      </c>
      <c r="AI200" s="301">
        <v>0</v>
      </c>
      <c r="AJ200" s="301">
        <v>0</v>
      </c>
      <c r="AK200" s="301">
        <v>0</v>
      </c>
      <c r="AL200" s="284">
        <f>SUM(AI200:AK200)</f>
        <v>0</v>
      </c>
      <c r="AM200" s="270">
        <f>IF($O$222&lt;&gt;0, X200+AM157-AL200, K200+AM157-AL200)</f>
        <v>0</v>
      </c>
      <c r="AP200" s="768"/>
      <c r="AQ200" s="769"/>
      <c r="AR200" s="769"/>
      <c r="AS200" s="769"/>
      <c r="AT200" s="769"/>
      <c r="AU200" s="770"/>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59" t="s">
        <v>114</v>
      </c>
      <c r="C202" s="760"/>
      <c r="D202" s="760"/>
      <c r="E202" s="760"/>
      <c r="F202" s="760"/>
      <c r="G202" s="761"/>
      <c r="H202" s="473" t="s">
        <v>111</v>
      </c>
      <c r="I202" s="473" t="s">
        <v>71</v>
      </c>
      <c r="J202" s="473" t="s">
        <v>72</v>
      </c>
      <c r="K202" s="474" t="s">
        <v>94</v>
      </c>
      <c r="N202" s="759" t="s">
        <v>114</v>
      </c>
      <c r="O202" s="760"/>
      <c r="P202" s="760"/>
      <c r="Q202" s="760"/>
      <c r="R202" s="760"/>
      <c r="S202" s="761"/>
      <c r="T202" s="492" t="s">
        <v>187</v>
      </c>
      <c r="U202" s="473" t="s">
        <v>41</v>
      </c>
      <c r="V202" s="473" t="s">
        <v>71</v>
      </c>
      <c r="W202" s="473" t="s">
        <v>72</v>
      </c>
      <c r="X202" s="473" t="s">
        <v>94</v>
      </c>
      <c r="Y202" s="474" t="s">
        <v>95</v>
      </c>
      <c r="AA202" s="490"/>
      <c r="AB202" s="759" t="s">
        <v>114</v>
      </c>
      <c r="AC202" s="760"/>
      <c r="AD202" s="760"/>
      <c r="AE202" s="760"/>
      <c r="AF202" s="760"/>
      <c r="AG202" s="761"/>
      <c r="AH202" s="473" t="s">
        <v>187</v>
      </c>
      <c r="AI202" s="473" t="s">
        <v>112</v>
      </c>
      <c r="AJ202" s="473" t="s">
        <v>71</v>
      </c>
      <c r="AK202" s="473" t="s">
        <v>72</v>
      </c>
      <c r="AL202" s="473" t="s">
        <v>96</v>
      </c>
      <c r="AM202" s="474" t="s">
        <v>200</v>
      </c>
      <c r="AP202" s="759" t="s">
        <v>114</v>
      </c>
      <c r="AQ202" s="760"/>
      <c r="AR202" s="760"/>
      <c r="AS202" s="760"/>
      <c r="AT202" s="760"/>
      <c r="AU202" s="761"/>
      <c r="AV202" s="473" t="s">
        <v>111</v>
      </c>
      <c r="AW202" s="473" t="s">
        <v>71</v>
      </c>
      <c r="AX202" s="473" t="s">
        <v>72</v>
      </c>
      <c r="AY202" s="474" t="s">
        <v>94</v>
      </c>
    </row>
    <row r="203" spans="2:51" ht="16" thickBot="1" x14ac:dyDescent="0.4">
      <c r="B203" s="764">
        <f>B160</f>
        <v>0</v>
      </c>
      <c r="C203" s="762"/>
      <c r="D203" s="762"/>
      <c r="E203" s="762"/>
      <c r="F203" s="762"/>
      <c r="G203" s="763"/>
      <c r="H203" s="301">
        <v>0</v>
      </c>
      <c r="I203" s="301">
        <v>0</v>
      </c>
      <c r="J203" s="301">
        <v>0</v>
      </c>
      <c r="K203" s="282">
        <f>SUM(H203:J203)</f>
        <v>0</v>
      </c>
      <c r="L203" s="461"/>
      <c r="N203" s="764">
        <f>N160</f>
        <v>0</v>
      </c>
      <c r="O203" s="762"/>
      <c r="P203" s="762"/>
      <c r="Q203" s="762"/>
      <c r="R203" s="762"/>
      <c r="S203" s="763"/>
      <c r="T203" s="306">
        <f>AM160</f>
        <v>0</v>
      </c>
      <c r="U203" s="302">
        <v>0</v>
      </c>
      <c r="V203" s="302">
        <v>0</v>
      </c>
      <c r="W203" s="301">
        <v>0</v>
      </c>
      <c r="X203" s="313">
        <f>SUM(U203:W203)</f>
        <v>0</v>
      </c>
      <c r="Y203" s="269">
        <f>K203-X203</f>
        <v>0</v>
      </c>
      <c r="Z203" s="461"/>
      <c r="AA203" s="494"/>
      <c r="AB203" s="764">
        <f>IF($O$218&lt;&gt;0, N203, B203)</f>
        <v>0</v>
      </c>
      <c r="AC203" s="762"/>
      <c r="AD203" s="762"/>
      <c r="AE203" s="762"/>
      <c r="AF203" s="762"/>
      <c r="AG203" s="763"/>
      <c r="AH203" s="314">
        <f>AM160</f>
        <v>0</v>
      </c>
      <c r="AI203" s="301">
        <v>0</v>
      </c>
      <c r="AJ203" s="302">
        <v>0</v>
      </c>
      <c r="AK203" s="301">
        <v>0</v>
      </c>
      <c r="AL203" s="315">
        <f>SUM(AI203:AK203)</f>
        <v>0</v>
      </c>
      <c r="AM203" s="270">
        <f>IF($O$222&lt;&gt;0, X203+AM160-AL203, K203+AM160-AL203)</f>
        <v>0</v>
      </c>
      <c r="AP203" s="768"/>
      <c r="AQ203" s="769"/>
      <c r="AR203" s="769"/>
      <c r="AS203" s="769"/>
      <c r="AT203" s="769"/>
      <c r="AU203" s="770"/>
      <c r="AV203" s="302">
        <v>0</v>
      </c>
      <c r="AW203" s="302">
        <v>0</v>
      </c>
      <c r="AX203" s="302">
        <v>0</v>
      </c>
      <c r="AY203" s="435">
        <f>SUM(AV203:AX203)</f>
        <v>0</v>
      </c>
    </row>
    <row r="204" spans="2:51" ht="16" thickBot="1" x14ac:dyDescent="0.4">
      <c r="D204" s="144"/>
      <c r="E204" s="144"/>
      <c r="H204" s="272"/>
      <c r="I204" s="272"/>
      <c r="J204" s="272"/>
      <c r="K204" s="272"/>
      <c r="L204" s="461"/>
      <c r="N204" s="789"/>
      <c r="O204" s="789"/>
      <c r="P204" s="789"/>
      <c r="Q204" s="789"/>
      <c r="R204" s="789"/>
      <c r="S204" s="789"/>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59" t="s">
        <v>116</v>
      </c>
      <c r="C205" s="760"/>
      <c r="D205" s="760"/>
      <c r="E205" s="760"/>
      <c r="F205" s="760"/>
      <c r="G205" s="761"/>
      <c r="H205" s="473" t="s">
        <v>111</v>
      </c>
      <c r="I205" s="473" t="s">
        <v>71</v>
      </c>
      <c r="J205" s="473" t="s">
        <v>72</v>
      </c>
      <c r="K205" s="474" t="s">
        <v>94</v>
      </c>
      <c r="M205" s="490"/>
      <c r="N205" s="760" t="s">
        <v>116</v>
      </c>
      <c r="O205" s="760"/>
      <c r="P205" s="760"/>
      <c r="Q205" s="760"/>
      <c r="R205" s="760"/>
      <c r="S205" s="761"/>
      <c r="T205" s="492" t="s">
        <v>187</v>
      </c>
      <c r="U205" s="473" t="s">
        <v>41</v>
      </c>
      <c r="V205" s="473" t="s">
        <v>71</v>
      </c>
      <c r="W205" s="473" t="s">
        <v>72</v>
      </c>
      <c r="X205" s="473" t="s">
        <v>94</v>
      </c>
      <c r="Y205" s="474" t="s">
        <v>95</v>
      </c>
      <c r="AA205" s="490"/>
      <c r="AB205" s="759" t="s">
        <v>116</v>
      </c>
      <c r="AC205" s="760"/>
      <c r="AD205" s="760"/>
      <c r="AE205" s="760"/>
      <c r="AF205" s="760"/>
      <c r="AG205" s="761"/>
      <c r="AH205" s="473" t="s">
        <v>187</v>
      </c>
      <c r="AI205" s="473" t="s">
        <v>112</v>
      </c>
      <c r="AJ205" s="473" t="s">
        <v>71</v>
      </c>
      <c r="AK205" s="473" t="s">
        <v>72</v>
      </c>
      <c r="AL205" s="473" t="s">
        <v>96</v>
      </c>
      <c r="AM205" s="474" t="s">
        <v>200</v>
      </c>
      <c r="AP205" s="759" t="s">
        <v>116</v>
      </c>
      <c r="AQ205" s="760"/>
      <c r="AR205" s="760"/>
      <c r="AS205" s="760"/>
      <c r="AT205" s="760"/>
      <c r="AU205" s="761"/>
      <c r="AV205" s="473" t="s">
        <v>111</v>
      </c>
      <c r="AW205" s="473" t="s">
        <v>71</v>
      </c>
      <c r="AX205" s="473" t="s">
        <v>72</v>
      </c>
      <c r="AY205" s="474" t="s">
        <v>94</v>
      </c>
    </row>
    <row r="206" spans="2:51" ht="16" thickBot="1" x14ac:dyDescent="0.4">
      <c r="B206" s="764">
        <f>B163</f>
        <v>0</v>
      </c>
      <c r="C206" s="762"/>
      <c r="D206" s="762"/>
      <c r="E206" s="762"/>
      <c r="F206" s="762"/>
      <c r="G206" s="763"/>
      <c r="H206" s="301">
        <v>0</v>
      </c>
      <c r="I206" s="301">
        <v>0</v>
      </c>
      <c r="J206" s="301">
        <v>0</v>
      </c>
      <c r="K206" s="282">
        <f>SUM(H206:J206)</f>
        <v>0</v>
      </c>
      <c r="L206" s="461"/>
      <c r="M206" s="490"/>
      <c r="N206" s="762">
        <f>N163</f>
        <v>0</v>
      </c>
      <c r="O206" s="762"/>
      <c r="P206" s="762"/>
      <c r="Q206" s="762"/>
      <c r="R206" s="762"/>
      <c r="S206" s="763"/>
      <c r="T206" s="305">
        <f>AM163</f>
        <v>0</v>
      </c>
      <c r="U206" s="301">
        <v>0</v>
      </c>
      <c r="V206" s="301">
        <v>0</v>
      </c>
      <c r="W206" s="301">
        <v>0</v>
      </c>
      <c r="X206" s="283">
        <f t="shared" ref="X206" si="38">SUM(U206:W206)</f>
        <v>0</v>
      </c>
      <c r="Y206" s="269">
        <f>K206-X206</f>
        <v>0</v>
      </c>
      <c r="Z206" s="461"/>
      <c r="AA206" s="494"/>
      <c r="AB206" s="764">
        <f>IF($O$218&lt;&gt;0, N206, B206)</f>
        <v>0</v>
      </c>
      <c r="AC206" s="762"/>
      <c r="AD206" s="762"/>
      <c r="AE206" s="762"/>
      <c r="AF206" s="762"/>
      <c r="AG206" s="763"/>
      <c r="AH206" s="308">
        <f>AM163</f>
        <v>0</v>
      </c>
      <c r="AI206" s="301">
        <v>0</v>
      </c>
      <c r="AJ206" s="301">
        <v>0</v>
      </c>
      <c r="AK206" s="301">
        <v>0</v>
      </c>
      <c r="AL206" s="284">
        <f t="shared" ref="AL206" si="39">SUM(AI206:AK206)</f>
        <v>0</v>
      </c>
      <c r="AM206" s="270">
        <f>IF($O$222&lt;&gt;0, X206+AM163-AL206, K206+AM163-AL206)</f>
        <v>0</v>
      </c>
      <c r="AP206" s="768"/>
      <c r="AQ206" s="769"/>
      <c r="AR206" s="769"/>
      <c r="AS206" s="769"/>
      <c r="AT206" s="769"/>
      <c r="AU206" s="770"/>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1" t="s">
        <v>119</v>
      </c>
      <c r="C209" s="772"/>
      <c r="D209" s="772"/>
      <c r="E209" s="772"/>
      <c r="F209" s="772"/>
      <c r="G209" s="772"/>
      <c r="H209" s="273">
        <f>SUM(F196, H200, H203, H206)</f>
        <v>0</v>
      </c>
      <c r="I209" s="273">
        <f>SUM(I196, I200, I203, I206, )</f>
        <v>0</v>
      </c>
      <c r="J209" s="273">
        <f>SUM(J196, J200, J203, J206)</f>
        <v>0</v>
      </c>
      <c r="K209" s="274">
        <f>SUM(H209:J209)</f>
        <v>0</v>
      </c>
      <c r="L209" s="461"/>
      <c r="N209" s="765" t="s">
        <v>119</v>
      </c>
      <c r="O209" s="766"/>
      <c r="P209" s="766"/>
      <c r="Q209" s="766"/>
      <c r="R209" s="766"/>
      <c r="S209" s="767"/>
      <c r="T209" s="307">
        <f>AM166</f>
        <v>0</v>
      </c>
      <c r="U209" s="303">
        <f>SUM(S196, U200, U203, U206)</f>
        <v>0</v>
      </c>
      <c r="V209" s="275">
        <f>SUM(V196, V200, V203, V206)</f>
        <v>0</v>
      </c>
      <c r="W209" s="275">
        <f>SUM(W196, W200, W203, W206)</f>
        <v>0</v>
      </c>
      <c r="X209" s="275">
        <f>SUM(U209:W209)</f>
        <v>0</v>
      </c>
      <c r="Y209" s="276">
        <f>K209-X209</f>
        <v>0</v>
      </c>
      <c r="Z209" s="461"/>
      <c r="AA209" s="461"/>
      <c r="AB209" s="759" t="s">
        <v>119</v>
      </c>
      <c r="AC209" s="760"/>
      <c r="AD209" s="760"/>
      <c r="AE209" s="760"/>
      <c r="AF209" s="760"/>
      <c r="AG209" s="761"/>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59" t="s">
        <v>119</v>
      </c>
      <c r="AQ209" s="760"/>
      <c r="AR209" s="760"/>
      <c r="AS209" s="760"/>
      <c r="AT209" s="760"/>
      <c r="AU209" s="761"/>
      <c r="AV209" s="436">
        <f>SUM(AT196, AV200, AV203, AV206)</f>
        <v>0</v>
      </c>
      <c r="AW209" s="436">
        <f>SUM(AW196, AW200, AW203, AW206, )</f>
        <v>0</v>
      </c>
      <c r="AX209" s="436">
        <f>SUM(AX196, AX200, AX203, AX206)</f>
        <v>0</v>
      </c>
      <c r="AY209" s="437">
        <f>SUM(AV209:AX209)</f>
        <v>0</v>
      </c>
    </row>
    <row r="210" spans="2:51" ht="16" thickBot="1" x14ac:dyDescent="0.4">
      <c r="B210" s="799" t="s">
        <v>120</v>
      </c>
      <c r="C210" s="800"/>
      <c r="D210" s="800"/>
      <c r="E210" s="800"/>
      <c r="F210" s="800"/>
      <c r="G210" s="800"/>
      <c r="H210" s="481"/>
      <c r="I210" s="482"/>
      <c r="J210" s="253">
        <f>SUM(I209:J209)</f>
        <v>0</v>
      </c>
      <c r="K210" s="282">
        <f>SUM(H210:J210)</f>
        <v>0</v>
      </c>
      <c r="L210" s="461"/>
      <c r="N210" s="768" t="s">
        <v>120</v>
      </c>
      <c r="O210" s="769"/>
      <c r="P210" s="769"/>
      <c r="Q210" s="769"/>
      <c r="R210" s="769"/>
      <c r="S210" s="769"/>
      <c r="T210" s="305">
        <f>AM167</f>
        <v>0</v>
      </c>
      <c r="U210" s="495"/>
      <c r="V210" s="483"/>
      <c r="W210" s="483"/>
      <c r="X210" s="254">
        <f xml:space="preserve"> SUM(V196, W196, V200, W200, V203, W203, V206, W206)</f>
        <v>0</v>
      </c>
      <c r="Y210" s="269">
        <f>H210-X210</f>
        <v>0</v>
      </c>
      <c r="Z210" s="461"/>
      <c r="AA210" s="461"/>
      <c r="AB210" s="768" t="s">
        <v>120</v>
      </c>
      <c r="AC210" s="769"/>
      <c r="AD210" s="769"/>
      <c r="AE210" s="769"/>
      <c r="AF210" s="769"/>
      <c r="AG210" s="770"/>
      <c r="AH210" s="310">
        <f>AM167</f>
        <v>0</v>
      </c>
      <c r="AI210" s="484"/>
      <c r="AJ210" s="485"/>
      <c r="AK210" s="485"/>
      <c r="AL210" s="281">
        <f xml:space="preserve"> SUM(AJ196, AK196, AJ200, AK200, AJ203, AK203, AJ206, AK206)</f>
        <v>0</v>
      </c>
      <c r="AM210" s="270">
        <f>IF($O$222&lt;&gt;0, X210+AM167-AL210, K210+AM167-AL210)</f>
        <v>0</v>
      </c>
      <c r="AP210" s="768" t="s">
        <v>120</v>
      </c>
      <c r="AQ210" s="769"/>
      <c r="AR210" s="769"/>
      <c r="AS210" s="769"/>
      <c r="AT210" s="769"/>
      <c r="AU210" s="770"/>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59" t="s">
        <v>121</v>
      </c>
      <c r="C212" s="760"/>
      <c r="D212" s="760"/>
      <c r="E212" s="760"/>
      <c r="F212" s="760"/>
      <c r="G212" s="761"/>
      <c r="H212" s="473" t="s">
        <v>111</v>
      </c>
      <c r="I212" s="774" t="s">
        <v>27</v>
      </c>
      <c r="J212" s="761"/>
      <c r="K212" s="474" t="s">
        <v>122</v>
      </c>
      <c r="L212" s="461"/>
      <c r="N212" s="759" t="s">
        <v>121</v>
      </c>
      <c r="O212" s="760"/>
      <c r="P212" s="760"/>
      <c r="Q212" s="760"/>
      <c r="R212" s="760"/>
      <c r="S212" s="760"/>
      <c r="T212" s="473" t="s">
        <v>187</v>
      </c>
      <c r="U212" s="473" t="s">
        <v>41</v>
      </c>
      <c r="V212" s="774" t="s">
        <v>27</v>
      </c>
      <c r="W212" s="761"/>
      <c r="X212" s="473" t="s">
        <v>94</v>
      </c>
      <c r="Y212" s="474" t="s">
        <v>95</v>
      </c>
      <c r="Z212" s="461"/>
      <c r="AA212" s="494"/>
      <c r="AB212" s="759" t="s">
        <v>121</v>
      </c>
      <c r="AC212" s="760"/>
      <c r="AD212" s="760"/>
      <c r="AE212" s="760"/>
      <c r="AF212" s="760"/>
      <c r="AG212" s="761"/>
      <c r="AH212" s="473" t="s">
        <v>187</v>
      </c>
      <c r="AI212" s="473" t="s">
        <v>123</v>
      </c>
      <c r="AJ212" s="774" t="s">
        <v>27</v>
      </c>
      <c r="AK212" s="761"/>
      <c r="AL212" s="473" t="s">
        <v>124</v>
      </c>
      <c r="AM212" s="474" t="s">
        <v>200</v>
      </c>
      <c r="AP212" s="759" t="s">
        <v>121</v>
      </c>
      <c r="AQ212" s="760"/>
      <c r="AR212" s="760"/>
      <c r="AS212" s="760"/>
      <c r="AT212" s="760"/>
      <c r="AU212" s="761"/>
      <c r="AV212" s="473" t="s">
        <v>111</v>
      </c>
      <c r="AW212" s="774" t="s">
        <v>27</v>
      </c>
      <c r="AX212" s="761"/>
      <c r="AY212" s="474" t="s">
        <v>122</v>
      </c>
    </row>
    <row r="213" spans="2:51" ht="16" thickBot="1" x14ac:dyDescent="0.4">
      <c r="B213" s="768" t="s">
        <v>40</v>
      </c>
      <c r="C213" s="769"/>
      <c r="D213" s="769"/>
      <c r="E213" s="769"/>
      <c r="F213" s="769"/>
      <c r="G213" s="770"/>
      <c r="H213" s="268">
        <f>( SUM(F196, H200, H203, H206))*$C$8</f>
        <v>0</v>
      </c>
      <c r="I213" s="792">
        <f>( SUM(I196, I200, I203, I206, J196, J200, J203, J206))*$C$8</f>
        <v>0</v>
      </c>
      <c r="J213" s="793"/>
      <c r="K213" s="282">
        <f>SUM(H213:J213)</f>
        <v>0</v>
      </c>
      <c r="L213" s="461"/>
      <c r="N213" s="768" t="s">
        <v>40</v>
      </c>
      <c r="O213" s="769"/>
      <c r="P213" s="769"/>
      <c r="Q213" s="769"/>
      <c r="R213" s="769"/>
      <c r="S213" s="769"/>
      <c r="T213" s="311">
        <f>AM170</f>
        <v>0</v>
      </c>
      <c r="U213" s="283">
        <f>( SUM(S196, U200, U203, U206))*$O$8</f>
        <v>0</v>
      </c>
      <c r="V213" s="794">
        <f>( SUM(V196, W196, V200, W200, V203, W203, V206, W206, ))*$O$8</f>
        <v>0</v>
      </c>
      <c r="W213" s="795"/>
      <c r="X213" s="283">
        <f>SUM(U213:W213)</f>
        <v>0</v>
      </c>
      <c r="Y213" s="269">
        <f>K213-X213</f>
        <v>0</v>
      </c>
      <c r="Z213" s="461"/>
      <c r="AA213" s="494"/>
      <c r="AB213" s="768" t="s">
        <v>40</v>
      </c>
      <c r="AC213" s="769"/>
      <c r="AD213" s="769"/>
      <c r="AE213" s="769"/>
      <c r="AF213" s="769"/>
      <c r="AG213" s="770"/>
      <c r="AH213" s="310">
        <f>AM170</f>
        <v>0</v>
      </c>
      <c r="AI213" s="500">
        <f>( SUM(AG196, AI200, AI203, AI206))*$C$8</f>
        <v>0</v>
      </c>
      <c r="AJ213" s="790">
        <f>( SUM(AJ196, AK196, AJ200, AK200, AJ203, AK203, AJ206, AK206, ))*$C$8</f>
        <v>0</v>
      </c>
      <c r="AK213" s="791"/>
      <c r="AL213" s="284">
        <f>SUM(AI213:AK213)</f>
        <v>0</v>
      </c>
      <c r="AM213" s="270">
        <f>IF($O$222&lt;&gt;0, X213+AM170-AL213, K213+AM170-AL213)</f>
        <v>0</v>
      </c>
      <c r="AP213" s="768" t="s">
        <v>40</v>
      </c>
      <c r="AQ213" s="769"/>
      <c r="AR213" s="769"/>
      <c r="AS213" s="769"/>
      <c r="AT213" s="769"/>
      <c r="AU213" s="770"/>
      <c r="AV213" s="433">
        <f>( SUM(AT196, AV200, AV203, AV206))*$C$8</f>
        <v>0</v>
      </c>
      <c r="AW213" s="860">
        <f>( SUM(AW196, AW200, AW203, AW206, AX196, AX200, AX203, AX206))*$C$8</f>
        <v>0</v>
      </c>
      <c r="AX213" s="861"/>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796" t="s">
        <v>126</v>
      </c>
      <c r="C215" s="797"/>
      <c r="D215" s="797"/>
      <c r="E215" s="797"/>
      <c r="F215" s="797"/>
      <c r="G215" s="798"/>
      <c r="H215" s="285">
        <f>SUM(H209,H213)</f>
        <v>0</v>
      </c>
      <c r="I215" s="285">
        <f>SUM(I209, I213)</f>
        <v>0</v>
      </c>
      <c r="J215" s="285">
        <f>SUM(J209)</f>
        <v>0</v>
      </c>
      <c r="K215" s="286">
        <f>SUM(H215:J215)</f>
        <v>0</v>
      </c>
      <c r="L215" s="272"/>
      <c r="N215" s="782" t="s">
        <v>126</v>
      </c>
      <c r="O215" s="783"/>
      <c r="P215" s="783"/>
      <c r="Q215" s="783"/>
      <c r="R215" s="783"/>
      <c r="S215" s="78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784" t="s">
        <v>126</v>
      </c>
      <c r="AC215" s="785"/>
      <c r="AD215" s="785"/>
      <c r="AE215" s="785"/>
      <c r="AF215" s="785"/>
      <c r="AG215" s="78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62" t="s">
        <v>348</v>
      </c>
      <c r="AQ215" s="863"/>
      <c r="AR215" s="863"/>
      <c r="AS215" s="863"/>
      <c r="AT215" s="863"/>
      <c r="AU215" s="864"/>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4"/>
      <c r="AI218" s="761"/>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775"/>
      <c r="AI219" s="776"/>
      <c r="AJ219" s="776"/>
      <c r="AK219" s="777"/>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8"/>
      <c r="AI220" s="770"/>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79" t="s">
        <v>151</v>
      </c>
      <c r="AH222" s="780"/>
      <c r="AI222" s="780"/>
      <c r="AJ222" s="780"/>
      <c r="AK222" s="781"/>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02" t="s">
        <v>308</v>
      </c>
      <c r="C232" s="803"/>
      <c r="D232" s="803"/>
      <c r="E232" s="803"/>
      <c r="F232" s="803"/>
      <c r="G232" s="803"/>
      <c r="H232" s="803"/>
      <c r="I232" s="803"/>
      <c r="J232" s="803"/>
      <c r="K232" s="804"/>
      <c r="N232" s="805" t="s">
        <v>208</v>
      </c>
      <c r="O232" s="806"/>
      <c r="P232" s="806"/>
      <c r="Q232" s="806"/>
      <c r="R232" s="806"/>
      <c r="S232" s="806"/>
      <c r="T232" s="806"/>
      <c r="U232" s="806"/>
      <c r="V232" s="806"/>
      <c r="W232" s="806"/>
      <c r="X232" s="806"/>
      <c r="Y232" s="807"/>
      <c r="AB232" s="808" t="s">
        <v>209</v>
      </c>
      <c r="AC232" s="809"/>
      <c r="AD232" s="809"/>
      <c r="AE232" s="809"/>
      <c r="AF232" s="809"/>
      <c r="AG232" s="809"/>
      <c r="AH232" s="809"/>
      <c r="AI232" s="809"/>
      <c r="AJ232" s="809"/>
      <c r="AK232" s="809"/>
      <c r="AL232" s="809"/>
      <c r="AM232" s="810"/>
      <c r="AP232" s="857" t="s">
        <v>349</v>
      </c>
      <c r="AQ232" s="858"/>
      <c r="AR232" s="858"/>
      <c r="AS232" s="858"/>
      <c r="AT232" s="858"/>
      <c r="AU232" s="858"/>
      <c r="AV232" s="858"/>
      <c r="AW232" s="858"/>
      <c r="AX232" s="858"/>
      <c r="AY232" s="859"/>
    </row>
    <row r="233" spans="2:51" ht="16" hidden="1" thickBot="1" x14ac:dyDescent="0.4">
      <c r="B233" s="250" t="s">
        <v>299</v>
      </c>
      <c r="C233" s="778"/>
      <c r="D233" s="770"/>
      <c r="E233" s="251" t="s">
        <v>300</v>
      </c>
      <c r="F233" s="830"/>
      <c r="G233" s="831"/>
      <c r="H233" s="831"/>
      <c r="I233" s="831"/>
      <c r="J233" s="831"/>
      <c r="K233" s="832"/>
      <c r="N233" s="250" t="s">
        <v>299</v>
      </c>
      <c r="O233" s="830"/>
      <c r="P233" s="831"/>
      <c r="Q233" s="833"/>
      <c r="R233" s="251" t="s">
        <v>300</v>
      </c>
      <c r="S233" s="830"/>
      <c r="T233" s="831"/>
      <c r="U233" s="831"/>
      <c r="V233" s="831"/>
      <c r="W233" s="831"/>
      <c r="X233" s="831"/>
      <c r="Y233" s="832"/>
      <c r="AB233" s="250" t="s">
        <v>299</v>
      </c>
      <c r="AC233" s="830"/>
      <c r="AD233" s="831"/>
      <c r="AE233" s="833"/>
      <c r="AF233" s="251" t="s">
        <v>300</v>
      </c>
      <c r="AG233" s="830"/>
      <c r="AH233" s="831"/>
      <c r="AI233" s="831"/>
      <c r="AJ233" s="831"/>
      <c r="AK233" s="831"/>
      <c r="AL233" s="831"/>
      <c r="AM233" s="832"/>
      <c r="AP233" s="250" t="s">
        <v>326</v>
      </c>
      <c r="AQ233" s="778"/>
      <c r="AR233" s="770"/>
      <c r="AS233" s="251" t="s">
        <v>327</v>
      </c>
      <c r="AT233" s="830"/>
      <c r="AU233" s="831"/>
      <c r="AV233" s="831"/>
      <c r="AW233" s="831"/>
      <c r="AX233" s="831"/>
      <c r="AY233" s="832"/>
    </row>
    <row r="234" spans="2:51" ht="16" hidden="1" thickBot="1" x14ac:dyDescent="0.4">
      <c r="D234" s="144"/>
      <c r="E234" s="144"/>
    </row>
    <row r="235" spans="2:51" hidden="1" x14ac:dyDescent="0.35">
      <c r="B235" s="771" t="s">
        <v>244</v>
      </c>
      <c r="C235" s="772"/>
      <c r="D235" s="772"/>
      <c r="E235" s="772"/>
      <c r="F235" s="772"/>
      <c r="G235" s="772"/>
      <c r="H235" s="772"/>
      <c r="I235" s="772"/>
      <c r="J235" s="772"/>
      <c r="K235" s="773"/>
      <c r="N235" s="759" t="s">
        <v>83</v>
      </c>
      <c r="O235" s="760"/>
      <c r="P235" s="760"/>
      <c r="Q235" s="760"/>
      <c r="R235" s="760"/>
      <c r="S235" s="760"/>
      <c r="T235" s="760"/>
      <c r="U235" s="760"/>
      <c r="V235" s="760"/>
      <c r="W235" s="760"/>
      <c r="X235" s="760"/>
      <c r="Y235" s="801"/>
      <c r="AB235" s="771" t="s">
        <v>83</v>
      </c>
      <c r="AC235" s="772"/>
      <c r="AD235" s="772"/>
      <c r="AE235" s="772"/>
      <c r="AF235" s="772"/>
      <c r="AG235" s="772"/>
      <c r="AH235" s="772"/>
      <c r="AI235" s="772"/>
      <c r="AJ235" s="772"/>
      <c r="AK235" s="772"/>
      <c r="AL235" s="772"/>
      <c r="AM235" s="773"/>
      <c r="AP235" s="771" t="s">
        <v>244</v>
      </c>
      <c r="AQ235" s="772"/>
      <c r="AR235" s="772"/>
      <c r="AS235" s="772"/>
      <c r="AT235" s="772"/>
      <c r="AU235" s="772"/>
      <c r="AV235" s="772"/>
      <c r="AW235" s="772"/>
      <c r="AX235" s="772"/>
      <c r="AY235" s="773"/>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59" t="s">
        <v>109</v>
      </c>
      <c r="C241" s="760"/>
      <c r="D241" s="760"/>
      <c r="E241" s="760"/>
      <c r="F241" s="760"/>
      <c r="G241" s="760"/>
      <c r="H241" s="760"/>
      <c r="I241" s="760"/>
      <c r="J241" s="760"/>
      <c r="K241" s="801"/>
      <c r="N241" s="759" t="s">
        <v>109</v>
      </c>
      <c r="O241" s="760"/>
      <c r="P241" s="760"/>
      <c r="Q241" s="760"/>
      <c r="R241" s="760"/>
      <c r="S241" s="760"/>
      <c r="T241" s="760"/>
      <c r="U241" s="760"/>
      <c r="V241" s="760"/>
      <c r="W241" s="760"/>
      <c r="X241" s="760"/>
      <c r="Y241" s="801"/>
      <c r="AB241" s="759" t="s">
        <v>109</v>
      </c>
      <c r="AC241" s="760"/>
      <c r="AD241" s="760"/>
      <c r="AE241" s="760"/>
      <c r="AF241" s="760"/>
      <c r="AG241" s="760"/>
      <c r="AH241" s="760"/>
      <c r="AI241" s="760"/>
      <c r="AJ241" s="760"/>
      <c r="AK241" s="760"/>
      <c r="AL241" s="760"/>
      <c r="AM241" s="801"/>
      <c r="AP241" s="759" t="s">
        <v>109</v>
      </c>
      <c r="AQ241" s="760"/>
      <c r="AR241" s="760"/>
      <c r="AS241" s="760"/>
      <c r="AT241" s="760"/>
      <c r="AU241" s="760"/>
      <c r="AV241" s="760"/>
      <c r="AW241" s="760"/>
      <c r="AX241" s="760"/>
      <c r="AY241" s="801"/>
    </row>
    <row r="242" spans="2:51" hidden="1" x14ac:dyDescent="0.35">
      <c r="B242" s="788" t="s">
        <v>110</v>
      </c>
      <c r="C242" s="776"/>
      <c r="D242" s="776"/>
      <c r="E242" s="776"/>
      <c r="F242" s="776"/>
      <c r="G242" s="787"/>
      <c r="H242" s="392" t="s">
        <v>111</v>
      </c>
      <c r="I242" s="392" t="s">
        <v>71</v>
      </c>
      <c r="J242" s="392" t="s">
        <v>72</v>
      </c>
      <c r="K242" s="475" t="s">
        <v>94</v>
      </c>
      <c r="M242" s="490"/>
      <c r="N242" s="776" t="s">
        <v>110</v>
      </c>
      <c r="O242" s="776"/>
      <c r="P242" s="776"/>
      <c r="Q242" s="776"/>
      <c r="R242" s="776"/>
      <c r="S242" s="787"/>
      <c r="T242" s="392" t="s">
        <v>200</v>
      </c>
      <c r="U242" s="392" t="s">
        <v>41</v>
      </c>
      <c r="V242" s="392" t="s">
        <v>71</v>
      </c>
      <c r="W242" s="392" t="s">
        <v>72</v>
      </c>
      <c r="X242" s="392" t="s">
        <v>94</v>
      </c>
      <c r="Y242" s="475" t="s">
        <v>95</v>
      </c>
      <c r="AB242" s="788" t="s">
        <v>110</v>
      </c>
      <c r="AC242" s="776"/>
      <c r="AD242" s="776"/>
      <c r="AE242" s="776"/>
      <c r="AF242" s="776"/>
      <c r="AG242" s="776"/>
      <c r="AH242" s="392" t="s">
        <v>200</v>
      </c>
      <c r="AI242" s="392" t="s">
        <v>112</v>
      </c>
      <c r="AJ242" s="392" t="s">
        <v>71</v>
      </c>
      <c r="AK242" s="392" t="s">
        <v>72</v>
      </c>
      <c r="AL242" s="392" t="s">
        <v>96</v>
      </c>
      <c r="AM242" s="475" t="s">
        <v>212</v>
      </c>
      <c r="AP242" s="788" t="s">
        <v>110</v>
      </c>
      <c r="AQ242" s="776"/>
      <c r="AR242" s="776"/>
      <c r="AS242" s="776"/>
      <c r="AT242" s="776"/>
      <c r="AU242" s="787"/>
      <c r="AV242" s="392" t="s">
        <v>111</v>
      </c>
      <c r="AW242" s="392" t="s">
        <v>71</v>
      </c>
      <c r="AX242" s="392" t="s">
        <v>72</v>
      </c>
      <c r="AY242" s="475" t="s">
        <v>94</v>
      </c>
    </row>
    <row r="243" spans="2:51" ht="16" hidden="1" thickBot="1" x14ac:dyDescent="0.4">
      <c r="B243" s="764">
        <f>B200</f>
        <v>0</v>
      </c>
      <c r="C243" s="762"/>
      <c r="D243" s="762"/>
      <c r="E243" s="762"/>
      <c r="F243" s="762"/>
      <c r="G243" s="763"/>
      <c r="H243" s="301">
        <v>0</v>
      </c>
      <c r="I243" s="301">
        <v>0</v>
      </c>
      <c r="J243" s="301">
        <v>0</v>
      </c>
      <c r="K243" s="282">
        <f>SUM(H243:J243)</f>
        <v>0</v>
      </c>
      <c r="L243" s="461"/>
      <c r="M243" s="490"/>
      <c r="N243" s="764">
        <f>N200</f>
        <v>0</v>
      </c>
      <c r="O243" s="762"/>
      <c r="P243" s="762"/>
      <c r="Q243" s="762"/>
      <c r="R243" s="762"/>
      <c r="S243" s="763"/>
      <c r="T243" s="305">
        <f>AM200</f>
        <v>0</v>
      </c>
      <c r="U243" s="302">
        <v>0</v>
      </c>
      <c r="V243" s="301">
        <v>0</v>
      </c>
      <c r="W243" s="301">
        <v>0</v>
      </c>
      <c r="X243" s="283">
        <f>SUM(U243:W243)</f>
        <v>0</v>
      </c>
      <c r="Y243" s="269">
        <f>K243-X243</f>
        <v>0</v>
      </c>
      <c r="Z243" s="461"/>
      <c r="AA243" s="461"/>
      <c r="AB243" s="764">
        <f>IF($O$261&lt;&gt;0, N243, B243)</f>
        <v>0</v>
      </c>
      <c r="AC243" s="762"/>
      <c r="AD243" s="762"/>
      <c r="AE243" s="762"/>
      <c r="AF243" s="762"/>
      <c r="AG243" s="763"/>
      <c r="AH243" s="310">
        <f>AM200</f>
        <v>0</v>
      </c>
      <c r="AI243" s="301">
        <v>0</v>
      </c>
      <c r="AJ243" s="301">
        <v>0</v>
      </c>
      <c r="AK243" s="301">
        <v>0</v>
      </c>
      <c r="AL243" s="284">
        <f>SUM(AI243:AK243)</f>
        <v>0</v>
      </c>
      <c r="AM243" s="270">
        <f>IF($O$265&lt;&gt;0, X243+AM200-AL243, K243+AM200-AL243)</f>
        <v>0</v>
      </c>
      <c r="AP243" s="768"/>
      <c r="AQ243" s="769"/>
      <c r="AR243" s="769"/>
      <c r="AS243" s="769"/>
      <c r="AT243" s="769"/>
      <c r="AU243" s="770"/>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59" t="s">
        <v>114</v>
      </c>
      <c r="C245" s="760"/>
      <c r="D245" s="760"/>
      <c r="E245" s="760"/>
      <c r="F245" s="760"/>
      <c r="G245" s="761"/>
      <c r="H245" s="473" t="s">
        <v>111</v>
      </c>
      <c r="I245" s="473" t="s">
        <v>71</v>
      </c>
      <c r="J245" s="473" t="s">
        <v>72</v>
      </c>
      <c r="K245" s="474" t="s">
        <v>94</v>
      </c>
      <c r="N245" s="759" t="s">
        <v>114</v>
      </c>
      <c r="O245" s="760"/>
      <c r="P245" s="760"/>
      <c r="Q245" s="760"/>
      <c r="R245" s="760"/>
      <c r="S245" s="761"/>
      <c r="T245" s="492" t="s">
        <v>200</v>
      </c>
      <c r="U245" s="473" t="s">
        <v>41</v>
      </c>
      <c r="V245" s="473" t="s">
        <v>71</v>
      </c>
      <c r="W245" s="473" t="s">
        <v>72</v>
      </c>
      <c r="X245" s="473" t="s">
        <v>94</v>
      </c>
      <c r="Y245" s="474" t="s">
        <v>95</v>
      </c>
      <c r="AA245" s="490"/>
      <c r="AB245" s="759" t="s">
        <v>114</v>
      </c>
      <c r="AC245" s="760"/>
      <c r="AD245" s="760"/>
      <c r="AE245" s="760"/>
      <c r="AF245" s="760"/>
      <c r="AG245" s="761"/>
      <c r="AH245" s="473" t="s">
        <v>200</v>
      </c>
      <c r="AI245" s="473" t="s">
        <v>112</v>
      </c>
      <c r="AJ245" s="473" t="s">
        <v>71</v>
      </c>
      <c r="AK245" s="473" t="s">
        <v>72</v>
      </c>
      <c r="AL245" s="473" t="s">
        <v>96</v>
      </c>
      <c r="AM245" s="474" t="s">
        <v>212</v>
      </c>
      <c r="AP245" s="759" t="s">
        <v>114</v>
      </c>
      <c r="AQ245" s="760"/>
      <c r="AR245" s="760"/>
      <c r="AS245" s="760"/>
      <c r="AT245" s="760"/>
      <c r="AU245" s="761"/>
      <c r="AV245" s="473" t="s">
        <v>111</v>
      </c>
      <c r="AW245" s="473" t="s">
        <v>71</v>
      </c>
      <c r="AX245" s="473" t="s">
        <v>72</v>
      </c>
      <c r="AY245" s="474" t="s">
        <v>94</v>
      </c>
    </row>
    <row r="246" spans="2:51" ht="16" hidden="1" thickBot="1" x14ac:dyDescent="0.4">
      <c r="B246" s="764">
        <f>B203</f>
        <v>0</v>
      </c>
      <c r="C246" s="762"/>
      <c r="D246" s="762"/>
      <c r="E246" s="762"/>
      <c r="F246" s="762"/>
      <c r="G246" s="763"/>
      <c r="H246" s="301">
        <v>0</v>
      </c>
      <c r="I246" s="301">
        <v>0</v>
      </c>
      <c r="J246" s="301">
        <v>0</v>
      </c>
      <c r="K246" s="282">
        <f>SUM(H246:J246)</f>
        <v>0</v>
      </c>
      <c r="L246" s="461"/>
      <c r="N246" s="764">
        <f>N203</f>
        <v>0</v>
      </c>
      <c r="O246" s="762"/>
      <c r="P246" s="762"/>
      <c r="Q246" s="762"/>
      <c r="R246" s="762"/>
      <c r="S246" s="763"/>
      <c r="T246" s="306">
        <f>AM203</f>
        <v>0</v>
      </c>
      <c r="U246" s="302">
        <v>0</v>
      </c>
      <c r="V246" s="302">
        <v>0</v>
      </c>
      <c r="W246" s="301">
        <v>0</v>
      </c>
      <c r="X246" s="313">
        <f>SUM(U246:W246)</f>
        <v>0</v>
      </c>
      <c r="Y246" s="269">
        <f>K246-X246</f>
        <v>0</v>
      </c>
      <c r="Z246" s="461"/>
      <c r="AA246" s="494"/>
      <c r="AB246" s="764">
        <f>IF($O$261&lt;&gt;0, N246, B246)</f>
        <v>0</v>
      </c>
      <c r="AC246" s="762"/>
      <c r="AD246" s="762"/>
      <c r="AE246" s="762"/>
      <c r="AF246" s="762"/>
      <c r="AG246" s="763"/>
      <c r="AH246" s="314">
        <f>AM203</f>
        <v>0</v>
      </c>
      <c r="AI246" s="301">
        <v>0</v>
      </c>
      <c r="AJ246" s="302">
        <v>0</v>
      </c>
      <c r="AK246" s="301">
        <v>0</v>
      </c>
      <c r="AL246" s="315">
        <f>SUM(AI246:AK246)</f>
        <v>0</v>
      </c>
      <c r="AM246" s="270">
        <f>IF($O$265&lt;&gt;0, X246+AM203-AL246, K246+AM203-AL246)</f>
        <v>0</v>
      </c>
      <c r="AP246" s="768"/>
      <c r="AQ246" s="769"/>
      <c r="AR246" s="769"/>
      <c r="AS246" s="769"/>
      <c r="AT246" s="769"/>
      <c r="AU246" s="770"/>
      <c r="AV246" s="302">
        <v>0</v>
      </c>
      <c r="AW246" s="302">
        <v>0</v>
      </c>
      <c r="AX246" s="302">
        <v>0</v>
      </c>
      <c r="AY246" s="435">
        <f>SUM(AV246:AX246)</f>
        <v>0</v>
      </c>
    </row>
    <row r="247" spans="2:51" ht="16" hidden="1" thickBot="1" x14ac:dyDescent="0.4">
      <c r="D247" s="144"/>
      <c r="E247" s="144"/>
      <c r="H247" s="272"/>
      <c r="I247" s="272"/>
      <c r="J247" s="272"/>
      <c r="K247" s="272"/>
      <c r="L247" s="461"/>
      <c r="N247" s="789"/>
      <c r="O247" s="789"/>
      <c r="P247" s="789"/>
      <c r="Q247" s="789"/>
      <c r="R247" s="789"/>
      <c r="S247" s="789"/>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59" t="s">
        <v>116</v>
      </c>
      <c r="C248" s="760"/>
      <c r="D248" s="760"/>
      <c r="E248" s="760"/>
      <c r="F248" s="760"/>
      <c r="G248" s="761"/>
      <c r="H248" s="473" t="s">
        <v>111</v>
      </c>
      <c r="I248" s="473" t="s">
        <v>71</v>
      </c>
      <c r="J248" s="473" t="s">
        <v>72</v>
      </c>
      <c r="K248" s="474" t="s">
        <v>94</v>
      </c>
      <c r="M248" s="490"/>
      <c r="N248" s="760" t="s">
        <v>116</v>
      </c>
      <c r="O248" s="760"/>
      <c r="P248" s="760"/>
      <c r="Q248" s="760"/>
      <c r="R248" s="760"/>
      <c r="S248" s="761"/>
      <c r="T248" s="492" t="s">
        <v>200</v>
      </c>
      <c r="U248" s="473" t="s">
        <v>41</v>
      </c>
      <c r="V248" s="473" t="s">
        <v>71</v>
      </c>
      <c r="W248" s="473" t="s">
        <v>72</v>
      </c>
      <c r="X248" s="473" t="s">
        <v>94</v>
      </c>
      <c r="Y248" s="474" t="s">
        <v>95</v>
      </c>
      <c r="AA248" s="490"/>
      <c r="AB248" s="759" t="s">
        <v>116</v>
      </c>
      <c r="AC248" s="760"/>
      <c r="AD248" s="760"/>
      <c r="AE248" s="760"/>
      <c r="AF248" s="760"/>
      <c r="AG248" s="761"/>
      <c r="AH248" s="473" t="s">
        <v>200</v>
      </c>
      <c r="AI248" s="473" t="s">
        <v>112</v>
      </c>
      <c r="AJ248" s="473" t="s">
        <v>71</v>
      </c>
      <c r="AK248" s="473" t="s">
        <v>72</v>
      </c>
      <c r="AL248" s="473" t="s">
        <v>96</v>
      </c>
      <c r="AM248" s="474" t="s">
        <v>212</v>
      </c>
      <c r="AP248" s="759" t="s">
        <v>116</v>
      </c>
      <c r="AQ248" s="760"/>
      <c r="AR248" s="760"/>
      <c r="AS248" s="760"/>
      <c r="AT248" s="760"/>
      <c r="AU248" s="761"/>
      <c r="AV248" s="473" t="s">
        <v>111</v>
      </c>
      <c r="AW248" s="473" t="s">
        <v>71</v>
      </c>
      <c r="AX248" s="473" t="s">
        <v>72</v>
      </c>
      <c r="AY248" s="474" t="s">
        <v>94</v>
      </c>
    </row>
    <row r="249" spans="2:51" ht="16" hidden="1" thickBot="1" x14ac:dyDescent="0.4">
      <c r="B249" s="764">
        <f>B206</f>
        <v>0</v>
      </c>
      <c r="C249" s="762"/>
      <c r="D249" s="762"/>
      <c r="E249" s="762"/>
      <c r="F249" s="762"/>
      <c r="G249" s="763"/>
      <c r="H249" s="301">
        <v>0</v>
      </c>
      <c r="I249" s="301">
        <v>0</v>
      </c>
      <c r="J249" s="301">
        <v>0</v>
      </c>
      <c r="K249" s="282">
        <f>SUM(H249:J249)</f>
        <v>0</v>
      </c>
      <c r="L249" s="461"/>
      <c r="M249" s="490"/>
      <c r="N249" s="762">
        <f>N206</f>
        <v>0</v>
      </c>
      <c r="O249" s="762"/>
      <c r="P249" s="762"/>
      <c r="Q249" s="762"/>
      <c r="R249" s="762"/>
      <c r="S249" s="763"/>
      <c r="T249" s="305">
        <f>AM206</f>
        <v>0</v>
      </c>
      <c r="U249" s="301">
        <v>0</v>
      </c>
      <c r="V249" s="301">
        <v>0</v>
      </c>
      <c r="W249" s="301">
        <v>0</v>
      </c>
      <c r="X249" s="283">
        <f t="shared" ref="X249" si="46">SUM(U249:W249)</f>
        <v>0</v>
      </c>
      <c r="Y249" s="269">
        <f>K249-X249</f>
        <v>0</v>
      </c>
      <c r="Z249" s="461"/>
      <c r="AA249" s="494"/>
      <c r="AB249" s="764">
        <f>IF($O$261&lt;&gt;0, N249, B249)</f>
        <v>0</v>
      </c>
      <c r="AC249" s="762"/>
      <c r="AD249" s="762"/>
      <c r="AE249" s="762"/>
      <c r="AF249" s="762"/>
      <c r="AG249" s="763"/>
      <c r="AH249" s="308">
        <f>AM206</f>
        <v>0</v>
      </c>
      <c r="AI249" s="301">
        <v>0</v>
      </c>
      <c r="AJ249" s="301">
        <v>0</v>
      </c>
      <c r="AK249" s="301">
        <v>0</v>
      </c>
      <c r="AL249" s="284">
        <f t="shared" ref="AL249" si="47">SUM(AI249:AK249)</f>
        <v>0</v>
      </c>
      <c r="AM249" s="270">
        <f>IF($O$265&lt;&gt;0, X249+AM206-AL249, K249+AM206-AL249)</f>
        <v>0</v>
      </c>
      <c r="AP249" s="768"/>
      <c r="AQ249" s="769"/>
      <c r="AR249" s="769"/>
      <c r="AS249" s="769"/>
      <c r="AT249" s="769"/>
      <c r="AU249" s="770"/>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1" t="s">
        <v>119</v>
      </c>
      <c r="C252" s="772"/>
      <c r="D252" s="772"/>
      <c r="E252" s="772"/>
      <c r="F252" s="772"/>
      <c r="G252" s="772"/>
      <c r="H252" s="273">
        <f>SUM(F239, H243, H246, H249)</f>
        <v>0</v>
      </c>
      <c r="I252" s="273">
        <f>SUM(I239, I243, I246, I249, )</f>
        <v>0</v>
      </c>
      <c r="J252" s="273">
        <f>SUM(J239, J243, J246, J249)</f>
        <v>0</v>
      </c>
      <c r="K252" s="274">
        <f>SUM(H252:J252)</f>
        <v>0</v>
      </c>
      <c r="L252" s="461"/>
      <c r="N252" s="765" t="s">
        <v>119</v>
      </c>
      <c r="O252" s="766"/>
      <c r="P252" s="766"/>
      <c r="Q252" s="766"/>
      <c r="R252" s="766"/>
      <c r="S252" s="767"/>
      <c r="T252" s="307">
        <f>AM209</f>
        <v>0</v>
      </c>
      <c r="U252" s="303">
        <f>SUM(S239, U243, U246, U249)</f>
        <v>0</v>
      </c>
      <c r="V252" s="275">
        <f>SUM(V239, V243, V246, V249)</f>
        <v>0</v>
      </c>
      <c r="W252" s="275">
        <f>SUM(W239, W243, W246, W249)</f>
        <v>0</v>
      </c>
      <c r="X252" s="275">
        <f>SUM(U252:W252)</f>
        <v>0</v>
      </c>
      <c r="Y252" s="276">
        <f>K252-X252</f>
        <v>0</v>
      </c>
      <c r="Z252" s="461"/>
      <c r="AA252" s="461"/>
      <c r="AB252" s="759" t="s">
        <v>119</v>
      </c>
      <c r="AC252" s="760"/>
      <c r="AD252" s="760"/>
      <c r="AE252" s="760"/>
      <c r="AF252" s="760"/>
      <c r="AG252" s="761"/>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59" t="s">
        <v>119</v>
      </c>
      <c r="AQ252" s="760"/>
      <c r="AR252" s="760"/>
      <c r="AS252" s="760"/>
      <c r="AT252" s="760"/>
      <c r="AU252" s="761"/>
      <c r="AV252" s="436">
        <f>SUM(AT239, AV243, AV246, AV249)</f>
        <v>0</v>
      </c>
      <c r="AW252" s="436">
        <f>SUM(AW239, AW243, AW246, AW249, )</f>
        <v>0</v>
      </c>
      <c r="AX252" s="436">
        <f>SUM(AX239, AX243, AX246, AX249)</f>
        <v>0</v>
      </c>
      <c r="AY252" s="437">
        <f>SUM(AV252:AX252)</f>
        <v>0</v>
      </c>
    </row>
    <row r="253" spans="2:51" ht="16" hidden="1" thickBot="1" x14ac:dyDescent="0.4">
      <c r="B253" s="799" t="s">
        <v>120</v>
      </c>
      <c r="C253" s="800"/>
      <c r="D253" s="800"/>
      <c r="E253" s="800"/>
      <c r="F253" s="800"/>
      <c r="G253" s="800"/>
      <c r="H253" s="481"/>
      <c r="I253" s="482"/>
      <c r="J253" s="253">
        <f>SUM(I252:J252)</f>
        <v>0</v>
      </c>
      <c r="K253" s="282">
        <f>SUM(H253:J253)</f>
        <v>0</v>
      </c>
      <c r="L253" s="461"/>
      <c r="N253" s="768" t="s">
        <v>120</v>
      </c>
      <c r="O253" s="769"/>
      <c r="P253" s="769"/>
      <c r="Q253" s="769"/>
      <c r="R253" s="769"/>
      <c r="S253" s="769"/>
      <c r="T253" s="305">
        <f>AM210</f>
        <v>0</v>
      </c>
      <c r="U253" s="495"/>
      <c r="V253" s="483"/>
      <c r="W253" s="483"/>
      <c r="X253" s="254">
        <f xml:space="preserve"> SUM(V239, W239, V243, W243, V246, W246, V249, W249)</f>
        <v>0</v>
      </c>
      <c r="Y253" s="269">
        <f>H253-X253</f>
        <v>0</v>
      </c>
      <c r="Z253" s="461"/>
      <c r="AA253" s="461"/>
      <c r="AB253" s="768" t="s">
        <v>120</v>
      </c>
      <c r="AC253" s="769"/>
      <c r="AD253" s="769"/>
      <c r="AE253" s="769"/>
      <c r="AF253" s="769"/>
      <c r="AG253" s="770"/>
      <c r="AH253" s="310">
        <f>AM210</f>
        <v>0</v>
      </c>
      <c r="AI253" s="484"/>
      <c r="AJ253" s="485"/>
      <c r="AK253" s="485"/>
      <c r="AL253" s="281">
        <f xml:space="preserve"> SUM(AJ239, AK239, AJ243, AK243, AJ246, AK246, AJ249, AK249)</f>
        <v>0</v>
      </c>
      <c r="AM253" s="270">
        <f>IF($O$265&lt;&gt;0, X253+AM210-AL253, K253+AM210-AL253)</f>
        <v>0</v>
      </c>
      <c r="AP253" s="768" t="s">
        <v>120</v>
      </c>
      <c r="AQ253" s="769"/>
      <c r="AR253" s="769"/>
      <c r="AS253" s="769"/>
      <c r="AT253" s="769"/>
      <c r="AU253" s="770"/>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59" t="s">
        <v>121</v>
      </c>
      <c r="C255" s="760"/>
      <c r="D255" s="760"/>
      <c r="E255" s="760"/>
      <c r="F255" s="760"/>
      <c r="G255" s="761"/>
      <c r="H255" s="473" t="s">
        <v>111</v>
      </c>
      <c r="I255" s="774" t="s">
        <v>27</v>
      </c>
      <c r="J255" s="761"/>
      <c r="K255" s="474" t="s">
        <v>122</v>
      </c>
      <c r="L255" s="461"/>
      <c r="N255" s="759" t="s">
        <v>121</v>
      </c>
      <c r="O255" s="760"/>
      <c r="P255" s="760"/>
      <c r="Q255" s="760"/>
      <c r="R255" s="760"/>
      <c r="S255" s="760"/>
      <c r="T255" s="473" t="s">
        <v>200</v>
      </c>
      <c r="U255" s="473" t="s">
        <v>41</v>
      </c>
      <c r="V255" s="774" t="s">
        <v>27</v>
      </c>
      <c r="W255" s="761"/>
      <c r="X255" s="473" t="s">
        <v>94</v>
      </c>
      <c r="Y255" s="474" t="s">
        <v>95</v>
      </c>
      <c r="Z255" s="461"/>
      <c r="AA255" s="494"/>
      <c r="AB255" s="759" t="s">
        <v>121</v>
      </c>
      <c r="AC255" s="760"/>
      <c r="AD255" s="760"/>
      <c r="AE255" s="760"/>
      <c r="AF255" s="760"/>
      <c r="AG255" s="761"/>
      <c r="AH255" s="473" t="s">
        <v>200</v>
      </c>
      <c r="AI255" s="473" t="s">
        <v>123</v>
      </c>
      <c r="AJ255" s="774" t="s">
        <v>27</v>
      </c>
      <c r="AK255" s="761"/>
      <c r="AL255" s="473" t="s">
        <v>124</v>
      </c>
      <c r="AM255" s="474" t="s">
        <v>212</v>
      </c>
      <c r="AP255" s="759" t="s">
        <v>121</v>
      </c>
      <c r="AQ255" s="760"/>
      <c r="AR255" s="760"/>
      <c r="AS255" s="760"/>
      <c r="AT255" s="760"/>
      <c r="AU255" s="761"/>
      <c r="AV255" s="473" t="s">
        <v>111</v>
      </c>
      <c r="AW255" s="774" t="s">
        <v>27</v>
      </c>
      <c r="AX255" s="761"/>
      <c r="AY255" s="474" t="s">
        <v>122</v>
      </c>
    </row>
    <row r="256" spans="2:51" ht="16" hidden="1" thickBot="1" x14ac:dyDescent="0.4">
      <c r="B256" s="768" t="s">
        <v>40</v>
      </c>
      <c r="C256" s="769"/>
      <c r="D256" s="769"/>
      <c r="E256" s="769"/>
      <c r="F256" s="769"/>
      <c r="G256" s="770"/>
      <c r="H256" s="268">
        <f>( SUM(F239, H243, H246, H249))*$C$8</f>
        <v>0</v>
      </c>
      <c r="I256" s="792">
        <f>( SUM(I239, I243, I246, I249, J239, J243, J246, J249))*$C$8</f>
        <v>0</v>
      </c>
      <c r="J256" s="793"/>
      <c r="K256" s="282">
        <f>SUM(H256:J256)</f>
        <v>0</v>
      </c>
      <c r="L256" s="461"/>
      <c r="N256" s="768" t="s">
        <v>40</v>
      </c>
      <c r="O256" s="769"/>
      <c r="P256" s="769"/>
      <c r="Q256" s="769"/>
      <c r="R256" s="769"/>
      <c r="S256" s="769"/>
      <c r="T256" s="311">
        <f>AM213</f>
        <v>0</v>
      </c>
      <c r="U256" s="283">
        <f>( SUM(S239, U243, U246, U249))*$O$8</f>
        <v>0</v>
      </c>
      <c r="V256" s="794">
        <f>( SUM(V239, W239, V243, W243, V246, W246, V249, W249, ))*$O$8</f>
        <v>0</v>
      </c>
      <c r="W256" s="795"/>
      <c r="X256" s="283">
        <f>SUM(U256:W256)</f>
        <v>0</v>
      </c>
      <c r="Y256" s="269">
        <f>K256-X256</f>
        <v>0</v>
      </c>
      <c r="Z256" s="461"/>
      <c r="AA256" s="494"/>
      <c r="AB256" s="768" t="s">
        <v>40</v>
      </c>
      <c r="AC256" s="769"/>
      <c r="AD256" s="769"/>
      <c r="AE256" s="769"/>
      <c r="AF256" s="769"/>
      <c r="AG256" s="770"/>
      <c r="AH256" s="310">
        <f>AM213</f>
        <v>0</v>
      </c>
      <c r="AI256" s="500">
        <f>( SUM(AG239, AI243, AI246, AI249))*$C$8</f>
        <v>0</v>
      </c>
      <c r="AJ256" s="790">
        <f>( SUM(AJ239, AK239, AJ243, AK243, AJ246, AK246, AJ249, AK249, ))*$C$8</f>
        <v>0</v>
      </c>
      <c r="AK256" s="791"/>
      <c r="AL256" s="284">
        <f>SUM(AI256:AK256)</f>
        <v>0</v>
      </c>
      <c r="AM256" s="270">
        <f>IF($O$265&lt;&gt;0, X256+AM213-AL256, K256+AM213-AL256)</f>
        <v>0</v>
      </c>
      <c r="AP256" s="768" t="s">
        <v>40</v>
      </c>
      <c r="AQ256" s="769"/>
      <c r="AR256" s="769"/>
      <c r="AS256" s="769"/>
      <c r="AT256" s="769"/>
      <c r="AU256" s="770"/>
      <c r="AV256" s="433">
        <f>( SUM(AT239, AV243, AV246, AV249))*$C$8</f>
        <v>0</v>
      </c>
      <c r="AW256" s="860">
        <f>( SUM(AW239, AW243, AW246, AW249, AX239, AX243, AX246, AX249))*$C$8</f>
        <v>0</v>
      </c>
      <c r="AX256" s="861"/>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796" t="s">
        <v>126</v>
      </c>
      <c r="C258" s="797"/>
      <c r="D258" s="797"/>
      <c r="E258" s="797"/>
      <c r="F258" s="797"/>
      <c r="G258" s="798"/>
      <c r="H258" s="285">
        <f>SUM(H252,H256)</f>
        <v>0</v>
      </c>
      <c r="I258" s="285">
        <f>SUM(I252, I256)</f>
        <v>0</v>
      </c>
      <c r="J258" s="285">
        <f>SUM(J252)</f>
        <v>0</v>
      </c>
      <c r="K258" s="286">
        <f>SUM(H258:J258)</f>
        <v>0</v>
      </c>
      <c r="L258" s="272"/>
      <c r="N258" s="782" t="s">
        <v>126</v>
      </c>
      <c r="O258" s="783"/>
      <c r="P258" s="783"/>
      <c r="Q258" s="783"/>
      <c r="R258" s="783"/>
      <c r="S258" s="78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784" t="s">
        <v>126</v>
      </c>
      <c r="AC258" s="785"/>
      <c r="AD258" s="785"/>
      <c r="AE258" s="785"/>
      <c r="AF258" s="785"/>
      <c r="AG258" s="78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62" t="s">
        <v>350</v>
      </c>
      <c r="AQ258" s="863"/>
      <c r="AR258" s="863"/>
      <c r="AS258" s="863"/>
      <c r="AT258" s="863"/>
      <c r="AU258" s="864"/>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4"/>
      <c r="AI261" s="761"/>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775"/>
      <c r="AI262" s="776"/>
      <c r="AJ262" s="776"/>
      <c r="AK262" s="777"/>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8"/>
      <c r="AI263" s="770"/>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79" t="s">
        <v>151</v>
      </c>
      <c r="AH265" s="780"/>
      <c r="AI265" s="780"/>
      <c r="AJ265" s="780"/>
      <c r="AK265" s="781"/>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02" t="s">
        <v>309</v>
      </c>
      <c r="C275" s="803"/>
      <c r="D275" s="803"/>
      <c r="E275" s="803"/>
      <c r="F275" s="803"/>
      <c r="G275" s="803"/>
      <c r="H275" s="803"/>
      <c r="I275" s="803"/>
      <c r="J275" s="803"/>
      <c r="K275" s="804"/>
      <c r="N275" s="805" t="s">
        <v>221</v>
      </c>
      <c r="O275" s="806"/>
      <c r="P275" s="806"/>
      <c r="Q275" s="806"/>
      <c r="R275" s="806"/>
      <c r="S275" s="806"/>
      <c r="T275" s="806"/>
      <c r="U275" s="806"/>
      <c r="V275" s="806"/>
      <c r="W275" s="806"/>
      <c r="X275" s="806"/>
      <c r="Y275" s="807"/>
      <c r="AB275" s="808" t="s">
        <v>222</v>
      </c>
      <c r="AC275" s="809"/>
      <c r="AD275" s="809"/>
      <c r="AE275" s="809"/>
      <c r="AF275" s="809"/>
      <c r="AG275" s="809"/>
      <c r="AH275" s="809"/>
      <c r="AI275" s="809"/>
      <c r="AJ275" s="809"/>
      <c r="AK275" s="809"/>
      <c r="AL275" s="809"/>
      <c r="AM275" s="810"/>
    </row>
    <row r="276" spans="2:39" ht="16" hidden="1" thickBot="1" x14ac:dyDescent="0.4">
      <c r="B276" s="250" t="s">
        <v>297</v>
      </c>
      <c r="C276" s="778"/>
      <c r="D276" s="770"/>
      <c r="E276" s="251" t="s">
        <v>298</v>
      </c>
      <c r="F276" s="830"/>
      <c r="G276" s="831"/>
      <c r="H276" s="831"/>
      <c r="I276" s="831"/>
      <c r="J276" s="831"/>
      <c r="K276" s="832"/>
      <c r="N276" s="250" t="s">
        <v>297</v>
      </c>
      <c r="O276" s="830"/>
      <c r="P276" s="831"/>
      <c r="Q276" s="833"/>
      <c r="R276" s="251" t="s">
        <v>298</v>
      </c>
      <c r="S276" s="830"/>
      <c r="T276" s="831"/>
      <c r="U276" s="831"/>
      <c r="V276" s="831"/>
      <c r="W276" s="831"/>
      <c r="X276" s="831"/>
      <c r="Y276" s="832"/>
      <c r="AB276" s="250" t="s">
        <v>297</v>
      </c>
      <c r="AC276" s="830"/>
      <c r="AD276" s="831"/>
      <c r="AE276" s="833"/>
      <c r="AF276" s="251" t="s">
        <v>298</v>
      </c>
      <c r="AG276" s="830"/>
      <c r="AH276" s="831"/>
      <c r="AI276" s="831"/>
      <c r="AJ276" s="831"/>
      <c r="AK276" s="831"/>
      <c r="AL276" s="831"/>
      <c r="AM276" s="832"/>
    </row>
    <row r="277" spans="2:39" ht="16" hidden="1" thickBot="1" x14ac:dyDescent="0.4">
      <c r="D277" s="144"/>
      <c r="E277" s="144"/>
    </row>
    <row r="278" spans="2:39" hidden="1" x14ac:dyDescent="0.35">
      <c r="B278" s="771" t="s">
        <v>244</v>
      </c>
      <c r="C278" s="772"/>
      <c r="D278" s="772"/>
      <c r="E278" s="772"/>
      <c r="F278" s="772"/>
      <c r="G278" s="772"/>
      <c r="H278" s="772"/>
      <c r="I278" s="772"/>
      <c r="J278" s="772"/>
      <c r="K278" s="773"/>
      <c r="N278" s="759" t="s">
        <v>83</v>
      </c>
      <c r="O278" s="760"/>
      <c r="P278" s="760"/>
      <c r="Q278" s="760"/>
      <c r="R278" s="760"/>
      <c r="S278" s="760"/>
      <c r="T278" s="760"/>
      <c r="U278" s="760"/>
      <c r="V278" s="760"/>
      <c r="W278" s="760"/>
      <c r="X278" s="760"/>
      <c r="Y278" s="801"/>
      <c r="AB278" s="771" t="s">
        <v>83</v>
      </c>
      <c r="AC278" s="772"/>
      <c r="AD278" s="772"/>
      <c r="AE278" s="772"/>
      <c r="AF278" s="772"/>
      <c r="AG278" s="772"/>
      <c r="AH278" s="772"/>
      <c r="AI278" s="772"/>
      <c r="AJ278" s="772"/>
      <c r="AK278" s="772"/>
      <c r="AL278" s="772"/>
      <c r="AM278" s="773"/>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59" t="s">
        <v>109</v>
      </c>
      <c r="C284" s="760"/>
      <c r="D284" s="760"/>
      <c r="E284" s="760"/>
      <c r="F284" s="760"/>
      <c r="G284" s="760"/>
      <c r="H284" s="760"/>
      <c r="I284" s="760"/>
      <c r="J284" s="760"/>
      <c r="K284" s="801"/>
      <c r="N284" s="759" t="s">
        <v>109</v>
      </c>
      <c r="O284" s="760"/>
      <c r="P284" s="760"/>
      <c r="Q284" s="760"/>
      <c r="R284" s="760"/>
      <c r="S284" s="760"/>
      <c r="T284" s="760"/>
      <c r="U284" s="760"/>
      <c r="V284" s="760"/>
      <c r="W284" s="760"/>
      <c r="X284" s="760"/>
      <c r="Y284" s="801"/>
      <c r="AB284" s="759" t="s">
        <v>109</v>
      </c>
      <c r="AC284" s="760"/>
      <c r="AD284" s="760"/>
      <c r="AE284" s="760"/>
      <c r="AF284" s="760"/>
      <c r="AG284" s="760"/>
      <c r="AH284" s="760"/>
      <c r="AI284" s="760"/>
      <c r="AJ284" s="760"/>
      <c r="AK284" s="760"/>
      <c r="AL284" s="760"/>
      <c r="AM284" s="801"/>
    </row>
    <row r="285" spans="2:39" hidden="1" x14ac:dyDescent="0.35">
      <c r="B285" s="788" t="s">
        <v>110</v>
      </c>
      <c r="C285" s="776"/>
      <c r="D285" s="776"/>
      <c r="E285" s="776"/>
      <c r="F285" s="776"/>
      <c r="G285" s="787"/>
      <c r="H285" s="392" t="s">
        <v>111</v>
      </c>
      <c r="I285" s="392" t="s">
        <v>71</v>
      </c>
      <c r="J285" s="392" t="s">
        <v>72</v>
      </c>
      <c r="K285" s="475" t="s">
        <v>94</v>
      </c>
      <c r="M285" s="490"/>
      <c r="N285" s="776" t="s">
        <v>110</v>
      </c>
      <c r="O285" s="776"/>
      <c r="P285" s="776"/>
      <c r="Q285" s="776"/>
      <c r="R285" s="776"/>
      <c r="S285" s="787"/>
      <c r="T285" s="392" t="s">
        <v>212</v>
      </c>
      <c r="U285" s="392" t="s">
        <v>41</v>
      </c>
      <c r="V285" s="392" t="s">
        <v>71</v>
      </c>
      <c r="W285" s="392" t="s">
        <v>72</v>
      </c>
      <c r="X285" s="392" t="s">
        <v>94</v>
      </c>
      <c r="Y285" s="475" t="s">
        <v>95</v>
      </c>
      <c r="AB285" s="788" t="s">
        <v>110</v>
      </c>
      <c r="AC285" s="776"/>
      <c r="AD285" s="776"/>
      <c r="AE285" s="776"/>
      <c r="AF285" s="776"/>
      <c r="AG285" s="776"/>
      <c r="AH285" s="392" t="s">
        <v>212</v>
      </c>
      <c r="AI285" s="392" t="s">
        <v>112</v>
      </c>
      <c r="AJ285" s="392" t="s">
        <v>71</v>
      </c>
      <c r="AK285" s="392" t="s">
        <v>72</v>
      </c>
      <c r="AL285" s="392" t="s">
        <v>96</v>
      </c>
      <c r="AM285" s="475" t="s">
        <v>225</v>
      </c>
    </row>
    <row r="286" spans="2:39" ht="16" hidden="1" thickBot="1" x14ac:dyDescent="0.4">
      <c r="B286" s="764">
        <f>B243</f>
        <v>0</v>
      </c>
      <c r="C286" s="762"/>
      <c r="D286" s="762"/>
      <c r="E286" s="762"/>
      <c r="F286" s="762"/>
      <c r="G286" s="763"/>
      <c r="H286" s="301">
        <v>0</v>
      </c>
      <c r="I286" s="301">
        <v>0</v>
      </c>
      <c r="J286" s="301">
        <v>0</v>
      </c>
      <c r="K286" s="282">
        <f>SUM(H286:J286)</f>
        <v>0</v>
      </c>
      <c r="L286" s="461"/>
      <c r="M286" s="490"/>
      <c r="N286" s="764">
        <f>N243</f>
        <v>0</v>
      </c>
      <c r="O286" s="762"/>
      <c r="P286" s="762"/>
      <c r="Q286" s="762"/>
      <c r="R286" s="762"/>
      <c r="S286" s="763"/>
      <c r="T286" s="305">
        <f>AM243</f>
        <v>0</v>
      </c>
      <c r="U286" s="302">
        <v>0</v>
      </c>
      <c r="V286" s="301">
        <v>0</v>
      </c>
      <c r="W286" s="301">
        <v>0</v>
      </c>
      <c r="X286" s="283">
        <f>SUM(U286:W286)</f>
        <v>0</v>
      </c>
      <c r="Y286" s="269">
        <f>K286-X286</f>
        <v>0</v>
      </c>
      <c r="Z286" s="461"/>
      <c r="AA286" s="461"/>
      <c r="AB286" s="764">
        <f>IF($O$304&lt;&gt;0, N286, B286)</f>
        <v>0</v>
      </c>
      <c r="AC286" s="762"/>
      <c r="AD286" s="762"/>
      <c r="AE286" s="762"/>
      <c r="AF286" s="762"/>
      <c r="AG286" s="763"/>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59" t="s">
        <v>114</v>
      </c>
      <c r="C288" s="760"/>
      <c r="D288" s="760"/>
      <c r="E288" s="760"/>
      <c r="F288" s="760"/>
      <c r="G288" s="761"/>
      <c r="H288" s="473" t="s">
        <v>111</v>
      </c>
      <c r="I288" s="473" t="s">
        <v>71</v>
      </c>
      <c r="J288" s="473" t="s">
        <v>72</v>
      </c>
      <c r="K288" s="474" t="s">
        <v>94</v>
      </c>
      <c r="N288" s="759" t="s">
        <v>114</v>
      </c>
      <c r="O288" s="760"/>
      <c r="P288" s="760"/>
      <c r="Q288" s="760"/>
      <c r="R288" s="760"/>
      <c r="S288" s="761"/>
      <c r="T288" s="492" t="s">
        <v>212</v>
      </c>
      <c r="U288" s="473" t="s">
        <v>41</v>
      </c>
      <c r="V288" s="473" t="s">
        <v>71</v>
      </c>
      <c r="W288" s="473" t="s">
        <v>72</v>
      </c>
      <c r="X288" s="473" t="s">
        <v>94</v>
      </c>
      <c r="Y288" s="474" t="s">
        <v>95</v>
      </c>
      <c r="AA288" s="490"/>
      <c r="AB288" s="759" t="s">
        <v>114</v>
      </c>
      <c r="AC288" s="760"/>
      <c r="AD288" s="760"/>
      <c r="AE288" s="760"/>
      <c r="AF288" s="760"/>
      <c r="AG288" s="761"/>
      <c r="AH288" s="473" t="s">
        <v>212</v>
      </c>
      <c r="AI288" s="473" t="s">
        <v>112</v>
      </c>
      <c r="AJ288" s="473" t="s">
        <v>71</v>
      </c>
      <c r="AK288" s="473" t="s">
        <v>72</v>
      </c>
      <c r="AL288" s="473" t="s">
        <v>96</v>
      </c>
      <c r="AM288" s="474" t="s">
        <v>225</v>
      </c>
    </row>
    <row r="289" spans="2:51" ht="16" hidden="1" thickBot="1" x14ac:dyDescent="0.4">
      <c r="B289" s="764">
        <f>B246</f>
        <v>0</v>
      </c>
      <c r="C289" s="762"/>
      <c r="D289" s="762"/>
      <c r="E289" s="762"/>
      <c r="F289" s="762"/>
      <c r="G289" s="763"/>
      <c r="H289" s="301">
        <v>0</v>
      </c>
      <c r="I289" s="301">
        <v>0</v>
      </c>
      <c r="J289" s="301">
        <v>0</v>
      </c>
      <c r="K289" s="282">
        <f>SUM(H289:J289)</f>
        <v>0</v>
      </c>
      <c r="L289" s="461"/>
      <c r="N289" s="764">
        <f>N246</f>
        <v>0</v>
      </c>
      <c r="O289" s="762"/>
      <c r="P289" s="762"/>
      <c r="Q289" s="762"/>
      <c r="R289" s="762"/>
      <c r="S289" s="763"/>
      <c r="T289" s="306">
        <f>AM246</f>
        <v>0</v>
      </c>
      <c r="U289" s="302">
        <v>0</v>
      </c>
      <c r="V289" s="302">
        <v>0</v>
      </c>
      <c r="W289" s="301">
        <v>0</v>
      </c>
      <c r="X289" s="313">
        <f>SUM(U289:W289)</f>
        <v>0</v>
      </c>
      <c r="Y289" s="269">
        <f>K289-X289</f>
        <v>0</v>
      </c>
      <c r="Z289" s="461"/>
      <c r="AA289" s="494"/>
      <c r="AB289" s="764">
        <f>IF($O$304&lt;&gt;0, N289, B289)</f>
        <v>0</v>
      </c>
      <c r="AC289" s="762"/>
      <c r="AD289" s="762"/>
      <c r="AE289" s="762"/>
      <c r="AF289" s="762"/>
      <c r="AG289" s="763"/>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789"/>
      <c r="O290" s="789"/>
      <c r="P290" s="789"/>
      <c r="Q290" s="789"/>
      <c r="R290" s="789"/>
      <c r="S290" s="789"/>
      <c r="U290" s="479"/>
      <c r="V290" s="479"/>
      <c r="W290" s="272"/>
      <c r="X290" s="479"/>
      <c r="Y290" s="272"/>
      <c r="Z290" s="461"/>
      <c r="AA290" s="461"/>
      <c r="AB290" s="480"/>
      <c r="AC290" s="480"/>
      <c r="AG290" s="480"/>
      <c r="AH290" s="453"/>
      <c r="AI290" s="272"/>
      <c r="AJ290" s="479"/>
      <c r="AK290" s="272"/>
      <c r="AL290" s="479"/>
      <c r="AM290" s="272"/>
    </row>
    <row r="291" spans="2:51" hidden="1" x14ac:dyDescent="0.35">
      <c r="B291" s="759" t="s">
        <v>116</v>
      </c>
      <c r="C291" s="760"/>
      <c r="D291" s="760"/>
      <c r="E291" s="760"/>
      <c r="F291" s="760"/>
      <c r="G291" s="761"/>
      <c r="H291" s="473" t="s">
        <v>111</v>
      </c>
      <c r="I291" s="473" t="s">
        <v>71</v>
      </c>
      <c r="J291" s="473" t="s">
        <v>72</v>
      </c>
      <c r="K291" s="474" t="s">
        <v>94</v>
      </c>
      <c r="M291" s="490"/>
      <c r="N291" s="760" t="s">
        <v>116</v>
      </c>
      <c r="O291" s="760"/>
      <c r="P291" s="760"/>
      <c r="Q291" s="760"/>
      <c r="R291" s="760"/>
      <c r="S291" s="761"/>
      <c r="T291" s="492" t="s">
        <v>212</v>
      </c>
      <c r="U291" s="473" t="s">
        <v>41</v>
      </c>
      <c r="V291" s="473" t="s">
        <v>71</v>
      </c>
      <c r="W291" s="473" t="s">
        <v>72</v>
      </c>
      <c r="X291" s="473" t="s">
        <v>94</v>
      </c>
      <c r="Y291" s="474" t="s">
        <v>95</v>
      </c>
      <c r="AA291" s="490"/>
      <c r="AB291" s="759" t="s">
        <v>116</v>
      </c>
      <c r="AC291" s="760"/>
      <c r="AD291" s="760"/>
      <c r="AE291" s="760"/>
      <c r="AF291" s="760"/>
      <c r="AG291" s="761"/>
      <c r="AH291" s="473" t="s">
        <v>212</v>
      </c>
      <c r="AI291" s="473" t="s">
        <v>112</v>
      </c>
      <c r="AJ291" s="473" t="s">
        <v>71</v>
      </c>
      <c r="AK291" s="473" t="s">
        <v>72</v>
      </c>
      <c r="AL291" s="473" t="s">
        <v>96</v>
      </c>
      <c r="AM291" s="474" t="s">
        <v>225</v>
      </c>
    </row>
    <row r="292" spans="2:51" ht="16" hidden="1" thickBot="1" x14ac:dyDescent="0.4">
      <c r="B292" s="764">
        <f>B249</f>
        <v>0</v>
      </c>
      <c r="C292" s="762"/>
      <c r="D292" s="762"/>
      <c r="E292" s="762"/>
      <c r="F292" s="762"/>
      <c r="G292" s="763"/>
      <c r="H292" s="301">
        <v>0</v>
      </c>
      <c r="I292" s="301">
        <v>0</v>
      </c>
      <c r="J292" s="301">
        <v>0</v>
      </c>
      <c r="K292" s="282">
        <f>SUM(H292:J292)</f>
        <v>0</v>
      </c>
      <c r="L292" s="461"/>
      <c r="M292" s="490"/>
      <c r="N292" s="762">
        <f>N249</f>
        <v>0</v>
      </c>
      <c r="O292" s="762"/>
      <c r="P292" s="762"/>
      <c r="Q292" s="762"/>
      <c r="R292" s="762"/>
      <c r="S292" s="763"/>
      <c r="T292" s="305">
        <f>AM249</f>
        <v>0</v>
      </c>
      <c r="U292" s="301">
        <v>0</v>
      </c>
      <c r="V292" s="301">
        <v>0</v>
      </c>
      <c r="W292" s="301">
        <v>0</v>
      </c>
      <c r="X292" s="283">
        <f t="shared" ref="X292" si="52">SUM(U292:W292)</f>
        <v>0</v>
      </c>
      <c r="Y292" s="269">
        <f>K292-X292</f>
        <v>0</v>
      </c>
      <c r="Z292" s="461"/>
      <c r="AA292" s="494"/>
      <c r="AB292" s="764">
        <f>IF($O$304&lt;&gt;0, N292, B292)</f>
        <v>0</v>
      </c>
      <c r="AC292" s="762"/>
      <c r="AD292" s="762"/>
      <c r="AE292" s="762"/>
      <c r="AF292" s="762"/>
      <c r="AG292" s="763"/>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1" t="s">
        <v>119</v>
      </c>
      <c r="C295" s="772"/>
      <c r="D295" s="772"/>
      <c r="E295" s="772"/>
      <c r="F295" s="772"/>
      <c r="G295" s="772"/>
      <c r="H295" s="273">
        <f>SUM(F282, H286, H289, H292)</f>
        <v>0</v>
      </c>
      <c r="I295" s="273">
        <f>SUM(I282, I286, I289, I292, )</f>
        <v>0</v>
      </c>
      <c r="J295" s="273">
        <f>SUM(J282, J286, J289, J292)</f>
        <v>0</v>
      </c>
      <c r="K295" s="274">
        <f>SUM(H295:J295)</f>
        <v>0</v>
      </c>
      <c r="L295" s="461"/>
      <c r="N295" s="765" t="s">
        <v>119</v>
      </c>
      <c r="O295" s="766"/>
      <c r="P295" s="766"/>
      <c r="Q295" s="766"/>
      <c r="R295" s="766"/>
      <c r="S295" s="767"/>
      <c r="T295" s="307">
        <f>AM252</f>
        <v>0</v>
      </c>
      <c r="U295" s="303">
        <f>SUM(S282, U286, U289, U292)</f>
        <v>0</v>
      </c>
      <c r="V295" s="275">
        <f>SUM(V282, V286, V289, V292)</f>
        <v>0</v>
      </c>
      <c r="W295" s="275">
        <f>SUM(W282, W286, W289, W292)</f>
        <v>0</v>
      </c>
      <c r="X295" s="275">
        <f>SUM(U295:W295)</f>
        <v>0</v>
      </c>
      <c r="Y295" s="276">
        <f>K295-X295</f>
        <v>0</v>
      </c>
      <c r="Z295" s="461"/>
      <c r="AA295" s="461"/>
      <c r="AB295" s="759" t="s">
        <v>119</v>
      </c>
      <c r="AC295" s="760"/>
      <c r="AD295" s="760"/>
      <c r="AE295" s="760"/>
      <c r="AF295" s="760"/>
      <c r="AG295" s="761"/>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799" t="s">
        <v>120</v>
      </c>
      <c r="C296" s="800"/>
      <c r="D296" s="800"/>
      <c r="E296" s="800"/>
      <c r="F296" s="800"/>
      <c r="G296" s="800"/>
      <c r="H296" s="481"/>
      <c r="I296" s="482"/>
      <c r="J296" s="253">
        <f>SUM(I295:J295)</f>
        <v>0</v>
      </c>
      <c r="K296" s="282">
        <f>SUM(H296:J296)</f>
        <v>0</v>
      </c>
      <c r="L296" s="461"/>
      <c r="N296" s="768" t="s">
        <v>120</v>
      </c>
      <c r="O296" s="769"/>
      <c r="P296" s="769"/>
      <c r="Q296" s="769"/>
      <c r="R296" s="769"/>
      <c r="S296" s="769"/>
      <c r="T296" s="305">
        <f>AM253</f>
        <v>0</v>
      </c>
      <c r="U296" s="495"/>
      <c r="V296" s="483"/>
      <c r="W296" s="483"/>
      <c r="X296" s="254">
        <f xml:space="preserve"> SUM(V282, W282, V286, W286, V289, W289, V292, W292)</f>
        <v>0</v>
      </c>
      <c r="Y296" s="269">
        <f>H296-X296</f>
        <v>0</v>
      </c>
      <c r="Z296" s="461"/>
      <c r="AA296" s="461"/>
      <c r="AB296" s="768" t="s">
        <v>120</v>
      </c>
      <c r="AC296" s="769"/>
      <c r="AD296" s="769"/>
      <c r="AE296" s="769"/>
      <c r="AF296" s="769"/>
      <c r="AG296" s="770"/>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59" t="s">
        <v>121</v>
      </c>
      <c r="C298" s="760"/>
      <c r="D298" s="760"/>
      <c r="E298" s="760"/>
      <c r="F298" s="760"/>
      <c r="G298" s="761"/>
      <c r="H298" s="473" t="s">
        <v>111</v>
      </c>
      <c r="I298" s="774" t="s">
        <v>27</v>
      </c>
      <c r="J298" s="761"/>
      <c r="K298" s="474" t="s">
        <v>122</v>
      </c>
      <c r="L298" s="461"/>
      <c r="N298" s="759" t="s">
        <v>121</v>
      </c>
      <c r="O298" s="760"/>
      <c r="P298" s="760"/>
      <c r="Q298" s="760"/>
      <c r="R298" s="760"/>
      <c r="S298" s="760"/>
      <c r="T298" s="473" t="s">
        <v>212</v>
      </c>
      <c r="U298" s="473" t="s">
        <v>41</v>
      </c>
      <c r="V298" s="774" t="s">
        <v>27</v>
      </c>
      <c r="W298" s="761"/>
      <c r="X298" s="473" t="s">
        <v>94</v>
      </c>
      <c r="Y298" s="474" t="s">
        <v>95</v>
      </c>
      <c r="Z298" s="461"/>
      <c r="AA298" s="494"/>
      <c r="AB298" s="759" t="s">
        <v>121</v>
      </c>
      <c r="AC298" s="760"/>
      <c r="AD298" s="760"/>
      <c r="AE298" s="760"/>
      <c r="AF298" s="760"/>
      <c r="AG298" s="761"/>
      <c r="AH298" s="473" t="s">
        <v>212</v>
      </c>
      <c r="AI298" s="473" t="s">
        <v>123</v>
      </c>
      <c r="AJ298" s="774" t="s">
        <v>27</v>
      </c>
      <c r="AK298" s="761"/>
      <c r="AL298" s="473" t="s">
        <v>124</v>
      </c>
      <c r="AM298" s="474" t="s">
        <v>225</v>
      </c>
    </row>
    <row r="299" spans="2:51" ht="16" hidden="1" thickBot="1" x14ac:dyDescent="0.4">
      <c r="B299" s="768" t="s">
        <v>40</v>
      </c>
      <c r="C299" s="769"/>
      <c r="D299" s="769"/>
      <c r="E299" s="769"/>
      <c r="F299" s="769"/>
      <c r="G299" s="770"/>
      <c r="H299" s="268">
        <f>( SUM(F282, H286, H289, H292))*$C$8</f>
        <v>0</v>
      </c>
      <c r="I299" s="792">
        <f>( SUM(I282, I286, I289, I292, J282, J286, J289, J292))*$C$8</f>
        <v>0</v>
      </c>
      <c r="J299" s="793"/>
      <c r="K299" s="282">
        <f>SUM(H299:J299)</f>
        <v>0</v>
      </c>
      <c r="L299" s="461"/>
      <c r="N299" s="768" t="s">
        <v>40</v>
      </c>
      <c r="O299" s="769"/>
      <c r="P299" s="769"/>
      <c r="Q299" s="769"/>
      <c r="R299" s="769"/>
      <c r="S299" s="769"/>
      <c r="T299" s="311">
        <f>AM256</f>
        <v>0</v>
      </c>
      <c r="U299" s="283">
        <f>( SUM(S282, U286, U289, U292))*$O$8</f>
        <v>0</v>
      </c>
      <c r="V299" s="794">
        <f>( SUM(V282, W282, V286, W286, V289, W289, V292, W292, ))*$O$8</f>
        <v>0</v>
      </c>
      <c r="W299" s="795"/>
      <c r="X299" s="283">
        <f>SUM(U299:W299)</f>
        <v>0</v>
      </c>
      <c r="Y299" s="269">
        <f>K299-X299</f>
        <v>0</v>
      </c>
      <c r="Z299" s="461"/>
      <c r="AA299" s="494"/>
      <c r="AB299" s="768" t="s">
        <v>40</v>
      </c>
      <c r="AC299" s="769"/>
      <c r="AD299" s="769"/>
      <c r="AE299" s="769"/>
      <c r="AF299" s="769"/>
      <c r="AG299" s="770"/>
      <c r="AH299" s="310">
        <f>AM256</f>
        <v>0</v>
      </c>
      <c r="AI299" s="500">
        <f>( SUM(AG282, AI286, AI289, AI292))*$C$8</f>
        <v>0</v>
      </c>
      <c r="AJ299" s="790">
        <f>( SUM(AJ282, AK282, AJ286, AK286, AJ289, AK289, AJ292, AK292, ))*$C$8</f>
        <v>0</v>
      </c>
      <c r="AK299" s="791"/>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796" t="s">
        <v>126</v>
      </c>
      <c r="C301" s="797"/>
      <c r="D301" s="797"/>
      <c r="E301" s="797"/>
      <c r="F301" s="797"/>
      <c r="G301" s="798"/>
      <c r="H301" s="285">
        <f>SUM(H295,H299)</f>
        <v>0</v>
      </c>
      <c r="I301" s="285">
        <f>SUM(I295, I299)</f>
        <v>0</v>
      </c>
      <c r="J301" s="285">
        <f>SUM(J295)</f>
        <v>0</v>
      </c>
      <c r="K301" s="286">
        <f>SUM(H301:J301)</f>
        <v>0</v>
      </c>
      <c r="L301" s="272"/>
      <c r="N301" s="782" t="s">
        <v>126</v>
      </c>
      <c r="O301" s="783"/>
      <c r="P301" s="783"/>
      <c r="Q301" s="783"/>
      <c r="R301" s="783"/>
      <c r="S301" s="78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784" t="s">
        <v>126</v>
      </c>
      <c r="AC301" s="785"/>
      <c r="AD301" s="785"/>
      <c r="AE301" s="785"/>
      <c r="AF301" s="785"/>
      <c r="AG301" s="78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4"/>
      <c r="AI304" s="761"/>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775"/>
      <c r="AI305" s="776"/>
      <c r="AJ305" s="776"/>
      <c r="AK305" s="777"/>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8"/>
      <c r="AI306" s="770"/>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79" t="s">
        <v>151</v>
      </c>
      <c r="AH308" s="780"/>
      <c r="AI308" s="780"/>
      <c r="AJ308" s="780"/>
      <c r="AK308" s="781"/>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row r="318" spans="2:37" hidden="1" x14ac:dyDescent="0.35"/>
  </sheetData>
  <sheetProtection algorithmName="SHA-512" hashValue="ry7po6JEiWHYV201QmhDwZeVPA//uK/u0nlW2fsJpnjhFjK+2Fjziw+3P8EfeLV0qJyhPZXTXwXAYBRFCtoyMA==" saltValue="Cycdc7/ByjZDLDQ0g55tyw=="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103" priority="5" operator="greaterThan">
      <formula>0.1</formula>
    </cfRule>
  </conditionalFormatting>
  <conditionalFormatting sqref="E12 Q12 AE12">
    <cfRule type="cellIs" dxfId="102" priority="6" operator="lessThan">
      <formula>#REF!</formula>
    </cfRule>
  </conditionalFormatting>
  <conditionalFormatting sqref="Q7">
    <cfRule type="cellIs" dxfId="101" priority="4" operator="greaterThan">
      <formula>0.1</formula>
    </cfRule>
  </conditionalFormatting>
  <conditionalFormatting sqref="AE7">
    <cfRule type="cellIs" dxfId="100" priority="3" operator="greaterThan">
      <formula>0.1</formula>
    </cfRule>
  </conditionalFormatting>
  <conditionalFormatting sqref="AS7">
    <cfRule type="cellIs" dxfId="99" priority="1" operator="greaterThan">
      <formula>0.1</formula>
    </cfRule>
  </conditionalFormatting>
  <conditionalFormatting sqref="AS12">
    <cfRule type="cellIs" dxfId="98" priority="2" operator="lessThan">
      <formula>#REF!</formula>
    </cfRule>
  </conditionalFormatting>
  <dataValidations count="1">
    <dataValidation allowBlank="1" showInputMessage="1" showErrorMessage="1" prompt="Insert 'NO' if IDC is more than 10%." sqref="E14 R14 AF14 AT14" xr:uid="{4FB9D9E4-6DA3-403C-A07C-140F140597AF}"/>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D55D6-D3B4-4A14-A5AC-AA3341795E4C}">
  <sheetPr>
    <tabColor theme="2"/>
  </sheetPr>
  <dimension ref="B1:BD316"/>
  <sheetViews>
    <sheetView showGridLines="0" zoomScale="60" zoomScaleNormal="60" workbookViewId="0">
      <pane ySplit="14" topLeftCell="A15" activePane="bottomLeft" state="frozen"/>
      <selection pane="bottomLeft" activeCell="L20" sqref="L20"/>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59" t="s">
        <v>251</v>
      </c>
      <c r="C2" s="760"/>
      <c r="D2" s="760"/>
      <c r="E2" s="760"/>
      <c r="F2" s="760"/>
      <c r="G2" s="760"/>
      <c r="H2" s="760"/>
      <c r="I2" s="801"/>
      <c r="K2" s="457"/>
      <c r="L2" s="457"/>
      <c r="M2" s="457"/>
      <c r="N2" s="759" t="s">
        <v>251</v>
      </c>
      <c r="O2" s="760"/>
      <c r="P2" s="760"/>
      <c r="Q2" s="760"/>
      <c r="R2" s="760"/>
      <c r="S2" s="760"/>
      <c r="T2" s="760"/>
      <c r="U2" s="801"/>
      <c r="W2" s="457"/>
      <c r="X2" s="457"/>
      <c r="Y2" s="457"/>
      <c r="Z2" s="457"/>
      <c r="AA2" s="457"/>
      <c r="AB2" s="759" t="s">
        <v>251</v>
      </c>
      <c r="AC2" s="760"/>
      <c r="AD2" s="760"/>
      <c r="AE2" s="760"/>
      <c r="AF2" s="760"/>
      <c r="AG2" s="760"/>
      <c r="AH2" s="760"/>
      <c r="AI2" s="801"/>
      <c r="AK2" s="457"/>
      <c r="AL2" s="457"/>
      <c r="AM2" s="457"/>
      <c r="AN2" s="457"/>
      <c r="AO2" s="457"/>
      <c r="AP2" s="759" t="s">
        <v>251</v>
      </c>
      <c r="AQ2" s="760"/>
      <c r="AR2" s="760"/>
      <c r="AS2" s="760"/>
      <c r="AT2" s="760"/>
      <c r="AU2" s="760"/>
      <c r="AV2" s="760"/>
      <c r="AW2" s="801"/>
      <c r="AX2" s="457"/>
      <c r="AY2" s="457"/>
      <c r="AZ2" s="457"/>
      <c r="BA2" s="457"/>
      <c r="BB2" s="457"/>
      <c r="BC2" s="457"/>
      <c r="BD2" s="457"/>
    </row>
    <row r="3" spans="2:56" x14ac:dyDescent="0.35">
      <c r="B3" s="260" t="s">
        <v>234</v>
      </c>
      <c r="C3" s="775"/>
      <c r="D3" s="776"/>
      <c r="E3" s="776"/>
      <c r="F3" s="776"/>
      <c r="G3" s="776"/>
      <c r="H3" s="776"/>
      <c r="I3" s="777"/>
      <c r="K3" s="457"/>
      <c r="L3" s="457"/>
      <c r="M3" s="457"/>
      <c r="N3" s="260" t="s">
        <v>234</v>
      </c>
      <c r="O3" s="837">
        <f>C3</f>
        <v>0</v>
      </c>
      <c r="P3" s="838"/>
      <c r="Q3" s="838"/>
      <c r="R3" s="838"/>
      <c r="S3" s="838"/>
      <c r="T3" s="838"/>
      <c r="U3" s="839"/>
      <c r="W3" s="457"/>
      <c r="X3" s="457"/>
      <c r="Y3" s="457"/>
      <c r="Z3" s="457"/>
      <c r="AA3" s="457"/>
      <c r="AB3" s="260" t="s">
        <v>234</v>
      </c>
      <c r="AC3" s="812">
        <f>O3</f>
        <v>0</v>
      </c>
      <c r="AD3" s="813"/>
      <c r="AE3" s="813"/>
      <c r="AF3" s="813"/>
      <c r="AG3" s="813"/>
      <c r="AH3" s="813"/>
      <c r="AI3" s="814"/>
      <c r="AK3" s="457"/>
      <c r="AL3" s="457"/>
      <c r="AM3" s="457"/>
      <c r="AN3" s="457"/>
      <c r="AO3" s="457"/>
      <c r="AP3" s="260" t="s">
        <v>234</v>
      </c>
      <c r="AQ3" s="845">
        <f>C3</f>
        <v>0</v>
      </c>
      <c r="AR3" s="846"/>
      <c r="AS3" s="846"/>
      <c r="AT3" s="846"/>
      <c r="AU3" s="846"/>
      <c r="AV3" s="846"/>
      <c r="AW3" s="847"/>
      <c r="AX3" s="457"/>
      <c r="AY3" s="457"/>
      <c r="AZ3" s="457"/>
      <c r="BA3" s="457"/>
      <c r="BB3" s="457"/>
      <c r="BC3" s="457"/>
      <c r="BD3" s="457"/>
    </row>
    <row r="4" spans="2:56" x14ac:dyDescent="0.35">
      <c r="B4" s="260" t="s">
        <v>235</v>
      </c>
      <c r="C4" s="775"/>
      <c r="D4" s="776"/>
      <c r="E4" s="776"/>
      <c r="F4" s="776"/>
      <c r="G4" s="776"/>
      <c r="H4" s="776"/>
      <c r="I4" s="777"/>
      <c r="K4" s="457"/>
      <c r="L4" s="457"/>
      <c r="M4" s="457"/>
      <c r="N4" s="260" t="s">
        <v>235</v>
      </c>
      <c r="O4" s="837">
        <f>C4</f>
        <v>0</v>
      </c>
      <c r="P4" s="838"/>
      <c r="Q4" s="838"/>
      <c r="R4" s="838"/>
      <c r="S4" s="838"/>
      <c r="T4" s="838"/>
      <c r="U4" s="839"/>
      <c r="W4" s="457"/>
      <c r="X4" s="457"/>
      <c r="Y4" s="457"/>
      <c r="Z4" s="457"/>
      <c r="AA4" s="457"/>
      <c r="AB4" s="260" t="s">
        <v>235</v>
      </c>
      <c r="AC4" s="812">
        <f>O4</f>
        <v>0</v>
      </c>
      <c r="AD4" s="813"/>
      <c r="AE4" s="813"/>
      <c r="AF4" s="813"/>
      <c r="AG4" s="813"/>
      <c r="AH4" s="813"/>
      <c r="AI4" s="814"/>
      <c r="AK4" s="457"/>
      <c r="AL4" s="457"/>
      <c r="AM4" s="457"/>
      <c r="AN4" s="457"/>
      <c r="AO4" s="457"/>
      <c r="AP4" s="260" t="s">
        <v>235</v>
      </c>
      <c r="AQ4" s="845">
        <f>C4</f>
        <v>0</v>
      </c>
      <c r="AR4" s="846"/>
      <c r="AS4" s="846"/>
      <c r="AT4" s="846"/>
      <c r="AU4" s="846"/>
      <c r="AV4" s="846"/>
      <c r="AW4" s="847"/>
      <c r="AX4" s="457"/>
      <c r="AY4" s="457"/>
      <c r="AZ4" s="457"/>
      <c r="BA4" s="457"/>
      <c r="BB4" s="457"/>
      <c r="BC4" s="457"/>
      <c r="BD4" s="457"/>
    </row>
    <row r="5" spans="2:56" ht="16" thickBot="1" x14ac:dyDescent="0.4">
      <c r="B5" s="250" t="s">
        <v>236</v>
      </c>
      <c r="C5" s="778"/>
      <c r="D5" s="769"/>
      <c r="E5" s="769"/>
      <c r="F5" s="769"/>
      <c r="G5" s="769"/>
      <c r="H5" s="769"/>
      <c r="I5" s="836"/>
      <c r="K5" s="457"/>
      <c r="L5" s="457"/>
      <c r="M5" s="457"/>
      <c r="N5" s="250" t="s">
        <v>236</v>
      </c>
      <c r="O5" s="840">
        <f>C5</f>
        <v>0</v>
      </c>
      <c r="P5" s="841"/>
      <c r="Q5" s="841"/>
      <c r="R5" s="841"/>
      <c r="S5" s="841"/>
      <c r="T5" s="841"/>
      <c r="U5" s="842"/>
      <c r="W5" s="457"/>
      <c r="X5" s="457"/>
      <c r="Y5" s="457"/>
      <c r="Z5" s="457"/>
      <c r="AA5" s="457"/>
      <c r="AB5" s="250" t="s">
        <v>236</v>
      </c>
      <c r="AC5" s="815">
        <f>O5</f>
        <v>0</v>
      </c>
      <c r="AD5" s="816"/>
      <c r="AE5" s="816"/>
      <c r="AF5" s="816"/>
      <c r="AG5" s="816"/>
      <c r="AH5" s="816"/>
      <c r="AI5" s="817"/>
      <c r="AK5" s="457"/>
      <c r="AL5" s="457"/>
      <c r="AM5" s="457"/>
      <c r="AN5" s="457"/>
      <c r="AO5" s="457"/>
      <c r="AP5" s="250" t="s">
        <v>236</v>
      </c>
      <c r="AQ5" s="848">
        <f>C5</f>
        <v>0</v>
      </c>
      <c r="AR5" s="849"/>
      <c r="AS5" s="849"/>
      <c r="AT5" s="849"/>
      <c r="AU5" s="849"/>
      <c r="AV5" s="849"/>
      <c r="AW5" s="850"/>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823"/>
      <c r="P7" s="823"/>
      <c r="Q7" s="462"/>
      <c r="W7" s="457"/>
      <c r="X7" s="457"/>
      <c r="Y7" s="457"/>
      <c r="Z7" s="457"/>
      <c r="AA7" s="457"/>
      <c r="AB7" s="461"/>
      <c r="AC7" s="818"/>
      <c r="AD7" s="818"/>
      <c r="AE7" s="462"/>
      <c r="AK7" s="457"/>
      <c r="AL7" s="457"/>
      <c r="AM7" s="457"/>
      <c r="AN7" s="457"/>
      <c r="AO7" s="457"/>
      <c r="AP7" s="459"/>
      <c r="AQ7" s="823"/>
      <c r="AR7" s="823"/>
      <c r="AS7" s="462"/>
      <c r="AX7" s="457"/>
      <c r="AY7" s="457"/>
      <c r="AZ7" s="457"/>
      <c r="BA7" s="457"/>
      <c r="BB7" s="457"/>
      <c r="BC7" s="457"/>
      <c r="BD7" s="457"/>
    </row>
    <row r="8" spans="2:56" ht="16" thickBot="1" x14ac:dyDescent="0.4">
      <c r="B8" s="464" t="s">
        <v>318</v>
      </c>
      <c r="C8" s="465">
        <v>0.15</v>
      </c>
      <c r="D8" s="461"/>
      <c r="E8" s="466"/>
      <c r="K8" s="457"/>
      <c r="L8" s="457"/>
      <c r="M8" s="457"/>
      <c r="N8" s="464" t="s">
        <v>319</v>
      </c>
      <c r="O8" s="824">
        <v>0.15</v>
      </c>
      <c r="P8" s="825"/>
      <c r="Q8" s="466"/>
      <c r="W8" s="457"/>
      <c r="X8" s="457"/>
      <c r="Y8" s="457"/>
      <c r="Z8" s="457"/>
      <c r="AA8" s="457"/>
      <c r="AB8" s="461"/>
      <c r="AC8" s="818"/>
      <c r="AD8" s="818"/>
      <c r="AE8" s="466"/>
      <c r="AK8" s="457"/>
      <c r="AL8" s="457"/>
      <c r="AM8" s="457"/>
      <c r="AN8" s="457"/>
      <c r="AO8" s="457"/>
      <c r="AP8" s="464" t="s">
        <v>319</v>
      </c>
      <c r="AQ8" s="851">
        <v>0.15</v>
      </c>
      <c r="AR8" s="852"/>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26">
        <f>SUM(O46, O89, O132, O175, O218, O261, O304)</f>
        <v>0</v>
      </c>
      <c r="P9" s="827"/>
      <c r="Q9" s="461"/>
      <c r="W9" s="457"/>
      <c r="X9" s="457"/>
      <c r="Y9" s="457"/>
      <c r="Z9" s="457"/>
      <c r="AA9" s="457"/>
      <c r="AB9" s="468" t="s">
        <v>237</v>
      </c>
      <c r="AC9" s="819">
        <f>SUM(AC46, AC89, AC132, AC175, AC218, AC261, AC304)</f>
        <v>0</v>
      </c>
      <c r="AD9" s="820"/>
      <c r="AE9" s="461"/>
      <c r="AK9" s="457"/>
      <c r="AL9" s="457"/>
      <c r="AM9" s="457"/>
      <c r="AN9" s="457"/>
      <c r="AO9" s="457"/>
      <c r="AP9" s="467" t="s">
        <v>55</v>
      </c>
      <c r="AQ9" s="853">
        <f>SUM(AQ46, AQ89, AQ132, AQ175, AQ218, AQ261, AQ304)</f>
        <v>0</v>
      </c>
      <c r="AR9" s="854"/>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26">
        <f>SUM(O47, O90, O133, O176, O219, O262, O305)</f>
        <v>0</v>
      </c>
      <c r="P10" s="827"/>
      <c r="Q10" s="461"/>
      <c r="W10" s="457"/>
      <c r="X10" s="457"/>
      <c r="Y10" s="457"/>
      <c r="Z10" s="457"/>
      <c r="AA10" s="457"/>
      <c r="AB10" s="469" t="s">
        <v>238</v>
      </c>
      <c r="AC10" s="821">
        <f>SUM(AC47, AC90, AC133, AC176, AC219, AC262, AC305)</f>
        <v>0</v>
      </c>
      <c r="AD10" s="822"/>
      <c r="AE10" s="461"/>
      <c r="AK10" s="457"/>
      <c r="AL10" s="457"/>
      <c r="AM10" s="457"/>
      <c r="AN10" s="457"/>
      <c r="AO10" s="457"/>
      <c r="AP10" s="467" t="s">
        <v>56</v>
      </c>
      <c r="AQ10" s="853">
        <f>SUM(AQ47, AQ90, AQ133, AQ176, AQ219, AQ262, AQ305)</f>
        <v>0</v>
      </c>
      <c r="AR10" s="854"/>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26">
        <f>SUM(O48, O91, O134, O177, O220, O263, O306)</f>
        <v>0</v>
      </c>
      <c r="P11" s="827"/>
      <c r="Q11" s="461"/>
      <c r="W11" s="457"/>
      <c r="X11" s="457"/>
      <c r="Y11" s="457"/>
      <c r="Z11" s="457"/>
      <c r="AA11" s="457"/>
      <c r="AB11" s="469" t="s">
        <v>239</v>
      </c>
      <c r="AC11" s="821">
        <f>SUM(AC48, AC91, AC134, AC177, AC220, AC263, AC306)</f>
        <v>0</v>
      </c>
      <c r="AD11" s="822"/>
      <c r="AE11" s="461"/>
      <c r="AK11" s="457"/>
      <c r="AL11" s="457"/>
      <c r="AM11" s="457"/>
      <c r="AN11" s="457"/>
      <c r="AO11" s="457"/>
      <c r="AP11" s="467" t="s">
        <v>57</v>
      </c>
      <c r="AQ11" s="853">
        <f>SUM(AQ48, AQ91, AQ134, AQ177, AQ220, AQ263, AQ306)</f>
        <v>0</v>
      </c>
      <c r="AR11" s="854"/>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26">
        <f>SUM(O10:P11)</f>
        <v>0</v>
      </c>
      <c r="P12" s="827"/>
      <c r="Q12" s="461"/>
      <c r="W12" s="457"/>
      <c r="X12" s="457"/>
      <c r="Y12" s="457"/>
      <c r="Z12" s="457"/>
      <c r="AA12" s="457"/>
      <c r="AB12" s="469" t="s">
        <v>240</v>
      </c>
      <c r="AC12" s="821">
        <f>SUM(AC10:AD11)</f>
        <v>0</v>
      </c>
      <c r="AD12" s="822"/>
      <c r="AE12" s="461"/>
      <c r="AK12" s="457"/>
      <c r="AL12" s="457"/>
      <c r="AM12" s="457"/>
      <c r="AN12" s="457"/>
      <c r="AO12" s="457"/>
      <c r="AP12" s="467" t="s">
        <v>58</v>
      </c>
      <c r="AQ12" s="853">
        <f>SUM(AQ10:AR11)</f>
        <v>0</v>
      </c>
      <c r="AR12" s="854"/>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26">
        <f>SUM(O9:P11)</f>
        <v>0</v>
      </c>
      <c r="P13" s="827"/>
      <c r="Q13" s="461"/>
      <c r="W13" s="457"/>
      <c r="X13" s="457"/>
      <c r="Y13" s="457"/>
      <c r="Z13" s="457"/>
      <c r="AA13" s="457"/>
      <c r="AB13" s="469" t="s">
        <v>242</v>
      </c>
      <c r="AC13" s="834">
        <f>SUM(AC9:AD11)</f>
        <v>0</v>
      </c>
      <c r="AD13" s="835"/>
      <c r="AE13" s="461"/>
      <c r="AK13" s="457"/>
      <c r="AL13" s="457"/>
      <c r="AM13" s="457"/>
      <c r="AN13" s="457"/>
      <c r="AO13" s="457"/>
      <c r="AP13" s="467" t="s">
        <v>351</v>
      </c>
      <c r="AQ13" s="853">
        <f>SUM(AQ9:AR11)</f>
        <v>0</v>
      </c>
      <c r="AR13" s="854"/>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28" t="e">
        <f>Q14&amp;R14&amp;S14</f>
        <v>#DIV/0!</v>
      </c>
      <c r="P14" s="829"/>
      <c r="Q14" s="264" t="e">
        <f>P9/P9</f>
        <v>#DIV/0!</v>
      </c>
      <c r="R14" s="471" t="s">
        <v>62</v>
      </c>
      <c r="S14" s="265" t="e">
        <f>P12/P9</f>
        <v>#DIV/0!</v>
      </c>
      <c r="W14" s="457"/>
      <c r="X14" s="457"/>
      <c r="Y14" s="457"/>
      <c r="Z14" s="457"/>
      <c r="AA14" s="457"/>
      <c r="AB14" s="472" t="s">
        <v>243</v>
      </c>
      <c r="AC14" s="815" t="e">
        <f>AE14&amp;AF14&amp;AG14</f>
        <v>#DIV/0!</v>
      </c>
      <c r="AD14" s="817"/>
      <c r="AE14" s="264" t="e">
        <f>AD9/AD9</f>
        <v>#DIV/0!</v>
      </c>
      <c r="AF14" s="471" t="s">
        <v>62</v>
      </c>
      <c r="AG14" s="265" t="e">
        <f>AD12/AD9</f>
        <v>#DIV/0!</v>
      </c>
      <c r="AK14" s="457"/>
      <c r="AL14" s="457"/>
      <c r="AM14" s="457"/>
      <c r="AN14" s="457"/>
      <c r="AO14" s="457"/>
      <c r="AP14" s="470" t="s">
        <v>60</v>
      </c>
      <c r="AQ14" s="855" t="e">
        <f>AS14&amp;AT14&amp;AU14</f>
        <v>#DIV/0!</v>
      </c>
      <c r="AR14" s="856"/>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02" t="s">
        <v>303</v>
      </c>
      <c r="C17" s="803"/>
      <c r="D17" s="803"/>
      <c r="E17" s="803"/>
      <c r="F17" s="803"/>
      <c r="G17" s="803"/>
      <c r="H17" s="803"/>
      <c r="I17" s="803"/>
      <c r="J17" s="803"/>
      <c r="K17" s="804"/>
      <c r="N17" s="805" t="s">
        <v>78</v>
      </c>
      <c r="O17" s="806"/>
      <c r="P17" s="806"/>
      <c r="Q17" s="806"/>
      <c r="R17" s="806"/>
      <c r="S17" s="806"/>
      <c r="T17" s="806"/>
      <c r="U17" s="806"/>
      <c r="V17" s="806"/>
      <c r="W17" s="806"/>
      <c r="X17" s="806"/>
      <c r="Y17" s="807"/>
      <c r="AB17" s="808" t="s">
        <v>79</v>
      </c>
      <c r="AC17" s="809"/>
      <c r="AD17" s="809"/>
      <c r="AE17" s="809"/>
      <c r="AF17" s="809"/>
      <c r="AG17" s="809"/>
      <c r="AH17" s="809"/>
      <c r="AI17" s="809"/>
      <c r="AJ17" s="809"/>
      <c r="AK17" s="809"/>
      <c r="AL17" s="809"/>
      <c r="AM17" s="810"/>
      <c r="AP17" s="857" t="s">
        <v>340</v>
      </c>
      <c r="AQ17" s="858"/>
      <c r="AR17" s="858"/>
      <c r="AS17" s="858"/>
      <c r="AT17" s="858"/>
      <c r="AU17" s="858"/>
      <c r="AV17" s="858"/>
      <c r="AW17" s="858"/>
      <c r="AX17" s="858"/>
      <c r="AY17" s="859"/>
    </row>
    <row r="18" spans="2:51" ht="16" thickBot="1" x14ac:dyDescent="0.4">
      <c r="B18" s="250" t="s">
        <v>301</v>
      </c>
      <c r="C18" s="778"/>
      <c r="D18" s="770"/>
      <c r="E18" s="251" t="s">
        <v>302</v>
      </c>
      <c r="F18" s="830"/>
      <c r="G18" s="831"/>
      <c r="H18" s="831"/>
      <c r="I18" s="831"/>
      <c r="J18" s="831"/>
      <c r="K18" s="832"/>
      <c r="N18" s="250" t="s">
        <v>301</v>
      </c>
      <c r="O18" s="830"/>
      <c r="P18" s="831"/>
      <c r="Q18" s="833"/>
      <c r="R18" s="251" t="s">
        <v>302</v>
      </c>
      <c r="S18" s="830"/>
      <c r="T18" s="831"/>
      <c r="U18" s="831"/>
      <c r="V18" s="831"/>
      <c r="W18" s="831"/>
      <c r="X18" s="831"/>
      <c r="Y18" s="832"/>
      <c r="AB18" s="250" t="s">
        <v>301</v>
      </c>
      <c r="AC18" s="830"/>
      <c r="AD18" s="831"/>
      <c r="AE18" s="833"/>
      <c r="AF18" s="251" t="s">
        <v>302</v>
      </c>
      <c r="AG18" s="830"/>
      <c r="AH18" s="831"/>
      <c r="AI18" s="831"/>
      <c r="AJ18" s="831"/>
      <c r="AK18" s="831"/>
      <c r="AL18" s="831"/>
      <c r="AM18" s="832"/>
      <c r="AP18" s="250" t="s">
        <v>326</v>
      </c>
      <c r="AQ18" s="778"/>
      <c r="AR18" s="770"/>
      <c r="AS18" s="251" t="s">
        <v>327</v>
      </c>
      <c r="AT18" s="830"/>
      <c r="AU18" s="831"/>
      <c r="AV18" s="831"/>
      <c r="AW18" s="831"/>
      <c r="AX18" s="831"/>
      <c r="AY18" s="832"/>
    </row>
    <row r="19" spans="2:51" ht="16" thickBot="1" x14ac:dyDescent="0.4">
      <c r="D19" s="144"/>
      <c r="E19" s="144"/>
    </row>
    <row r="20" spans="2:51" x14ac:dyDescent="0.35">
      <c r="B20" s="771" t="s">
        <v>244</v>
      </c>
      <c r="C20" s="772"/>
      <c r="D20" s="772"/>
      <c r="E20" s="772"/>
      <c r="F20" s="772"/>
      <c r="G20" s="772"/>
      <c r="H20" s="772"/>
      <c r="I20" s="772"/>
      <c r="J20" s="772"/>
      <c r="K20" s="773"/>
      <c r="N20" s="759" t="s">
        <v>83</v>
      </c>
      <c r="O20" s="760"/>
      <c r="P20" s="760"/>
      <c r="Q20" s="760"/>
      <c r="R20" s="760"/>
      <c r="S20" s="760"/>
      <c r="T20" s="760"/>
      <c r="U20" s="760"/>
      <c r="V20" s="760"/>
      <c r="W20" s="760"/>
      <c r="X20" s="760"/>
      <c r="Y20" s="801"/>
      <c r="AB20" s="771" t="s">
        <v>83</v>
      </c>
      <c r="AC20" s="772"/>
      <c r="AD20" s="772"/>
      <c r="AE20" s="772"/>
      <c r="AF20" s="772"/>
      <c r="AG20" s="772"/>
      <c r="AH20" s="772"/>
      <c r="AI20" s="772"/>
      <c r="AJ20" s="772"/>
      <c r="AK20" s="772"/>
      <c r="AL20" s="772"/>
      <c r="AM20" s="773"/>
      <c r="AP20" s="771" t="s">
        <v>244</v>
      </c>
      <c r="AQ20" s="772"/>
      <c r="AR20" s="772"/>
      <c r="AS20" s="772"/>
      <c r="AT20" s="772"/>
      <c r="AU20" s="772"/>
      <c r="AV20" s="772"/>
      <c r="AW20" s="772"/>
      <c r="AX20" s="772"/>
      <c r="AY20" s="773"/>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572" t="s">
        <v>246</v>
      </c>
      <c r="P21" s="572"/>
      <c r="Q21" s="392" t="s">
        <v>87</v>
      </c>
      <c r="R21" s="392" t="s">
        <v>88</v>
      </c>
      <c r="S21" s="392" t="s">
        <v>89</v>
      </c>
      <c r="T21" s="392" t="s">
        <v>90</v>
      </c>
      <c r="U21" s="392" t="s">
        <v>91</v>
      </c>
      <c r="V21" s="392" t="s">
        <v>92</v>
      </c>
      <c r="W21" s="392" t="s">
        <v>93</v>
      </c>
      <c r="X21" s="392" t="s">
        <v>94</v>
      </c>
      <c r="Y21" s="475" t="s">
        <v>95</v>
      </c>
      <c r="AB21" s="260" t="s">
        <v>245</v>
      </c>
      <c r="AC21" s="572" t="s">
        <v>246</v>
      </c>
      <c r="AD21" s="572"/>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572"/>
      <c r="P22" s="572"/>
      <c r="Q22" s="476">
        <v>0</v>
      </c>
      <c r="R22" s="476">
        <v>0</v>
      </c>
      <c r="S22" s="496">
        <f>SUM(Q22:R22)</f>
        <v>0</v>
      </c>
      <c r="T22" s="476">
        <v>0</v>
      </c>
      <c r="U22" s="476">
        <v>0</v>
      </c>
      <c r="V22" s="496">
        <f>SUM(T22:U22)</f>
        <v>0</v>
      </c>
      <c r="W22" s="476">
        <v>0</v>
      </c>
      <c r="X22" s="496">
        <f>SUM(S22, V22, W22)</f>
        <v>0</v>
      </c>
      <c r="Y22" s="266">
        <f>K22-X22</f>
        <v>0</v>
      </c>
      <c r="AB22" s="260" t="s">
        <v>247</v>
      </c>
      <c r="AC22" s="577">
        <f>IF($O$46&lt;&gt;0, O22, C22)</f>
        <v>0</v>
      </c>
      <c r="AD22" s="577"/>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572"/>
      <c r="P23" s="572"/>
      <c r="Q23" s="476">
        <v>0</v>
      </c>
      <c r="R23" s="476">
        <v>0</v>
      </c>
      <c r="S23" s="496">
        <f>SUM(Q23:R23)</f>
        <v>0</v>
      </c>
      <c r="T23" s="476">
        <v>0</v>
      </c>
      <c r="U23" s="476">
        <v>0</v>
      </c>
      <c r="V23" s="496">
        <f>SUM(T23:U23)</f>
        <v>0</v>
      </c>
      <c r="W23" s="476">
        <v>0</v>
      </c>
      <c r="X23" s="496">
        <f>SUM(S23, V23, W23)</f>
        <v>0</v>
      </c>
      <c r="Y23" s="266">
        <f>K23-X23</f>
        <v>0</v>
      </c>
      <c r="AB23" s="260" t="s">
        <v>248</v>
      </c>
      <c r="AC23" s="577">
        <f>IF($O$46&lt;&gt;0, O23, C23)</f>
        <v>0</v>
      </c>
      <c r="AD23" s="577"/>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00"/>
      <c r="P24" s="800"/>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43">
        <f>SUM(AC22:AD23)</f>
        <v>0</v>
      </c>
      <c r="AD24" s="843"/>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59" t="s">
        <v>109</v>
      </c>
      <c r="C26" s="760"/>
      <c r="D26" s="760"/>
      <c r="E26" s="760"/>
      <c r="F26" s="760"/>
      <c r="G26" s="760"/>
      <c r="H26" s="760"/>
      <c r="I26" s="760"/>
      <c r="J26" s="760"/>
      <c r="K26" s="801"/>
      <c r="N26" s="759" t="s">
        <v>109</v>
      </c>
      <c r="O26" s="760"/>
      <c r="P26" s="760"/>
      <c r="Q26" s="760"/>
      <c r="R26" s="760"/>
      <c r="S26" s="760"/>
      <c r="T26" s="760"/>
      <c r="U26" s="760"/>
      <c r="V26" s="760"/>
      <c r="W26" s="760"/>
      <c r="X26" s="760"/>
      <c r="Y26" s="801"/>
      <c r="AB26" s="759" t="s">
        <v>109</v>
      </c>
      <c r="AC26" s="760"/>
      <c r="AD26" s="760"/>
      <c r="AE26" s="760"/>
      <c r="AF26" s="760"/>
      <c r="AG26" s="760"/>
      <c r="AH26" s="760"/>
      <c r="AI26" s="760"/>
      <c r="AJ26" s="760"/>
      <c r="AK26" s="760"/>
      <c r="AL26" s="760"/>
      <c r="AM26" s="801"/>
      <c r="AP26" s="759" t="s">
        <v>109</v>
      </c>
      <c r="AQ26" s="760"/>
      <c r="AR26" s="760"/>
      <c r="AS26" s="760"/>
      <c r="AT26" s="760"/>
      <c r="AU26" s="760"/>
      <c r="AV26" s="760"/>
      <c r="AW26" s="760"/>
      <c r="AX26" s="760"/>
      <c r="AY26" s="801"/>
    </row>
    <row r="27" spans="2:51" x14ac:dyDescent="0.35">
      <c r="B27" s="788" t="s">
        <v>110</v>
      </c>
      <c r="C27" s="776"/>
      <c r="D27" s="776"/>
      <c r="E27" s="776"/>
      <c r="F27" s="776"/>
      <c r="G27" s="787"/>
      <c r="H27" s="392" t="s">
        <v>111</v>
      </c>
      <c r="I27" s="392" t="s">
        <v>71</v>
      </c>
      <c r="J27" s="392" t="s">
        <v>72</v>
      </c>
      <c r="K27" s="475" t="s">
        <v>94</v>
      </c>
      <c r="N27" s="788" t="s">
        <v>110</v>
      </c>
      <c r="O27" s="776"/>
      <c r="P27" s="776"/>
      <c r="Q27" s="776"/>
      <c r="R27" s="776"/>
      <c r="S27" s="776"/>
      <c r="T27" s="787"/>
      <c r="U27" s="392" t="s">
        <v>41</v>
      </c>
      <c r="V27" s="392" t="s">
        <v>71</v>
      </c>
      <c r="W27" s="392" t="s">
        <v>72</v>
      </c>
      <c r="X27" s="392" t="s">
        <v>94</v>
      </c>
      <c r="Y27" s="475" t="s">
        <v>95</v>
      </c>
      <c r="AB27" s="788" t="s">
        <v>110</v>
      </c>
      <c r="AC27" s="776"/>
      <c r="AD27" s="776"/>
      <c r="AE27" s="776"/>
      <c r="AF27" s="776"/>
      <c r="AG27" s="776"/>
      <c r="AH27" s="787"/>
      <c r="AI27" s="392" t="s">
        <v>112</v>
      </c>
      <c r="AJ27" s="392" t="s">
        <v>71</v>
      </c>
      <c r="AK27" s="392" t="s">
        <v>72</v>
      </c>
      <c r="AL27" s="392" t="s">
        <v>96</v>
      </c>
      <c r="AM27" s="475" t="s">
        <v>97</v>
      </c>
      <c r="AP27" s="788" t="s">
        <v>110</v>
      </c>
      <c r="AQ27" s="776"/>
      <c r="AR27" s="776"/>
      <c r="AS27" s="776"/>
      <c r="AT27" s="776"/>
      <c r="AU27" s="787"/>
      <c r="AV27" s="392" t="s">
        <v>111</v>
      </c>
      <c r="AW27" s="392" t="s">
        <v>71</v>
      </c>
      <c r="AX27" s="392" t="s">
        <v>72</v>
      </c>
      <c r="AY27" s="475" t="s">
        <v>94</v>
      </c>
    </row>
    <row r="28" spans="2:51" ht="16" thickBot="1" x14ac:dyDescent="0.4">
      <c r="B28" s="768"/>
      <c r="C28" s="769"/>
      <c r="D28" s="769"/>
      <c r="E28" s="769"/>
      <c r="F28" s="769"/>
      <c r="G28" s="770"/>
      <c r="H28" s="301">
        <v>0</v>
      </c>
      <c r="I28" s="301">
        <v>0</v>
      </c>
      <c r="J28" s="301">
        <v>0</v>
      </c>
      <c r="K28" s="317">
        <f>SUM(H28:J28)</f>
        <v>0</v>
      </c>
      <c r="L28" s="461"/>
      <c r="N28" s="768"/>
      <c r="O28" s="769"/>
      <c r="P28" s="769"/>
      <c r="Q28" s="769"/>
      <c r="R28" s="769"/>
      <c r="S28" s="769"/>
      <c r="T28" s="770"/>
      <c r="U28" s="301">
        <v>0</v>
      </c>
      <c r="V28" s="301">
        <v>0</v>
      </c>
      <c r="W28" s="301">
        <v>0</v>
      </c>
      <c r="X28" s="283">
        <f>SUM(U28:W28)</f>
        <v>0</v>
      </c>
      <c r="Y28" s="318">
        <f>K28-X28</f>
        <v>0</v>
      </c>
      <c r="Z28" s="461"/>
      <c r="AA28" s="461"/>
      <c r="AB28" s="764">
        <f>IF($O$46&lt;&gt;0, N28, B28)</f>
        <v>0</v>
      </c>
      <c r="AC28" s="762"/>
      <c r="AD28" s="762"/>
      <c r="AE28" s="762"/>
      <c r="AF28" s="762"/>
      <c r="AG28" s="762"/>
      <c r="AH28" s="763"/>
      <c r="AI28" s="302">
        <v>0</v>
      </c>
      <c r="AJ28" s="302">
        <v>0</v>
      </c>
      <c r="AK28" s="302">
        <v>0</v>
      </c>
      <c r="AL28" s="284">
        <f>SUM(AI28:AK28)</f>
        <v>0</v>
      </c>
      <c r="AM28" s="270">
        <f>IF($O$50&lt;&gt;0, X28-AL28, K28-AL28)</f>
        <v>0</v>
      </c>
      <c r="AP28" s="768"/>
      <c r="AQ28" s="769"/>
      <c r="AR28" s="769"/>
      <c r="AS28" s="769"/>
      <c r="AT28" s="769"/>
      <c r="AU28" s="770"/>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59" t="s">
        <v>114</v>
      </c>
      <c r="C30" s="760"/>
      <c r="D30" s="760"/>
      <c r="E30" s="760"/>
      <c r="F30" s="760"/>
      <c r="G30" s="761"/>
      <c r="H30" s="473" t="s">
        <v>111</v>
      </c>
      <c r="I30" s="473" t="s">
        <v>71</v>
      </c>
      <c r="J30" s="473" t="s">
        <v>72</v>
      </c>
      <c r="K30" s="474" t="s">
        <v>94</v>
      </c>
      <c r="N30" s="759" t="s">
        <v>114</v>
      </c>
      <c r="O30" s="760"/>
      <c r="P30" s="760"/>
      <c r="Q30" s="760"/>
      <c r="R30" s="760"/>
      <c r="S30" s="760"/>
      <c r="T30" s="761"/>
      <c r="U30" s="473" t="s">
        <v>41</v>
      </c>
      <c r="V30" s="473" t="s">
        <v>71</v>
      </c>
      <c r="W30" s="473" t="s">
        <v>72</v>
      </c>
      <c r="X30" s="473" t="s">
        <v>94</v>
      </c>
      <c r="Y30" s="474" t="s">
        <v>95</v>
      </c>
      <c r="AB30" s="759" t="s">
        <v>114</v>
      </c>
      <c r="AC30" s="760"/>
      <c r="AD30" s="760"/>
      <c r="AE30" s="760"/>
      <c r="AF30" s="760"/>
      <c r="AG30" s="760"/>
      <c r="AH30" s="761"/>
      <c r="AI30" s="473" t="s">
        <v>112</v>
      </c>
      <c r="AJ30" s="473" t="s">
        <v>71</v>
      </c>
      <c r="AK30" s="473" t="s">
        <v>72</v>
      </c>
      <c r="AL30" s="473" t="s">
        <v>96</v>
      </c>
      <c r="AM30" s="474" t="s">
        <v>97</v>
      </c>
      <c r="AP30" s="759" t="s">
        <v>114</v>
      </c>
      <c r="AQ30" s="760"/>
      <c r="AR30" s="760"/>
      <c r="AS30" s="760"/>
      <c r="AT30" s="760"/>
      <c r="AU30" s="761"/>
      <c r="AV30" s="473" t="s">
        <v>111</v>
      </c>
      <c r="AW30" s="473" t="s">
        <v>71</v>
      </c>
      <c r="AX30" s="473" t="s">
        <v>72</v>
      </c>
      <c r="AY30" s="474" t="s">
        <v>94</v>
      </c>
    </row>
    <row r="31" spans="2:51" ht="16" thickBot="1" x14ac:dyDescent="0.4">
      <c r="B31" s="768"/>
      <c r="C31" s="769"/>
      <c r="D31" s="769"/>
      <c r="E31" s="769"/>
      <c r="F31" s="769"/>
      <c r="G31" s="770"/>
      <c r="H31" s="302">
        <v>0</v>
      </c>
      <c r="I31" s="302">
        <v>0</v>
      </c>
      <c r="J31" s="302">
        <v>0</v>
      </c>
      <c r="K31" s="317">
        <f>SUM(H31:J31)</f>
        <v>0</v>
      </c>
      <c r="L31" s="461"/>
      <c r="N31" s="768"/>
      <c r="O31" s="769"/>
      <c r="P31" s="769"/>
      <c r="Q31" s="769"/>
      <c r="R31" s="769"/>
      <c r="S31" s="769"/>
      <c r="T31" s="770"/>
      <c r="U31" s="301">
        <v>0</v>
      </c>
      <c r="V31" s="301">
        <v>0</v>
      </c>
      <c r="W31" s="301">
        <v>0</v>
      </c>
      <c r="X31" s="313">
        <f>SUM(U31:W31)</f>
        <v>0</v>
      </c>
      <c r="Y31" s="269">
        <f>K31-X31</f>
        <v>0</v>
      </c>
      <c r="Z31" s="461"/>
      <c r="AA31" s="461"/>
      <c r="AB31" s="764">
        <f>IF($O$46&lt;&gt;0, N31, B31)</f>
        <v>0</v>
      </c>
      <c r="AC31" s="762"/>
      <c r="AD31" s="762"/>
      <c r="AE31" s="762"/>
      <c r="AF31" s="762"/>
      <c r="AG31" s="762"/>
      <c r="AH31" s="763"/>
      <c r="AI31" s="302">
        <v>0</v>
      </c>
      <c r="AJ31" s="302">
        <v>0</v>
      </c>
      <c r="AK31" s="302">
        <v>0</v>
      </c>
      <c r="AL31" s="315">
        <f>SUM(AI31:AK31)</f>
        <v>0</v>
      </c>
      <c r="AM31" s="316">
        <f>IF($O$50&lt;&gt;0, X31-AL31, K31-AL31)</f>
        <v>0</v>
      </c>
      <c r="AP31" s="768"/>
      <c r="AQ31" s="769"/>
      <c r="AR31" s="769"/>
      <c r="AS31" s="769"/>
      <c r="AT31" s="769"/>
      <c r="AU31" s="770"/>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59" t="s">
        <v>116</v>
      </c>
      <c r="C33" s="760"/>
      <c r="D33" s="760"/>
      <c r="E33" s="760"/>
      <c r="F33" s="760"/>
      <c r="G33" s="761"/>
      <c r="H33" s="473" t="s">
        <v>111</v>
      </c>
      <c r="I33" s="473" t="s">
        <v>71</v>
      </c>
      <c r="J33" s="473" t="s">
        <v>72</v>
      </c>
      <c r="K33" s="474" t="s">
        <v>94</v>
      </c>
      <c r="N33" s="759" t="s">
        <v>116</v>
      </c>
      <c r="O33" s="760"/>
      <c r="P33" s="760"/>
      <c r="Q33" s="760"/>
      <c r="R33" s="760"/>
      <c r="S33" s="760"/>
      <c r="T33" s="761"/>
      <c r="U33" s="473" t="s">
        <v>41</v>
      </c>
      <c r="V33" s="473" t="s">
        <v>71</v>
      </c>
      <c r="W33" s="473" t="s">
        <v>72</v>
      </c>
      <c r="X33" s="473" t="s">
        <v>94</v>
      </c>
      <c r="Y33" s="474" t="s">
        <v>95</v>
      </c>
      <c r="AB33" s="759" t="s">
        <v>116</v>
      </c>
      <c r="AC33" s="760"/>
      <c r="AD33" s="760"/>
      <c r="AE33" s="760"/>
      <c r="AF33" s="760"/>
      <c r="AG33" s="760"/>
      <c r="AH33" s="761"/>
      <c r="AI33" s="473" t="s">
        <v>112</v>
      </c>
      <c r="AJ33" s="473" t="s">
        <v>71</v>
      </c>
      <c r="AK33" s="473" t="s">
        <v>72</v>
      </c>
      <c r="AL33" s="473" t="s">
        <v>96</v>
      </c>
      <c r="AM33" s="474" t="s">
        <v>97</v>
      </c>
      <c r="AP33" s="759" t="s">
        <v>116</v>
      </c>
      <c r="AQ33" s="760"/>
      <c r="AR33" s="760"/>
      <c r="AS33" s="760"/>
      <c r="AT33" s="760"/>
      <c r="AU33" s="761"/>
      <c r="AV33" s="473" t="s">
        <v>111</v>
      </c>
      <c r="AW33" s="473" t="s">
        <v>71</v>
      </c>
      <c r="AX33" s="473" t="s">
        <v>72</v>
      </c>
      <c r="AY33" s="474" t="s">
        <v>94</v>
      </c>
    </row>
    <row r="34" spans="2:51" ht="16" thickBot="1" x14ac:dyDescent="0.4">
      <c r="B34" s="768"/>
      <c r="C34" s="769"/>
      <c r="D34" s="769"/>
      <c r="E34" s="769"/>
      <c r="F34" s="769"/>
      <c r="G34" s="770"/>
      <c r="H34" s="301">
        <v>0</v>
      </c>
      <c r="I34" s="301">
        <v>0</v>
      </c>
      <c r="J34" s="301">
        <v>0</v>
      </c>
      <c r="K34" s="282">
        <f>SUM(H34:J34)</f>
        <v>0</v>
      </c>
      <c r="L34" s="461"/>
      <c r="N34" s="768"/>
      <c r="O34" s="769"/>
      <c r="P34" s="769"/>
      <c r="Q34" s="769"/>
      <c r="R34" s="769"/>
      <c r="S34" s="769"/>
      <c r="T34" s="770"/>
      <c r="U34" s="301">
        <v>0</v>
      </c>
      <c r="V34" s="301">
        <v>0</v>
      </c>
      <c r="W34" s="301">
        <v>0</v>
      </c>
      <c r="X34" s="283">
        <f t="shared" ref="X34" si="6">SUM(U34:W34)</f>
        <v>0</v>
      </c>
      <c r="Y34" s="269">
        <f>K34-X34</f>
        <v>0</v>
      </c>
      <c r="Z34" s="461"/>
      <c r="AA34" s="461"/>
      <c r="AB34" s="764">
        <f>IF($O$46&lt;&gt;0, N34, B34)</f>
        <v>0</v>
      </c>
      <c r="AC34" s="762"/>
      <c r="AD34" s="762"/>
      <c r="AE34" s="762"/>
      <c r="AF34" s="762"/>
      <c r="AG34" s="762"/>
      <c r="AH34" s="763"/>
      <c r="AI34" s="301">
        <v>0</v>
      </c>
      <c r="AJ34" s="301">
        <v>0</v>
      </c>
      <c r="AK34" s="301">
        <v>0</v>
      </c>
      <c r="AL34" s="284">
        <f t="shared" ref="AL34" si="7">SUM(AI34:AK34)</f>
        <v>0</v>
      </c>
      <c r="AM34" s="270">
        <f>IF($O$50&lt;&gt;0, X34-AL34, K34-AL34)</f>
        <v>0</v>
      </c>
      <c r="AP34" s="768"/>
      <c r="AQ34" s="769"/>
      <c r="AR34" s="769"/>
      <c r="AS34" s="769"/>
      <c r="AT34" s="769"/>
      <c r="AU34" s="770"/>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59" t="s">
        <v>119</v>
      </c>
      <c r="C37" s="760"/>
      <c r="D37" s="760"/>
      <c r="E37" s="760"/>
      <c r="F37" s="760"/>
      <c r="G37" s="761"/>
      <c r="H37" s="273">
        <f>SUM(F24, H28, H31, H34)</f>
        <v>0</v>
      </c>
      <c r="I37" s="273">
        <f>SUM(I24, I28, I31, I34, )</f>
        <v>0</v>
      </c>
      <c r="J37" s="273">
        <f>SUM(J24, J28, J31, J34)</f>
        <v>0</v>
      </c>
      <c r="K37" s="274">
        <f>SUM(H37:J37)</f>
        <v>0</v>
      </c>
      <c r="L37" s="461"/>
      <c r="N37" s="771" t="s">
        <v>119</v>
      </c>
      <c r="O37" s="772"/>
      <c r="P37" s="772"/>
      <c r="Q37" s="772"/>
      <c r="R37" s="772"/>
      <c r="S37" s="772"/>
      <c r="T37" s="772"/>
      <c r="U37" s="275">
        <f>SUM(S24, U28, U31, U34)</f>
        <v>0</v>
      </c>
      <c r="V37" s="275">
        <f>SUM(V24, V28, V31, V34)</f>
        <v>0</v>
      </c>
      <c r="W37" s="275">
        <f>SUM(W24, W28, W31, W34)</f>
        <v>0</v>
      </c>
      <c r="X37" s="275">
        <f>SUM(U37:W37)</f>
        <v>0</v>
      </c>
      <c r="Y37" s="276">
        <f>K37-X37</f>
        <v>0</v>
      </c>
      <c r="Z37" s="461"/>
      <c r="AA37" s="461"/>
      <c r="AB37" s="759" t="s">
        <v>119</v>
      </c>
      <c r="AC37" s="760"/>
      <c r="AD37" s="760"/>
      <c r="AE37" s="760"/>
      <c r="AF37" s="760"/>
      <c r="AG37" s="760"/>
      <c r="AH37" s="761"/>
      <c r="AI37" s="277">
        <f>SUM(AG24, AI28, AI31, AI34)</f>
        <v>0</v>
      </c>
      <c r="AJ37" s="277">
        <f xml:space="preserve"> SUM(AJ24, AJ28, AJ31, AJ34)</f>
        <v>0</v>
      </c>
      <c r="AK37" s="277">
        <f xml:space="preserve"> SUM(AK24, AK28, AK31, AK34)</f>
        <v>0</v>
      </c>
      <c r="AL37" s="277">
        <f>SUM(AI37:AK37)</f>
        <v>0</v>
      </c>
      <c r="AM37" s="278">
        <f>IF($O$50&lt;&gt;0, X37-AL37, K37-AL37)</f>
        <v>0</v>
      </c>
      <c r="AP37" s="759" t="s">
        <v>119</v>
      </c>
      <c r="AQ37" s="760"/>
      <c r="AR37" s="760"/>
      <c r="AS37" s="760"/>
      <c r="AT37" s="760"/>
      <c r="AU37" s="761"/>
      <c r="AV37" s="436">
        <f>SUM(AT24, AV28, AV31, AV34)</f>
        <v>0</v>
      </c>
      <c r="AW37" s="436">
        <f>SUM(AW24, AW28, AW31, AW34, )</f>
        <v>0</v>
      </c>
      <c r="AX37" s="436">
        <f>SUM(AX24, AX28, AX31, AX34)</f>
        <v>0</v>
      </c>
      <c r="AY37" s="437">
        <f>SUM(AV37:AX37)</f>
        <v>0</v>
      </c>
    </row>
    <row r="38" spans="2:51" ht="16" thickBot="1" x14ac:dyDescent="0.4">
      <c r="B38" s="768" t="s">
        <v>120</v>
      </c>
      <c r="C38" s="769"/>
      <c r="D38" s="769"/>
      <c r="E38" s="769"/>
      <c r="F38" s="769"/>
      <c r="G38" s="770"/>
      <c r="H38" s="481"/>
      <c r="I38" s="482"/>
      <c r="J38" s="482"/>
      <c r="K38" s="279">
        <f>SUM(I37:J37)</f>
        <v>0</v>
      </c>
      <c r="L38" s="461"/>
      <c r="N38" s="799" t="s">
        <v>120</v>
      </c>
      <c r="O38" s="800"/>
      <c r="P38" s="800"/>
      <c r="Q38" s="800"/>
      <c r="R38" s="800"/>
      <c r="S38" s="800"/>
      <c r="T38" s="800"/>
      <c r="U38" s="483"/>
      <c r="V38" s="483"/>
      <c r="W38" s="483"/>
      <c r="X38" s="254">
        <f xml:space="preserve"> SUM(V24, W24, V28, W28, V31, W31, V34, W34)</f>
        <v>0</v>
      </c>
      <c r="Y38" s="280">
        <f>K38-X38</f>
        <v>0</v>
      </c>
      <c r="Z38" s="461"/>
      <c r="AA38" s="461"/>
      <c r="AB38" s="768" t="s">
        <v>120</v>
      </c>
      <c r="AC38" s="769"/>
      <c r="AD38" s="769"/>
      <c r="AE38" s="769"/>
      <c r="AF38" s="769"/>
      <c r="AG38" s="769"/>
      <c r="AH38" s="770"/>
      <c r="AI38" s="484"/>
      <c r="AJ38" s="485"/>
      <c r="AK38" s="485"/>
      <c r="AL38" s="281">
        <f xml:space="preserve"> SUM(AJ24, AK24, AJ28, AK28, AJ31, AK31, AJ34, AK34)</f>
        <v>0</v>
      </c>
      <c r="AM38" s="270">
        <f>IF(O50&lt;&gt;0, X38-AL38, K38-AL38)</f>
        <v>0</v>
      </c>
      <c r="AP38" s="768" t="s">
        <v>120</v>
      </c>
      <c r="AQ38" s="769"/>
      <c r="AR38" s="769"/>
      <c r="AS38" s="769"/>
      <c r="AT38" s="769"/>
      <c r="AU38" s="770"/>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59" t="s">
        <v>121</v>
      </c>
      <c r="C40" s="760"/>
      <c r="D40" s="760"/>
      <c r="E40" s="760"/>
      <c r="F40" s="760"/>
      <c r="G40" s="761"/>
      <c r="H40" s="473" t="s">
        <v>111</v>
      </c>
      <c r="I40" s="774" t="s">
        <v>27</v>
      </c>
      <c r="J40" s="761"/>
      <c r="K40" s="474" t="s">
        <v>122</v>
      </c>
      <c r="L40" s="461"/>
      <c r="N40" s="759" t="s">
        <v>121</v>
      </c>
      <c r="O40" s="760"/>
      <c r="P40" s="760"/>
      <c r="Q40" s="760"/>
      <c r="R40" s="760"/>
      <c r="S40" s="760"/>
      <c r="T40" s="761"/>
      <c r="U40" s="473" t="s">
        <v>41</v>
      </c>
      <c r="V40" s="774" t="s">
        <v>27</v>
      </c>
      <c r="W40" s="761"/>
      <c r="X40" s="473" t="s">
        <v>94</v>
      </c>
      <c r="Y40" s="474" t="s">
        <v>95</v>
      </c>
      <c r="Z40" s="461"/>
      <c r="AA40" s="461"/>
      <c r="AB40" s="759" t="s">
        <v>121</v>
      </c>
      <c r="AC40" s="760"/>
      <c r="AD40" s="760"/>
      <c r="AE40" s="760"/>
      <c r="AF40" s="760"/>
      <c r="AG40" s="760"/>
      <c r="AH40" s="761"/>
      <c r="AI40" s="473" t="s">
        <v>123</v>
      </c>
      <c r="AJ40" s="774" t="s">
        <v>27</v>
      </c>
      <c r="AK40" s="761"/>
      <c r="AL40" s="473" t="s">
        <v>124</v>
      </c>
      <c r="AM40" s="474" t="s">
        <v>97</v>
      </c>
      <c r="AP40" s="759" t="s">
        <v>121</v>
      </c>
      <c r="AQ40" s="760"/>
      <c r="AR40" s="760"/>
      <c r="AS40" s="760"/>
      <c r="AT40" s="760"/>
      <c r="AU40" s="761"/>
      <c r="AV40" s="473" t="s">
        <v>111</v>
      </c>
      <c r="AW40" s="774" t="s">
        <v>27</v>
      </c>
      <c r="AX40" s="761"/>
      <c r="AY40" s="474" t="s">
        <v>122</v>
      </c>
    </row>
    <row r="41" spans="2:51" ht="16" thickBot="1" x14ac:dyDescent="0.4">
      <c r="B41" s="768" t="s">
        <v>40</v>
      </c>
      <c r="C41" s="769"/>
      <c r="D41" s="769"/>
      <c r="E41" s="769"/>
      <c r="F41" s="769"/>
      <c r="G41" s="770"/>
      <c r="H41" s="268">
        <f>( SUM(F24, H28, H31, H34))*$C$8</f>
        <v>0</v>
      </c>
      <c r="I41" s="792">
        <f>( SUM(I24, I28, I31, I34, J24, J28, J31, J34))*$C$8</f>
        <v>0</v>
      </c>
      <c r="J41" s="793"/>
      <c r="K41" s="282">
        <f>SUM(H41:J41)</f>
        <v>0</v>
      </c>
      <c r="L41" s="461"/>
      <c r="N41" s="768" t="s">
        <v>40</v>
      </c>
      <c r="O41" s="769"/>
      <c r="P41" s="769"/>
      <c r="Q41" s="769"/>
      <c r="R41" s="769"/>
      <c r="S41" s="769"/>
      <c r="T41" s="770"/>
      <c r="U41" s="283">
        <f>( SUM(S24, U28, U31, U34))*$O$8</f>
        <v>0</v>
      </c>
      <c r="V41" s="794">
        <f>( SUM(V24, W24, V28, W28, V31, W31, V34, W34, ))*$O$8</f>
        <v>0</v>
      </c>
      <c r="W41" s="795"/>
      <c r="X41" s="283">
        <f>SUM(U41:W41)</f>
        <v>0</v>
      </c>
      <c r="Y41" s="269">
        <f>K41-X41</f>
        <v>0</v>
      </c>
      <c r="Z41" s="461"/>
      <c r="AA41" s="461"/>
      <c r="AB41" s="768" t="s">
        <v>40</v>
      </c>
      <c r="AC41" s="769"/>
      <c r="AD41" s="769"/>
      <c r="AE41" s="769"/>
      <c r="AF41" s="769"/>
      <c r="AG41" s="769"/>
      <c r="AH41" s="770"/>
      <c r="AI41" s="500">
        <f>( SUM(AG24, AI28, AI31, AI34))*$C$8</f>
        <v>0</v>
      </c>
      <c r="AJ41" s="790">
        <f>( SUM(AJ24, AK24, AJ28, AK28, AJ31, AK31, AJ34, AK34, ))*$C$8</f>
        <v>0</v>
      </c>
      <c r="AK41" s="791"/>
      <c r="AL41" s="284">
        <f>SUM(AI41:AK41)</f>
        <v>0</v>
      </c>
      <c r="AM41" s="270">
        <f>IF($O$50&lt;&gt;0, X41-AL41, K41-AL41)</f>
        <v>0</v>
      </c>
      <c r="AP41" s="768" t="s">
        <v>40</v>
      </c>
      <c r="AQ41" s="769"/>
      <c r="AR41" s="769"/>
      <c r="AS41" s="769"/>
      <c r="AT41" s="769"/>
      <c r="AU41" s="770"/>
      <c r="AV41" s="433">
        <f>( SUM(AT24, AV28, AV31, AV34))*$C$8</f>
        <v>0</v>
      </c>
      <c r="AW41" s="860">
        <f>( SUM(AW24, AW28, AW31, AW34, AX24, AX28, AX31, AX34))*$C$8</f>
        <v>0</v>
      </c>
      <c r="AX41" s="861"/>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796" t="s">
        <v>126</v>
      </c>
      <c r="C43" s="797"/>
      <c r="D43" s="797"/>
      <c r="E43" s="797"/>
      <c r="F43" s="797"/>
      <c r="G43" s="798"/>
      <c r="H43" s="285">
        <f>SUM(H37,H41)</f>
        <v>0</v>
      </c>
      <c r="I43" s="285">
        <f>SUM(I37, I41)</f>
        <v>0</v>
      </c>
      <c r="J43" s="285">
        <f>SUM(J37)</f>
        <v>0</v>
      </c>
      <c r="K43" s="286">
        <f>SUM(H43:J43)</f>
        <v>0</v>
      </c>
      <c r="L43" s="272"/>
      <c r="N43" s="782" t="s">
        <v>126</v>
      </c>
      <c r="O43" s="783"/>
      <c r="P43" s="783"/>
      <c r="Q43" s="783"/>
      <c r="R43" s="783"/>
      <c r="S43" s="783"/>
      <c r="T43" s="811"/>
      <c r="U43" s="287">
        <f xml:space="preserve"> SUM(S24, U28, U31, U34, U41)</f>
        <v>0</v>
      </c>
      <c r="V43" s="287">
        <f xml:space="preserve"> SUM(V24, V28, V31, V34, V41)</f>
        <v>0</v>
      </c>
      <c r="W43" s="287">
        <f xml:space="preserve"> SUM(W24, W28, W31, W34)</f>
        <v>0</v>
      </c>
      <c r="X43" s="287">
        <f>SUM(U43:W43)</f>
        <v>0</v>
      </c>
      <c r="Y43" s="288">
        <f>K43-X43</f>
        <v>0</v>
      </c>
      <c r="Z43" s="272"/>
      <c r="AA43" s="272"/>
      <c r="AB43" s="784" t="s">
        <v>126</v>
      </c>
      <c r="AC43" s="785"/>
      <c r="AD43" s="785"/>
      <c r="AE43" s="785"/>
      <c r="AF43" s="785"/>
      <c r="AG43" s="785"/>
      <c r="AH43" s="786"/>
      <c r="AI43" s="289">
        <f>SUM(AG24, AI28, AI31, AI34, AI41)</f>
        <v>0</v>
      </c>
      <c r="AJ43" s="289">
        <f>SUM(AJ24, AJ28, AJ31, AJ34, AJ41)</f>
        <v>0</v>
      </c>
      <c r="AK43" s="289">
        <f>SUM(AK24, AK28, AK31, AK34)</f>
        <v>0</v>
      </c>
      <c r="AL43" s="289">
        <f>SUM(AI43:AK43)</f>
        <v>0</v>
      </c>
      <c r="AM43" s="290">
        <f>IF($O$50&lt;&gt;0, X43-AL43, K43-AL43)</f>
        <v>0</v>
      </c>
      <c r="AP43" s="862" t="s">
        <v>339</v>
      </c>
      <c r="AQ43" s="863"/>
      <c r="AR43" s="863"/>
      <c r="AS43" s="863"/>
      <c r="AT43" s="863"/>
      <c r="AU43" s="864"/>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4"/>
      <c r="AI46" s="761"/>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775"/>
      <c r="AI47" s="776"/>
      <c r="AJ47" s="776"/>
      <c r="AK47" s="777"/>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8"/>
      <c r="AI48" s="770"/>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44"/>
      <c r="AI50" s="780"/>
      <c r="AJ50" s="780"/>
      <c r="AK50" s="781"/>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02" t="s">
        <v>304</v>
      </c>
      <c r="C60" s="803"/>
      <c r="D60" s="803"/>
      <c r="E60" s="803"/>
      <c r="F60" s="803"/>
      <c r="G60" s="803"/>
      <c r="H60" s="803"/>
      <c r="I60" s="803"/>
      <c r="J60" s="803"/>
      <c r="K60" s="804"/>
      <c r="N60" s="805" t="s">
        <v>155</v>
      </c>
      <c r="O60" s="806"/>
      <c r="P60" s="806"/>
      <c r="Q60" s="806"/>
      <c r="R60" s="806"/>
      <c r="S60" s="806"/>
      <c r="T60" s="806"/>
      <c r="U60" s="806"/>
      <c r="V60" s="806"/>
      <c r="W60" s="806"/>
      <c r="X60" s="806"/>
      <c r="Y60" s="807"/>
      <c r="AB60" s="808" t="s">
        <v>156</v>
      </c>
      <c r="AC60" s="809"/>
      <c r="AD60" s="809"/>
      <c r="AE60" s="809"/>
      <c r="AF60" s="809"/>
      <c r="AG60" s="809"/>
      <c r="AH60" s="809"/>
      <c r="AI60" s="809"/>
      <c r="AJ60" s="809"/>
      <c r="AK60" s="809"/>
      <c r="AL60" s="809"/>
      <c r="AM60" s="810"/>
      <c r="AP60" s="857" t="s">
        <v>341</v>
      </c>
      <c r="AQ60" s="858"/>
      <c r="AR60" s="858"/>
      <c r="AS60" s="858"/>
      <c r="AT60" s="858"/>
      <c r="AU60" s="858"/>
      <c r="AV60" s="858"/>
      <c r="AW60" s="858"/>
      <c r="AX60" s="858"/>
      <c r="AY60" s="859"/>
    </row>
    <row r="61" spans="2:51" ht="16" thickBot="1" x14ac:dyDescent="0.4">
      <c r="B61" s="250" t="s">
        <v>310</v>
      </c>
      <c r="C61" s="778"/>
      <c r="D61" s="770"/>
      <c r="E61" s="251" t="s">
        <v>311</v>
      </c>
      <c r="F61" s="830"/>
      <c r="G61" s="831"/>
      <c r="H61" s="831"/>
      <c r="I61" s="831"/>
      <c r="J61" s="831"/>
      <c r="K61" s="832"/>
      <c r="N61" s="250" t="s">
        <v>310</v>
      </c>
      <c r="O61" s="830"/>
      <c r="P61" s="831"/>
      <c r="Q61" s="833"/>
      <c r="R61" s="251" t="s">
        <v>311</v>
      </c>
      <c r="S61" s="830"/>
      <c r="T61" s="831"/>
      <c r="U61" s="831"/>
      <c r="V61" s="831"/>
      <c r="W61" s="831"/>
      <c r="X61" s="831"/>
      <c r="Y61" s="832"/>
      <c r="AB61" s="250" t="s">
        <v>310</v>
      </c>
      <c r="AC61" s="830"/>
      <c r="AD61" s="831"/>
      <c r="AE61" s="833"/>
      <c r="AF61" s="251" t="s">
        <v>311</v>
      </c>
      <c r="AG61" s="830"/>
      <c r="AH61" s="831"/>
      <c r="AI61" s="831"/>
      <c r="AJ61" s="831"/>
      <c r="AK61" s="831"/>
      <c r="AL61" s="831"/>
      <c r="AM61" s="832"/>
      <c r="AP61" s="250" t="s">
        <v>326</v>
      </c>
      <c r="AQ61" s="778"/>
      <c r="AR61" s="770"/>
      <c r="AS61" s="251" t="s">
        <v>327</v>
      </c>
      <c r="AT61" s="830"/>
      <c r="AU61" s="831"/>
      <c r="AV61" s="831"/>
      <c r="AW61" s="831"/>
      <c r="AX61" s="831"/>
      <c r="AY61" s="832"/>
    </row>
    <row r="62" spans="2:51" ht="16" thickBot="1" x14ac:dyDescent="0.4">
      <c r="D62" s="144"/>
      <c r="E62" s="144"/>
    </row>
    <row r="63" spans="2:51" x14ac:dyDescent="0.35">
      <c r="B63" s="771" t="s">
        <v>244</v>
      </c>
      <c r="C63" s="772"/>
      <c r="D63" s="772"/>
      <c r="E63" s="772"/>
      <c r="F63" s="772"/>
      <c r="G63" s="772"/>
      <c r="H63" s="772"/>
      <c r="I63" s="772"/>
      <c r="J63" s="772"/>
      <c r="K63" s="773"/>
      <c r="N63" s="759" t="s">
        <v>83</v>
      </c>
      <c r="O63" s="760"/>
      <c r="P63" s="760"/>
      <c r="Q63" s="760"/>
      <c r="R63" s="760"/>
      <c r="S63" s="760"/>
      <c r="T63" s="760"/>
      <c r="U63" s="760"/>
      <c r="V63" s="760"/>
      <c r="W63" s="760"/>
      <c r="X63" s="760"/>
      <c r="Y63" s="801"/>
      <c r="AB63" s="771" t="s">
        <v>83</v>
      </c>
      <c r="AC63" s="772"/>
      <c r="AD63" s="772"/>
      <c r="AE63" s="772"/>
      <c r="AF63" s="772"/>
      <c r="AG63" s="772"/>
      <c r="AH63" s="772"/>
      <c r="AI63" s="772"/>
      <c r="AJ63" s="772"/>
      <c r="AK63" s="772"/>
      <c r="AL63" s="772"/>
      <c r="AM63" s="773"/>
      <c r="AP63" s="771" t="s">
        <v>244</v>
      </c>
      <c r="AQ63" s="772"/>
      <c r="AR63" s="772"/>
      <c r="AS63" s="772"/>
      <c r="AT63" s="772"/>
      <c r="AU63" s="772"/>
      <c r="AV63" s="772"/>
      <c r="AW63" s="772"/>
      <c r="AX63" s="772"/>
      <c r="AY63" s="773"/>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59" t="s">
        <v>109</v>
      </c>
      <c r="C69" s="760"/>
      <c r="D69" s="760"/>
      <c r="E69" s="760"/>
      <c r="F69" s="760"/>
      <c r="G69" s="760"/>
      <c r="H69" s="760"/>
      <c r="I69" s="760"/>
      <c r="J69" s="760"/>
      <c r="K69" s="801"/>
      <c r="N69" s="759" t="s">
        <v>109</v>
      </c>
      <c r="O69" s="760"/>
      <c r="P69" s="760"/>
      <c r="Q69" s="760"/>
      <c r="R69" s="760"/>
      <c r="S69" s="760"/>
      <c r="T69" s="760"/>
      <c r="U69" s="760"/>
      <c r="V69" s="760"/>
      <c r="W69" s="760"/>
      <c r="X69" s="760"/>
      <c r="Y69" s="801"/>
      <c r="AB69" s="759" t="s">
        <v>109</v>
      </c>
      <c r="AC69" s="760"/>
      <c r="AD69" s="760"/>
      <c r="AE69" s="760"/>
      <c r="AF69" s="760"/>
      <c r="AG69" s="760"/>
      <c r="AH69" s="760"/>
      <c r="AI69" s="760"/>
      <c r="AJ69" s="760"/>
      <c r="AK69" s="760"/>
      <c r="AL69" s="760"/>
      <c r="AM69" s="801"/>
      <c r="AP69" s="759" t="s">
        <v>109</v>
      </c>
      <c r="AQ69" s="760"/>
      <c r="AR69" s="760"/>
      <c r="AS69" s="760"/>
      <c r="AT69" s="760"/>
      <c r="AU69" s="760"/>
      <c r="AV69" s="760"/>
      <c r="AW69" s="760"/>
      <c r="AX69" s="760"/>
      <c r="AY69" s="801"/>
    </row>
    <row r="70" spans="2:51" x14ac:dyDescent="0.35">
      <c r="B70" s="788" t="s">
        <v>110</v>
      </c>
      <c r="C70" s="776"/>
      <c r="D70" s="776"/>
      <c r="E70" s="776"/>
      <c r="F70" s="776"/>
      <c r="G70" s="787"/>
      <c r="H70" s="392" t="s">
        <v>111</v>
      </c>
      <c r="I70" s="392" t="s">
        <v>71</v>
      </c>
      <c r="J70" s="392" t="s">
        <v>72</v>
      </c>
      <c r="K70" s="475" t="s">
        <v>94</v>
      </c>
      <c r="M70" s="490"/>
      <c r="N70" s="776" t="s">
        <v>110</v>
      </c>
      <c r="O70" s="776"/>
      <c r="P70" s="776"/>
      <c r="Q70" s="776"/>
      <c r="R70" s="776"/>
      <c r="S70" s="787"/>
      <c r="T70" s="392" t="s">
        <v>97</v>
      </c>
      <c r="U70" s="392" t="s">
        <v>41</v>
      </c>
      <c r="V70" s="392" t="s">
        <v>71</v>
      </c>
      <c r="W70" s="392" t="s">
        <v>72</v>
      </c>
      <c r="X70" s="392" t="s">
        <v>94</v>
      </c>
      <c r="Y70" s="475" t="s">
        <v>95</v>
      </c>
      <c r="AB70" s="788" t="s">
        <v>110</v>
      </c>
      <c r="AC70" s="776"/>
      <c r="AD70" s="776"/>
      <c r="AE70" s="776"/>
      <c r="AF70" s="776"/>
      <c r="AG70" s="776"/>
      <c r="AH70" s="392" t="s">
        <v>97</v>
      </c>
      <c r="AI70" s="392" t="s">
        <v>112</v>
      </c>
      <c r="AJ70" s="392" t="s">
        <v>71</v>
      </c>
      <c r="AK70" s="392" t="s">
        <v>72</v>
      </c>
      <c r="AL70" s="392" t="s">
        <v>96</v>
      </c>
      <c r="AM70" s="475" t="s">
        <v>160</v>
      </c>
      <c r="AP70" s="788" t="s">
        <v>110</v>
      </c>
      <c r="AQ70" s="776"/>
      <c r="AR70" s="776"/>
      <c r="AS70" s="776"/>
      <c r="AT70" s="776"/>
      <c r="AU70" s="787"/>
      <c r="AV70" s="392" t="s">
        <v>111</v>
      </c>
      <c r="AW70" s="392" t="s">
        <v>71</v>
      </c>
      <c r="AX70" s="392" t="s">
        <v>72</v>
      </c>
      <c r="AY70" s="475" t="s">
        <v>94</v>
      </c>
    </row>
    <row r="71" spans="2:51" ht="16" thickBot="1" x14ac:dyDescent="0.4">
      <c r="B71" s="764">
        <f>B28</f>
        <v>0</v>
      </c>
      <c r="C71" s="762"/>
      <c r="D71" s="762"/>
      <c r="E71" s="762"/>
      <c r="F71" s="762"/>
      <c r="G71" s="763"/>
      <c r="H71" s="301">
        <v>0</v>
      </c>
      <c r="I71" s="301">
        <v>0</v>
      </c>
      <c r="J71" s="301">
        <v>0</v>
      </c>
      <c r="K71" s="282">
        <f>SUM(H71:J71)</f>
        <v>0</v>
      </c>
      <c r="L71" s="461"/>
      <c r="M71" s="490"/>
      <c r="N71" s="764">
        <f>N28</f>
        <v>0</v>
      </c>
      <c r="O71" s="762"/>
      <c r="P71" s="762"/>
      <c r="Q71" s="762"/>
      <c r="R71" s="762"/>
      <c r="S71" s="763"/>
      <c r="T71" s="305">
        <f>AM28</f>
        <v>0</v>
      </c>
      <c r="U71" s="302">
        <v>0</v>
      </c>
      <c r="V71" s="301">
        <v>0</v>
      </c>
      <c r="W71" s="301">
        <v>0</v>
      </c>
      <c r="X71" s="283">
        <f>SUM(U71:W71)</f>
        <v>0</v>
      </c>
      <c r="Y71" s="269">
        <f>K71-X71</f>
        <v>0</v>
      </c>
      <c r="Z71" s="461"/>
      <c r="AA71" s="461"/>
      <c r="AB71" s="764">
        <f>IF($O$89&lt;&gt;0, N71,B71)</f>
        <v>0</v>
      </c>
      <c r="AC71" s="762"/>
      <c r="AD71" s="762"/>
      <c r="AE71" s="762"/>
      <c r="AF71" s="762"/>
      <c r="AG71" s="763"/>
      <c r="AH71" s="310">
        <f>AM28</f>
        <v>0</v>
      </c>
      <c r="AI71" s="301">
        <v>0</v>
      </c>
      <c r="AJ71" s="301">
        <v>0</v>
      </c>
      <c r="AK71" s="301">
        <v>0</v>
      </c>
      <c r="AL71" s="284">
        <f>SUM(AI71:AK71)</f>
        <v>0</v>
      </c>
      <c r="AM71" s="270">
        <f>IF($O$93&lt;&gt;0, X71+AM28-AL71, K71+AM28-AL71)</f>
        <v>0</v>
      </c>
      <c r="AP71" s="768"/>
      <c r="AQ71" s="769"/>
      <c r="AR71" s="769"/>
      <c r="AS71" s="769"/>
      <c r="AT71" s="769"/>
      <c r="AU71" s="770"/>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59" t="s">
        <v>114</v>
      </c>
      <c r="C73" s="760"/>
      <c r="D73" s="760"/>
      <c r="E73" s="760"/>
      <c r="F73" s="760"/>
      <c r="G73" s="761"/>
      <c r="H73" s="473" t="s">
        <v>111</v>
      </c>
      <c r="I73" s="473" t="s">
        <v>71</v>
      </c>
      <c r="J73" s="473" t="s">
        <v>72</v>
      </c>
      <c r="K73" s="474" t="s">
        <v>94</v>
      </c>
      <c r="N73" s="759" t="s">
        <v>114</v>
      </c>
      <c r="O73" s="760"/>
      <c r="P73" s="760"/>
      <c r="Q73" s="760"/>
      <c r="R73" s="760"/>
      <c r="S73" s="761"/>
      <c r="T73" s="492" t="s">
        <v>97</v>
      </c>
      <c r="U73" s="473" t="s">
        <v>41</v>
      </c>
      <c r="V73" s="473" t="s">
        <v>71</v>
      </c>
      <c r="W73" s="473" t="s">
        <v>72</v>
      </c>
      <c r="X73" s="473" t="s">
        <v>94</v>
      </c>
      <c r="Y73" s="474" t="s">
        <v>95</v>
      </c>
      <c r="AA73" s="490"/>
      <c r="AB73" s="759" t="s">
        <v>114</v>
      </c>
      <c r="AC73" s="760"/>
      <c r="AD73" s="760"/>
      <c r="AE73" s="760"/>
      <c r="AF73" s="760"/>
      <c r="AG73" s="761"/>
      <c r="AH73" s="473" t="s">
        <v>97</v>
      </c>
      <c r="AI73" s="473" t="s">
        <v>112</v>
      </c>
      <c r="AJ73" s="473" t="s">
        <v>71</v>
      </c>
      <c r="AK73" s="473" t="s">
        <v>72</v>
      </c>
      <c r="AL73" s="473" t="s">
        <v>96</v>
      </c>
      <c r="AM73" s="474" t="s">
        <v>160</v>
      </c>
      <c r="AP73" s="759" t="s">
        <v>114</v>
      </c>
      <c r="AQ73" s="760"/>
      <c r="AR73" s="760"/>
      <c r="AS73" s="760"/>
      <c r="AT73" s="760"/>
      <c r="AU73" s="761"/>
      <c r="AV73" s="473" t="s">
        <v>111</v>
      </c>
      <c r="AW73" s="473" t="s">
        <v>71</v>
      </c>
      <c r="AX73" s="473" t="s">
        <v>72</v>
      </c>
      <c r="AY73" s="474" t="s">
        <v>94</v>
      </c>
    </row>
    <row r="74" spans="2:51" ht="16" thickBot="1" x14ac:dyDescent="0.4">
      <c r="B74" s="764">
        <f>B31</f>
        <v>0</v>
      </c>
      <c r="C74" s="762"/>
      <c r="D74" s="762"/>
      <c r="E74" s="762"/>
      <c r="F74" s="762"/>
      <c r="G74" s="763"/>
      <c r="H74" s="301">
        <v>0</v>
      </c>
      <c r="I74" s="301">
        <v>0</v>
      </c>
      <c r="J74" s="301">
        <v>0</v>
      </c>
      <c r="K74" s="282">
        <f>SUM(H74:J74)</f>
        <v>0</v>
      </c>
      <c r="L74" s="461"/>
      <c r="N74" s="764">
        <f>N31</f>
        <v>0</v>
      </c>
      <c r="O74" s="762"/>
      <c r="P74" s="762"/>
      <c r="Q74" s="762"/>
      <c r="R74" s="762"/>
      <c r="S74" s="763"/>
      <c r="T74" s="306">
        <f>AM31</f>
        <v>0</v>
      </c>
      <c r="U74" s="302">
        <v>0</v>
      </c>
      <c r="V74" s="302">
        <v>0</v>
      </c>
      <c r="W74" s="301">
        <v>0</v>
      </c>
      <c r="X74" s="313">
        <f>SUM(U74:W74)</f>
        <v>0</v>
      </c>
      <c r="Y74" s="269">
        <f>K74-X74</f>
        <v>0</v>
      </c>
      <c r="Z74" s="461"/>
      <c r="AA74" s="494"/>
      <c r="AB74" s="764">
        <f>IF($O$89&lt;&gt;0, N74,B74)</f>
        <v>0</v>
      </c>
      <c r="AC74" s="762"/>
      <c r="AD74" s="762"/>
      <c r="AE74" s="762"/>
      <c r="AF74" s="762"/>
      <c r="AG74" s="763"/>
      <c r="AH74" s="314">
        <f>AM31</f>
        <v>0</v>
      </c>
      <c r="AI74" s="301">
        <v>0</v>
      </c>
      <c r="AJ74" s="302">
        <v>0</v>
      </c>
      <c r="AK74" s="301">
        <v>0</v>
      </c>
      <c r="AL74" s="315">
        <f>SUM(AI74:AK74)</f>
        <v>0</v>
      </c>
      <c r="AM74" s="270">
        <f>IF($O$93&lt;&gt;0, X74+AM31-AL74, K74+AM31-AL74)</f>
        <v>0</v>
      </c>
      <c r="AP74" s="768"/>
      <c r="AQ74" s="769"/>
      <c r="AR74" s="769"/>
      <c r="AS74" s="769"/>
      <c r="AT74" s="769"/>
      <c r="AU74" s="770"/>
      <c r="AV74" s="302">
        <v>0</v>
      </c>
      <c r="AW74" s="302">
        <v>0</v>
      </c>
      <c r="AX74" s="302">
        <v>0</v>
      </c>
      <c r="AY74" s="435">
        <f>SUM(AV74:AX74)</f>
        <v>0</v>
      </c>
    </row>
    <row r="75" spans="2:51" ht="16" thickBot="1" x14ac:dyDescent="0.4">
      <c r="D75" s="144"/>
      <c r="E75" s="144"/>
      <c r="H75" s="272"/>
      <c r="I75" s="272"/>
      <c r="J75" s="272"/>
      <c r="K75" s="272"/>
      <c r="L75" s="461"/>
      <c r="N75" s="789"/>
      <c r="O75" s="789"/>
      <c r="P75" s="789"/>
      <c r="Q75" s="789"/>
      <c r="R75" s="789"/>
      <c r="S75" s="789"/>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59" t="s">
        <v>116</v>
      </c>
      <c r="C76" s="760"/>
      <c r="D76" s="760"/>
      <c r="E76" s="760"/>
      <c r="F76" s="760"/>
      <c r="G76" s="761"/>
      <c r="H76" s="473" t="s">
        <v>111</v>
      </c>
      <c r="I76" s="473" t="s">
        <v>71</v>
      </c>
      <c r="J76" s="473" t="s">
        <v>72</v>
      </c>
      <c r="K76" s="474" t="s">
        <v>94</v>
      </c>
      <c r="M76" s="490"/>
      <c r="N76" s="760" t="s">
        <v>116</v>
      </c>
      <c r="O76" s="760"/>
      <c r="P76" s="760"/>
      <c r="Q76" s="760"/>
      <c r="R76" s="760"/>
      <c r="S76" s="761"/>
      <c r="T76" s="492" t="s">
        <v>97</v>
      </c>
      <c r="U76" s="473" t="s">
        <v>41</v>
      </c>
      <c r="V76" s="473" t="s">
        <v>71</v>
      </c>
      <c r="W76" s="473" t="s">
        <v>72</v>
      </c>
      <c r="X76" s="473" t="s">
        <v>94</v>
      </c>
      <c r="Y76" s="474" t="s">
        <v>95</v>
      </c>
      <c r="AA76" s="490"/>
      <c r="AB76" s="759" t="s">
        <v>116</v>
      </c>
      <c r="AC76" s="760"/>
      <c r="AD76" s="760"/>
      <c r="AE76" s="760"/>
      <c r="AF76" s="760"/>
      <c r="AG76" s="761"/>
      <c r="AH76" s="473" t="s">
        <v>97</v>
      </c>
      <c r="AI76" s="473" t="s">
        <v>112</v>
      </c>
      <c r="AJ76" s="473" t="s">
        <v>71</v>
      </c>
      <c r="AK76" s="473" t="s">
        <v>72</v>
      </c>
      <c r="AL76" s="473" t="s">
        <v>96</v>
      </c>
      <c r="AM76" s="474" t="s">
        <v>160</v>
      </c>
      <c r="AP76" s="759" t="s">
        <v>116</v>
      </c>
      <c r="AQ76" s="760"/>
      <c r="AR76" s="760"/>
      <c r="AS76" s="760"/>
      <c r="AT76" s="760"/>
      <c r="AU76" s="761"/>
      <c r="AV76" s="473" t="s">
        <v>111</v>
      </c>
      <c r="AW76" s="473" t="s">
        <v>71</v>
      </c>
      <c r="AX76" s="473" t="s">
        <v>72</v>
      </c>
      <c r="AY76" s="474" t="s">
        <v>94</v>
      </c>
    </row>
    <row r="77" spans="2:51" ht="16" thickBot="1" x14ac:dyDescent="0.4">
      <c r="B77" s="764">
        <f>B34</f>
        <v>0</v>
      </c>
      <c r="C77" s="762"/>
      <c r="D77" s="762"/>
      <c r="E77" s="762"/>
      <c r="F77" s="762"/>
      <c r="G77" s="763"/>
      <c r="H77" s="301">
        <v>0</v>
      </c>
      <c r="I77" s="301">
        <v>0</v>
      </c>
      <c r="J77" s="301">
        <v>0</v>
      </c>
      <c r="K77" s="282">
        <f>SUM(H77:J77)</f>
        <v>0</v>
      </c>
      <c r="L77" s="461"/>
      <c r="M77" s="490"/>
      <c r="N77" s="762">
        <f>N34</f>
        <v>0</v>
      </c>
      <c r="O77" s="762"/>
      <c r="P77" s="762"/>
      <c r="Q77" s="762"/>
      <c r="R77" s="762"/>
      <c r="S77" s="763"/>
      <c r="T77" s="305">
        <f>AM34</f>
        <v>0</v>
      </c>
      <c r="U77" s="301">
        <v>0</v>
      </c>
      <c r="V77" s="301">
        <v>0</v>
      </c>
      <c r="W77" s="301">
        <v>0</v>
      </c>
      <c r="X77" s="283">
        <f t="shared" ref="X77" si="14">SUM(U77:W77)</f>
        <v>0</v>
      </c>
      <c r="Y77" s="269">
        <f>K77-X77</f>
        <v>0</v>
      </c>
      <c r="Z77" s="461"/>
      <c r="AA77" s="494"/>
      <c r="AB77" s="764">
        <f>IF($O$89&lt;&gt;0, N77,B77)</f>
        <v>0</v>
      </c>
      <c r="AC77" s="762"/>
      <c r="AD77" s="762"/>
      <c r="AE77" s="762"/>
      <c r="AF77" s="762"/>
      <c r="AG77" s="763"/>
      <c r="AH77" s="308">
        <f>AM34</f>
        <v>0</v>
      </c>
      <c r="AI77" s="301">
        <v>0</v>
      </c>
      <c r="AJ77" s="301">
        <v>0</v>
      </c>
      <c r="AK77" s="301">
        <v>0</v>
      </c>
      <c r="AL77" s="284">
        <f t="shared" ref="AL77" si="15">SUM(AI77:AK77)</f>
        <v>0</v>
      </c>
      <c r="AM77" s="270">
        <f>IF($O$93&lt;&gt;0, X77+AM34-AL77, K77+AM34-AL77)</f>
        <v>0</v>
      </c>
      <c r="AP77" s="768"/>
      <c r="AQ77" s="769"/>
      <c r="AR77" s="769"/>
      <c r="AS77" s="769"/>
      <c r="AT77" s="769"/>
      <c r="AU77" s="770"/>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1" t="s">
        <v>119</v>
      </c>
      <c r="C80" s="772"/>
      <c r="D80" s="772"/>
      <c r="E80" s="772"/>
      <c r="F80" s="772"/>
      <c r="G80" s="772"/>
      <c r="H80" s="273">
        <f>SUM(F67, H71, H74, H77)</f>
        <v>0</v>
      </c>
      <c r="I80" s="273">
        <f>SUM(I67, I71, I74, I77, )</f>
        <v>0</v>
      </c>
      <c r="J80" s="273">
        <f>SUM(J67, J71, J74, J77)</f>
        <v>0</v>
      </c>
      <c r="K80" s="274">
        <f>SUM(H80:J80)</f>
        <v>0</v>
      </c>
      <c r="L80" s="461"/>
      <c r="N80" s="765" t="s">
        <v>119</v>
      </c>
      <c r="O80" s="766"/>
      <c r="P80" s="766"/>
      <c r="Q80" s="766"/>
      <c r="R80" s="766"/>
      <c r="S80" s="767"/>
      <c r="T80" s="307">
        <f>AM37</f>
        <v>0</v>
      </c>
      <c r="U80" s="303">
        <f>SUM(S67, U71, U74, U77)</f>
        <v>0</v>
      </c>
      <c r="V80" s="275">
        <f>SUM(V67, V71, V74, V77)</f>
        <v>0</v>
      </c>
      <c r="W80" s="275">
        <f>SUM(W67, W71, W74, W77)</f>
        <v>0</v>
      </c>
      <c r="X80" s="275">
        <f>SUM(U80:W80)</f>
        <v>0</v>
      </c>
      <c r="Y80" s="276">
        <f>K80-X80</f>
        <v>0</v>
      </c>
      <c r="Z80" s="461"/>
      <c r="AA80" s="461"/>
      <c r="AB80" s="759" t="s">
        <v>119</v>
      </c>
      <c r="AC80" s="760"/>
      <c r="AD80" s="760"/>
      <c r="AE80" s="760"/>
      <c r="AF80" s="760"/>
      <c r="AG80" s="761"/>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59" t="s">
        <v>119</v>
      </c>
      <c r="AQ80" s="760"/>
      <c r="AR80" s="760"/>
      <c r="AS80" s="760"/>
      <c r="AT80" s="760"/>
      <c r="AU80" s="761"/>
      <c r="AV80" s="436">
        <f>SUM(AT67, AV71, AV74, AV77)</f>
        <v>0</v>
      </c>
      <c r="AW80" s="436">
        <f>SUM(AW67, AW71, AW74, AW77, )</f>
        <v>0</v>
      </c>
      <c r="AX80" s="436">
        <f>SUM(AX67, AX71, AX74, AX77)</f>
        <v>0</v>
      </c>
      <c r="AY80" s="437">
        <f>SUM(AV80:AX80)</f>
        <v>0</v>
      </c>
    </row>
    <row r="81" spans="2:51" ht="16" thickBot="1" x14ac:dyDescent="0.4">
      <c r="B81" s="799" t="s">
        <v>120</v>
      </c>
      <c r="C81" s="800"/>
      <c r="D81" s="800"/>
      <c r="E81" s="800"/>
      <c r="F81" s="800"/>
      <c r="G81" s="800"/>
      <c r="H81" s="481"/>
      <c r="I81" s="482"/>
      <c r="J81" s="253">
        <f>SUM(I80:J80)</f>
        <v>0</v>
      </c>
      <c r="K81" s="282">
        <f>SUM(H81:J81)</f>
        <v>0</v>
      </c>
      <c r="L81" s="461"/>
      <c r="N81" s="768" t="s">
        <v>120</v>
      </c>
      <c r="O81" s="769"/>
      <c r="P81" s="769"/>
      <c r="Q81" s="769"/>
      <c r="R81" s="769"/>
      <c r="S81" s="769"/>
      <c r="T81" s="305">
        <f>AM38</f>
        <v>0</v>
      </c>
      <c r="U81" s="495"/>
      <c r="V81" s="483"/>
      <c r="W81" s="483"/>
      <c r="X81" s="254">
        <f xml:space="preserve"> SUM(V67, W67, V71, W71, V74, W74, V77, W77)</f>
        <v>0</v>
      </c>
      <c r="Y81" s="269">
        <f>H81-X81</f>
        <v>0</v>
      </c>
      <c r="Z81" s="461"/>
      <c r="AA81" s="461"/>
      <c r="AB81" s="768" t="s">
        <v>120</v>
      </c>
      <c r="AC81" s="769"/>
      <c r="AD81" s="769"/>
      <c r="AE81" s="769"/>
      <c r="AF81" s="769"/>
      <c r="AG81" s="770"/>
      <c r="AH81" s="310">
        <f>AM38</f>
        <v>0</v>
      </c>
      <c r="AI81" s="484"/>
      <c r="AJ81" s="485"/>
      <c r="AK81" s="485"/>
      <c r="AL81" s="281">
        <f xml:space="preserve"> SUM(AJ67, AK67, AJ71, AK71, AJ74, AK74, AJ77, AK77)</f>
        <v>0</v>
      </c>
      <c r="AM81" s="270">
        <f>IF($O$93&lt;&gt;0, X81+AM38-AL81, K81+AM38-AL81)</f>
        <v>0</v>
      </c>
      <c r="AP81" s="768" t="s">
        <v>120</v>
      </c>
      <c r="AQ81" s="769"/>
      <c r="AR81" s="769"/>
      <c r="AS81" s="769"/>
      <c r="AT81" s="769"/>
      <c r="AU81" s="770"/>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59" t="s">
        <v>121</v>
      </c>
      <c r="C83" s="760"/>
      <c r="D83" s="760"/>
      <c r="E83" s="760"/>
      <c r="F83" s="760"/>
      <c r="G83" s="761"/>
      <c r="H83" s="473" t="s">
        <v>111</v>
      </c>
      <c r="I83" s="774" t="s">
        <v>27</v>
      </c>
      <c r="J83" s="761"/>
      <c r="K83" s="474" t="s">
        <v>122</v>
      </c>
      <c r="L83" s="461"/>
      <c r="N83" s="759" t="s">
        <v>121</v>
      </c>
      <c r="O83" s="760"/>
      <c r="P83" s="760"/>
      <c r="Q83" s="760"/>
      <c r="R83" s="760"/>
      <c r="S83" s="760"/>
      <c r="T83" s="473" t="s">
        <v>97</v>
      </c>
      <c r="U83" s="473" t="s">
        <v>41</v>
      </c>
      <c r="V83" s="774" t="s">
        <v>27</v>
      </c>
      <c r="W83" s="761"/>
      <c r="X83" s="473" t="s">
        <v>94</v>
      </c>
      <c r="Y83" s="474" t="s">
        <v>95</v>
      </c>
      <c r="Z83" s="461"/>
      <c r="AA83" s="494"/>
      <c r="AB83" s="759" t="s">
        <v>121</v>
      </c>
      <c r="AC83" s="760"/>
      <c r="AD83" s="760"/>
      <c r="AE83" s="760"/>
      <c r="AF83" s="760"/>
      <c r="AG83" s="761"/>
      <c r="AH83" s="473" t="s">
        <v>97</v>
      </c>
      <c r="AI83" s="473" t="s">
        <v>123</v>
      </c>
      <c r="AJ83" s="774" t="s">
        <v>27</v>
      </c>
      <c r="AK83" s="761"/>
      <c r="AL83" s="473" t="s">
        <v>124</v>
      </c>
      <c r="AM83" s="474" t="s">
        <v>160</v>
      </c>
      <c r="AP83" s="759" t="s">
        <v>121</v>
      </c>
      <c r="AQ83" s="760"/>
      <c r="AR83" s="760"/>
      <c r="AS83" s="760"/>
      <c r="AT83" s="760"/>
      <c r="AU83" s="761"/>
      <c r="AV83" s="473" t="s">
        <v>111</v>
      </c>
      <c r="AW83" s="774" t="s">
        <v>27</v>
      </c>
      <c r="AX83" s="761"/>
      <c r="AY83" s="474" t="s">
        <v>122</v>
      </c>
    </row>
    <row r="84" spans="2:51" ht="16" thickBot="1" x14ac:dyDescent="0.4">
      <c r="B84" s="768" t="s">
        <v>40</v>
      </c>
      <c r="C84" s="769"/>
      <c r="D84" s="769"/>
      <c r="E84" s="769"/>
      <c r="F84" s="769"/>
      <c r="G84" s="770"/>
      <c r="H84" s="268">
        <f>( SUM(F67, H71, H74, H77))*$C$8</f>
        <v>0</v>
      </c>
      <c r="I84" s="792">
        <f>( SUM(I67, I71, I74, I77, J67, J71, J74, J77))*$C$8</f>
        <v>0</v>
      </c>
      <c r="J84" s="793"/>
      <c r="K84" s="282">
        <f>SUM(H84:J84)</f>
        <v>0</v>
      </c>
      <c r="L84" s="461"/>
      <c r="N84" s="768" t="s">
        <v>40</v>
      </c>
      <c r="O84" s="769"/>
      <c r="P84" s="769"/>
      <c r="Q84" s="769"/>
      <c r="R84" s="769"/>
      <c r="S84" s="769"/>
      <c r="T84" s="311">
        <f>AM41</f>
        <v>0</v>
      </c>
      <c r="U84" s="283">
        <f>( SUM(S67, U71, U74, U77))*$O$8</f>
        <v>0</v>
      </c>
      <c r="V84" s="794">
        <f>( SUM(V67, W67, V71, W71, V74, W74, V77, W77, ))*$O$8</f>
        <v>0</v>
      </c>
      <c r="W84" s="795"/>
      <c r="X84" s="283">
        <f>SUM(U84:W84)</f>
        <v>0</v>
      </c>
      <c r="Y84" s="269">
        <f>K84-X84</f>
        <v>0</v>
      </c>
      <c r="Z84" s="461"/>
      <c r="AA84" s="494"/>
      <c r="AB84" s="768" t="s">
        <v>40</v>
      </c>
      <c r="AC84" s="769"/>
      <c r="AD84" s="769"/>
      <c r="AE84" s="769"/>
      <c r="AF84" s="769"/>
      <c r="AG84" s="770"/>
      <c r="AH84" s="310">
        <f>AM41</f>
        <v>0</v>
      </c>
      <c r="AI84" s="500">
        <f>( SUM(AG67, AI71, AI74, AI77))*$C$8</f>
        <v>0</v>
      </c>
      <c r="AJ84" s="790">
        <f>( SUM(AJ67, AK67, AJ71, AK71, AJ74, AK74, AJ77, AK77, ))*$C$8</f>
        <v>0</v>
      </c>
      <c r="AK84" s="791"/>
      <c r="AL84" s="284">
        <f>SUM(AI84:AK84)</f>
        <v>0</v>
      </c>
      <c r="AM84" s="270">
        <f>IF($O$93&lt;&gt;0, X84+AM41-AL84, K84+AM41-AL84)</f>
        <v>0</v>
      </c>
      <c r="AP84" s="768" t="s">
        <v>40</v>
      </c>
      <c r="AQ84" s="769"/>
      <c r="AR84" s="769"/>
      <c r="AS84" s="769"/>
      <c r="AT84" s="769"/>
      <c r="AU84" s="770"/>
      <c r="AV84" s="433">
        <f>( SUM(AT67, AV71, AV74, AV77))*$C$8</f>
        <v>0</v>
      </c>
      <c r="AW84" s="860">
        <f>( SUM(AW67, AW71, AW74, AW77, AX67, AX71, AX74, AX77))*$C$8</f>
        <v>0</v>
      </c>
      <c r="AX84" s="861"/>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796" t="s">
        <v>126</v>
      </c>
      <c r="C86" s="797"/>
      <c r="D86" s="797"/>
      <c r="E86" s="797"/>
      <c r="F86" s="797"/>
      <c r="G86" s="798"/>
      <c r="H86" s="285">
        <f>SUM(H80,H84)</f>
        <v>0</v>
      </c>
      <c r="I86" s="285">
        <f>SUM(I80, I84)</f>
        <v>0</v>
      </c>
      <c r="J86" s="285">
        <f>SUM(J80)</f>
        <v>0</v>
      </c>
      <c r="K86" s="286">
        <f>SUM(H86:J86)</f>
        <v>0</v>
      </c>
      <c r="L86" s="272"/>
      <c r="N86" s="782" t="s">
        <v>126</v>
      </c>
      <c r="O86" s="783"/>
      <c r="P86" s="783"/>
      <c r="Q86" s="783"/>
      <c r="R86" s="783"/>
      <c r="S86" s="78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784" t="s">
        <v>126</v>
      </c>
      <c r="AC86" s="785"/>
      <c r="AD86" s="785"/>
      <c r="AE86" s="785"/>
      <c r="AF86" s="785"/>
      <c r="AG86" s="786"/>
      <c r="AH86" s="319">
        <f>AM43</f>
        <v>0</v>
      </c>
      <c r="AI86" s="289">
        <f>SUM(AG67, AI71, AI74, AI77, AI84)</f>
        <v>0</v>
      </c>
      <c r="AJ86" s="289">
        <f>SUM(AJ67, AJ71, AJ74, AJ77, AJ84)</f>
        <v>0</v>
      </c>
      <c r="AK86" s="289">
        <f>SUM(AK67, AK71, AK74, AK77)</f>
        <v>0</v>
      </c>
      <c r="AL86" s="289">
        <f>SUM(AI86:AK86)</f>
        <v>0</v>
      </c>
      <c r="AM86" s="290">
        <f>IF($O$93&lt;&gt;0, X86+AM43-AL86, K86+AM43-AL86)</f>
        <v>0</v>
      </c>
      <c r="AP86" s="862" t="s">
        <v>342</v>
      </c>
      <c r="AQ86" s="863"/>
      <c r="AR86" s="863"/>
      <c r="AS86" s="863"/>
      <c r="AT86" s="863"/>
      <c r="AU86" s="864"/>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4"/>
      <c r="AI89" s="761"/>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775"/>
      <c r="AI90" s="776"/>
      <c r="AJ90" s="776"/>
      <c r="AK90" s="777"/>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8"/>
      <c r="AI91" s="770"/>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79" t="s">
        <v>151</v>
      </c>
      <c r="AH93" s="780"/>
      <c r="AI93" s="780"/>
      <c r="AJ93" s="780"/>
      <c r="AK93" s="781"/>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02" t="s">
        <v>305</v>
      </c>
      <c r="C103" s="803"/>
      <c r="D103" s="803"/>
      <c r="E103" s="803"/>
      <c r="F103" s="803"/>
      <c r="G103" s="803"/>
      <c r="H103" s="803"/>
      <c r="I103" s="803"/>
      <c r="J103" s="803"/>
      <c r="K103" s="804"/>
      <c r="N103" s="805" t="s">
        <v>171</v>
      </c>
      <c r="O103" s="806"/>
      <c r="P103" s="806"/>
      <c r="Q103" s="806"/>
      <c r="R103" s="806"/>
      <c r="S103" s="806"/>
      <c r="T103" s="806"/>
      <c r="U103" s="806"/>
      <c r="V103" s="806"/>
      <c r="W103" s="806"/>
      <c r="X103" s="806"/>
      <c r="Y103" s="807"/>
      <c r="AB103" s="808" t="s">
        <v>172</v>
      </c>
      <c r="AC103" s="809"/>
      <c r="AD103" s="809"/>
      <c r="AE103" s="809"/>
      <c r="AF103" s="809"/>
      <c r="AG103" s="809"/>
      <c r="AH103" s="809"/>
      <c r="AI103" s="809"/>
      <c r="AJ103" s="809"/>
      <c r="AK103" s="809"/>
      <c r="AL103" s="809"/>
      <c r="AM103" s="810"/>
      <c r="AP103" s="857" t="s">
        <v>343</v>
      </c>
      <c r="AQ103" s="858"/>
      <c r="AR103" s="858"/>
      <c r="AS103" s="858"/>
      <c r="AT103" s="858"/>
      <c r="AU103" s="858"/>
      <c r="AV103" s="858"/>
      <c r="AW103" s="858"/>
      <c r="AX103" s="858"/>
      <c r="AY103" s="859"/>
    </row>
    <row r="104" spans="2:51" ht="16" thickBot="1" x14ac:dyDescent="0.4">
      <c r="B104" s="250" t="s">
        <v>312</v>
      </c>
      <c r="C104" s="778"/>
      <c r="D104" s="770"/>
      <c r="E104" s="251" t="s">
        <v>313</v>
      </c>
      <c r="F104" s="830"/>
      <c r="G104" s="831"/>
      <c r="H104" s="831"/>
      <c r="I104" s="831"/>
      <c r="J104" s="831"/>
      <c r="K104" s="832"/>
      <c r="N104" s="250" t="s">
        <v>312</v>
      </c>
      <c r="O104" s="830"/>
      <c r="P104" s="831"/>
      <c r="Q104" s="833"/>
      <c r="R104" s="251" t="s">
        <v>313</v>
      </c>
      <c r="S104" s="830"/>
      <c r="T104" s="831"/>
      <c r="U104" s="831"/>
      <c r="V104" s="831"/>
      <c r="W104" s="831"/>
      <c r="X104" s="831"/>
      <c r="Y104" s="832"/>
      <c r="AB104" s="250" t="s">
        <v>312</v>
      </c>
      <c r="AC104" s="830"/>
      <c r="AD104" s="831"/>
      <c r="AE104" s="833"/>
      <c r="AF104" s="251" t="s">
        <v>313</v>
      </c>
      <c r="AG104" s="830"/>
      <c r="AH104" s="831"/>
      <c r="AI104" s="831"/>
      <c r="AJ104" s="831"/>
      <c r="AK104" s="831"/>
      <c r="AL104" s="831"/>
      <c r="AM104" s="832"/>
      <c r="AP104" s="250" t="s">
        <v>326</v>
      </c>
      <c r="AQ104" s="778"/>
      <c r="AR104" s="770"/>
      <c r="AS104" s="251" t="s">
        <v>327</v>
      </c>
      <c r="AT104" s="830"/>
      <c r="AU104" s="831"/>
      <c r="AV104" s="831"/>
      <c r="AW104" s="831"/>
      <c r="AX104" s="831"/>
      <c r="AY104" s="832"/>
    </row>
    <row r="105" spans="2:51" ht="16" thickBot="1" x14ac:dyDescent="0.4">
      <c r="D105" s="144"/>
      <c r="E105" s="144"/>
    </row>
    <row r="106" spans="2:51" x14ac:dyDescent="0.35">
      <c r="B106" s="771" t="s">
        <v>244</v>
      </c>
      <c r="C106" s="772"/>
      <c r="D106" s="772"/>
      <c r="E106" s="772"/>
      <c r="F106" s="772"/>
      <c r="G106" s="772"/>
      <c r="H106" s="772"/>
      <c r="I106" s="772"/>
      <c r="J106" s="772"/>
      <c r="K106" s="773"/>
      <c r="N106" s="759" t="s">
        <v>83</v>
      </c>
      <c r="O106" s="760"/>
      <c r="P106" s="760"/>
      <c r="Q106" s="760"/>
      <c r="R106" s="760"/>
      <c r="S106" s="760"/>
      <c r="T106" s="760"/>
      <c r="U106" s="760"/>
      <c r="V106" s="760"/>
      <c r="W106" s="760"/>
      <c r="X106" s="760"/>
      <c r="Y106" s="801"/>
      <c r="AB106" s="771" t="s">
        <v>83</v>
      </c>
      <c r="AC106" s="772"/>
      <c r="AD106" s="772"/>
      <c r="AE106" s="772"/>
      <c r="AF106" s="772"/>
      <c r="AG106" s="772"/>
      <c r="AH106" s="772"/>
      <c r="AI106" s="772"/>
      <c r="AJ106" s="772"/>
      <c r="AK106" s="772"/>
      <c r="AL106" s="772"/>
      <c r="AM106" s="773"/>
      <c r="AP106" s="771" t="s">
        <v>244</v>
      </c>
      <c r="AQ106" s="772"/>
      <c r="AR106" s="772"/>
      <c r="AS106" s="772"/>
      <c r="AT106" s="772"/>
      <c r="AU106" s="772"/>
      <c r="AV106" s="772"/>
      <c r="AW106" s="772"/>
      <c r="AX106" s="772"/>
      <c r="AY106" s="773"/>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59" t="s">
        <v>109</v>
      </c>
      <c r="C112" s="760"/>
      <c r="D112" s="760"/>
      <c r="E112" s="760"/>
      <c r="F112" s="760"/>
      <c r="G112" s="760"/>
      <c r="H112" s="760"/>
      <c r="I112" s="760"/>
      <c r="J112" s="760"/>
      <c r="K112" s="801"/>
      <c r="N112" s="759" t="s">
        <v>109</v>
      </c>
      <c r="O112" s="760"/>
      <c r="P112" s="760"/>
      <c r="Q112" s="760"/>
      <c r="R112" s="760"/>
      <c r="S112" s="760"/>
      <c r="T112" s="760"/>
      <c r="U112" s="760"/>
      <c r="V112" s="760"/>
      <c r="W112" s="760"/>
      <c r="X112" s="760"/>
      <c r="Y112" s="801"/>
      <c r="AB112" s="759" t="s">
        <v>109</v>
      </c>
      <c r="AC112" s="760"/>
      <c r="AD112" s="760"/>
      <c r="AE112" s="760"/>
      <c r="AF112" s="760"/>
      <c r="AG112" s="760"/>
      <c r="AH112" s="760"/>
      <c r="AI112" s="760"/>
      <c r="AJ112" s="760"/>
      <c r="AK112" s="760"/>
      <c r="AL112" s="760"/>
      <c r="AM112" s="801"/>
      <c r="AP112" s="759" t="s">
        <v>109</v>
      </c>
      <c r="AQ112" s="760"/>
      <c r="AR112" s="760"/>
      <c r="AS112" s="760"/>
      <c r="AT112" s="760"/>
      <c r="AU112" s="760"/>
      <c r="AV112" s="760"/>
      <c r="AW112" s="760"/>
      <c r="AX112" s="760"/>
      <c r="AY112" s="801"/>
    </row>
    <row r="113" spans="2:51" x14ac:dyDescent="0.35">
      <c r="B113" s="788" t="s">
        <v>110</v>
      </c>
      <c r="C113" s="776"/>
      <c r="D113" s="776"/>
      <c r="E113" s="776"/>
      <c r="F113" s="776"/>
      <c r="G113" s="787"/>
      <c r="H113" s="392" t="s">
        <v>111</v>
      </c>
      <c r="I113" s="392" t="s">
        <v>71</v>
      </c>
      <c r="J113" s="392" t="s">
        <v>72</v>
      </c>
      <c r="K113" s="475" t="s">
        <v>94</v>
      </c>
      <c r="M113" s="490"/>
      <c r="N113" s="776" t="s">
        <v>110</v>
      </c>
      <c r="O113" s="776"/>
      <c r="P113" s="776"/>
      <c r="Q113" s="776"/>
      <c r="R113" s="776"/>
      <c r="S113" s="787"/>
      <c r="T113" s="392" t="s">
        <v>160</v>
      </c>
      <c r="U113" s="392" t="s">
        <v>41</v>
      </c>
      <c r="V113" s="392" t="s">
        <v>71</v>
      </c>
      <c r="W113" s="392" t="s">
        <v>72</v>
      </c>
      <c r="X113" s="392" t="s">
        <v>94</v>
      </c>
      <c r="Y113" s="475" t="s">
        <v>95</v>
      </c>
      <c r="AB113" s="788" t="s">
        <v>110</v>
      </c>
      <c r="AC113" s="776"/>
      <c r="AD113" s="776"/>
      <c r="AE113" s="776"/>
      <c r="AF113" s="776"/>
      <c r="AG113" s="776"/>
      <c r="AH113" s="392" t="s">
        <v>160</v>
      </c>
      <c r="AI113" s="392" t="s">
        <v>112</v>
      </c>
      <c r="AJ113" s="392" t="s">
        <v>71</v>
      </c>
      <c r="AK113" s="392" t="s">
        <v>72</v>
      </c>
      <c r="AL113" s="392" t="s">
        <v>96</v>
      </c>
      <c r="AM113" s="475" t="s">
        <v>175</v>
      </c>
      <c r="AP113" s="788" t="s">
        <v>110</v>
      </c>
      <c r="AQ113" s="776"/>
      <c r="AR113" s="776"/>
      <c r="AS113" s="776"/>
      <c r="AT113" s="776"/>
      <c r="AU113" s="787"/>
      <c r="AV113" s="392" t="s">
        <v>111</v>
      </c>
      <c r="AW113" s="392" t="s">
        <v>71</v>
      </c>
      <c r="AX113" s="392" t="s">
        <v>72</v>
      </c>
      <c r="AY113" s="475" t="s">
        <v>94</v>
      </c>
    </row>
    <row r="114" spans="2:51" ht="16" thickBot="1" x14ac:dyDescent="0.4">
      <c r="B114" s="764">
        <f>B71</f>
        <v>0</v>
      </c>
      <c r="C114" s="762"/>
      <c r="D114" s="762"/>
      <c r="E114" s="762"/>
      <c r="F114" s="762"/>
      <c r="G114" s="763"/>
      <c r="H114" s="301">
        <v>0</v>
      </c>
      <c r="I114" s="301">
        <v>0</v>
      </c>
      <c r="J114" s="301">
        <v>0</v>
      </c>
      <c r="K114" s="282">
        <f>SUM(H114:J114)</f>
        <v>0</v>
      </c>
      <c r="L114" s="461"/>
      <c r="M114" s="490"/>
      <c r="N114" s="764">
        <f>N71</f>
        <v>0</v>
      </c>
      <c r="O114" s="762"/>
      <c r="P114" s="762"/>
      <c r="Q114" s="762"/>
      <c r="R114" s="762"/>
      <c r="S114" s="763"/>
      <c r="T114" s="305">
        <f>AM71</f>
        <v>0</v>
      </c>
      <c r="U114" s="302">
        <v>0</v>
      </c>
      <c r="V114" s="301">
        <v>0</v>
      </c>
      <c r="W114" s="301">
        <v>0</v>
      </c>
      <c r="X114" s="283">
        <f>SUM(U114:W114)</f>
        <v>0</v>
      </c>
      <c r="Y114" s="269">
        <f>K114-X114</f>
        <v>0</v>
      </c>
      <c r="Z114" s="461"/>
      <c r="AA114" s="461"/>
      <c r="AB114" s="764">
        <f>IF($O$132&lt;&gt;0, N114, B114)</f>
        <v>0</v>
      </c>
      <c r="AC114" s="762"/>
      <c r="AD114" s="762"/>
      <c r="AE114" s="762"/>
      <c r="AF114" s="762"/>
      <c r="AG114" s="763"/>
      <c r="AH114" s="310">
        <f>AM71</f>
        <v>0</v>
      </c>
      <c r="AI114" s="301">
        <v>0</v>
      </c>
      <c r="AJ114" s="301">
        <v>0</v>
      </c>
      <c r="AK114" s="301">
        <v>0</v>
      </c>
      <c r="AL114" s="284">
        <f>SUM(AI114:AK114)</f>
        <v>0</v>
      </c>
      <c r="AM114" s="270">
        <f>IF($O$136&lt;&gt;0, X114+AM71-AL114, K114+AM71-AL114)</f>
        <v>0</v>
      </c>
      <c r="AP114" s="768"/>
      <c r="AQ114" s="769"/>
      <c r="AR114" s="769"/>
      <c r="AS114" s="769"/>
      <c r="AT114" s="769"/>
      <c r="AU114" s="770"/>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59" t="s">
        <v>114</v>
      </c>
      <c r="C116" s="760"/>
      <c r="D116" s="760"/>
      <c r="E116" s="760"/>
      <c r="F116" s="760"/>
      <c r="G116" s="761"/>
      <c r="H116" s="473" t="s">
        <v>111</v>
      </c>
      <c r="I116" s="473" t="s">
        <v>71</v>
      </c>
      <c r="J116" s="473" t="s">
        <v>72</v>
      </c>
      <c r="K116" s="474" t="s">
        <v>94</v>
      </c>
      <c r="N116" s="759" t="s">
        <v>114</v>
      </c>
      <c r="O116" s="760"/>
      <c r="P116" s="760"/>
      <c r="Q116" s="760"/>
      <c r="R116" s="760"/>
      <c r="S116" s="761"/>
      <c r="T116" s="492" t="s">
        <v>160</v>
      </c>
      <c r="U116" s="473" t="s">
        <v>41</v>
      </c>
      <c r="V116" s="473" t="s">
        <v>71</v>
      </c>
      <c r="W116" s="473" t="s">
        <v>72</v>
      </c>
      <c r="X116" s="473" t="s">
        <v>94</v>
      </c>
      <c r="Y116" s="474" t="s">
        <v>95</v>
      </c>
      <c r="AA116" s="490"/>
      <c r="AB116" s="759" t="s">
        <v>114</v>
      </c>
      <c r="AC116" s="760"/>
      <c r="AD116" s="760"/>
      <c r="AE116" s="760"/>
      <c r="AF116" s="760"/>
      <c r="AG116" s="761"/>
      <c r="AH116" s="473" t="s">
        <v>160</v>
      </c>
      <c r="AI116" s="473" t="s">
        <v>112</v>
      </c>
      <c r="AJ116" s="473" t="s">
        <v>71</v>
      </c>
      <c r="AK116" s="473" t="s">
        <v>72</v>
      </c>
      <c r="AL116" s="473" t="s">
        <v>96</v>
      </c>
      <c r="AM116" s="474" t="s">
        <v>175</v>
      </c>
      <c r="AP116" s="759" t="s">
        <v>114</v>
      </c>
      <c r="AQ116" s="760"/>
      <c r="AR116" s="760"/>
      <c r="AS116" s="760"/>
      <c r="AT116" s="760"/>
      <c r="AU116" s="761"/>
      <c r="AV116" s="473" t="s">
        <v>111</v>
      </c>
      <c r="AW116" s="473" t="s">
        <v>71</v>
      </c>
      <c r="AX116" s="473" t="s">
        <v>72</v>
      </c>
      <c r="AY116" s="474" t="s">
        <v>94</v>
      </c>
    </row>
    <row r="117" spans="2:51" ht="16" thickBot="1" x14ac:dyDescent="0.4">
      <c r="B117" s="764">
        <f>B74</f>
        <v>0</v>
      </c>
      <c r="C117" s="762"/>
      <c r="D117" s="762"/>
      <c r="E117" s="762"/>
      <c r="F117" s="762"/>
      <c r="G117" s="763"/>
      <c r="H117" s="301">
        <v>0</v>
      </c>
      <c r="I117" s="301">
        <v>0</v>
      </c>
      <c r="J117" s="301">
        <v>0</v>
      </c>
      <c r="K117" s="282">
        <f>SUM(H117:J117)</f>
        <v>0</v>
      </c>
      <c r="L117" s="461"/>
      <c r="N117" s="764">
        <f>N74</f>
        <v>0</v>
      </c>
      <c r="O117" s="762"/>
      <c r="P117" s="762"/>
      <c r="Q117" s="762"/>
      <c r="R117" s="762"/>
      <c r="S117" s="763"/>
      <c r="T117" s="306">
        <f>AM74</f>
        <v>0</v>
      </c>
      <c r="U117" s="302">
        <v>0</v>
      </c>
      <c r="V117" s="302">
        <v>0</v>
      </c>
      <c r="W117" s="301">
        <v>0</v>
      </c>
      <c r="X117" s="313">
        <f>SUM(U117:W117)</f>
        <v>0</v>
      </c>
      <c r="Y117" s="269">
        <f>K117-X117</f>
        <v>0</v>
      </c>
      <c r="Z117" s="461"/>
      <c r="AA117" s="494"/>
      <c r="AB117" s="764">
        <f>IF($O$132&lt;&gt;0, N117, B117)</f>
        <v>0</v>
      </c>
      <c r="AC117" s="762"/>
      <c r="AD117" s="762"/>
      <c r="AE117" s="762"/>
      <c r="AF117" s="762"/>
      <c r="AG117" s="763"/>
      <c r="AH117" s="314">
        <f>AM74</f>
        <v>0</v>
      </c>
      <c r="AI117" s="301">
        <v>0</v>
      </c>
      <c r="AJ117" s="302">
        <v>0</v>
      </c>
      <c r="AK117" s="301">
        <v>0</v>
      </c>
      <c r="AL117" s="315">
        <f>SUM(AI117:AK117)</f>
        <v>0</v>
      </c>
      <c r="AM117" s="270">
        <f>IF($O$136&lt;&gt;0, X117+AM74-AL117, K117+AM74-AL117)</f>
        <v>0</v>
      </c>
      <c r="AP117" s="768"/>
      <c r="AQ117" s="769"/>
      <c r="AR117" s="769"/>
      <c r="AS117" s="769"/>
      <c r="AT117" s="769"/>
      <c r="AU117" s="770"/>
      <c r="AV117" s="302">
        <v>0</v>
      </c>
      <c r="AW117" s="302">
        <v>0</v>
      </c>
      <c r="AX117" s="302">
        <v>0</v>
      </c>
      <c r="AY117" s="435">
        <f>SUM(AV117:AX117)</f>
        <v>0</v>
      </c>
    </row>
    <row r="118" spans="2:51" ht="16" thickBot="1" x14ac:dyDescent="0.4">
      <c r="D118" s="144"/>
      <c r="E118" s="144"/>
      <c r="H118" s="272"/>
      <c r="I118" s="272"/>
      <c r="J118" s="272"/>
      <c r="K118" s="272"/>
      <c r="L118" s="461"/>
      <c r="N118" s="789"/>
      <c r="O118" s="789"/>
      <c r="P118" s="789"/>
      <c r="Q118" s="789"/>
      <c r="R118" s="789"/>
      <c r="S118" s="789"/>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59" t="s">
        <v>116</v>
      </c>
      <c r="C119" s="760"/>
      <c r="D119" s="760"/>
      <c r="E119" s="760"/>
      <c r="F119" s="760"/>
      <c r="G119" s="761"/>
      <c r="H119" s="473" t="s">
        <v>111</v>
      </c>
      <c r="I119" s="473" t="s">
        <v>71</v>
      </c>
      <c r="J119" s="473" t="s">
        <v>72</v>
      </c>
      <c r="K119" s="474" t="s">
        <v>94</v>
      </c>
      <c r="M119" s="490"/>
      <c r="N119" s="760" t="s">
        <v>116</v>
      </c>
      <c r="O119" s="760"/>
      <c r="P119" s="760"/>
      <c r="Q119" s="760"/>
      <c r="R119" s="760"/>
      <c r="S119" s="761"/>
      <c r="T119" s="492" t="s">
        <v>160</v>
      </c>
      <c r="U119" s="473" t="s">
        <v>41</v>
      </c>
      <c r="V119" s="473" t="s">
        <v>71</v>
      </c>
      <c r="W119" s="473" t="s">
        <v>72</v>
      </c>
      <c r="X119" s="473" t="s">
        <v>94</v>
      </c>
      <c r="Y119" s="474" t="s">
        <v>95</v>
      </c>
      <c r="AA119" s="490"/>
      <c r="AB119" s="759" t="s">
        <v>116</v>
      </c>
      <c r="AC119" s="760"/>
      <c r="AD119" s="760"/>
      <c r="AE119" s="760"/>
      <c r="AF119" s="760"/>
      <c r="AG119" s="761"/>
      <c r="AH119" s="473" t="s">
        <v>160</v>
      </c>
      <c r="AI119" s="473" t="s">
        <v>112</v>
      </c>
      <c r="AJ119" s="473" t="s">
        <v>71</v>
      </c>
      <c r="AK119" s="473" t="s">
        <v>72</v>
      </c>
      <c r="AL119" s="473" t="s">
        <v>96</v>
      </c>
      <c r="AM119" s="474" t="s">
        <v>175</v>
      </c>
      <c r="AP119" s="759" t="s">
        <v>116</v>
      </c>
      <c r="AQ119" s="760"/>
      <c r="AR119" s="760"/>
      <c r="AS119" s="760"/>
      <c r="AT119" s="760"/>
      <c r="AU119" s="761"/>
      <c r="AV119" s="473" t="s">
        <v>111</v>
      </c>
      <c r="AW119" s="473" t="s">
        <v>71</v>
      </c>
      <c r="AX119" s="473" t="s">
        <v>72</v>
      </c>
      <c r="AY119" s="474" t="s">
        <v>94</v>
      </c>
    </row>
    <row r="120" spans="2:51" ht="16" thickBot="1" x14ac:dyDescent="0.4">
      <c r="B120" s="764">
        <f>B77</f>
        <v>0</v>
      </c>
      <c r="C120" s="762"/>
      <c r="D120" s="762"/>
      <c r="E120" s="762"/>
      <c r="F120" s="762"/>
      <c r="G120" s="763"/>
      <c r="H120" s="301">
        <v>0</v>
      </c>
      <c r="I120" s="301">
        <v>0</v>
      </c>
      <c r="J120" s="301">
        <v>0</v>
      </c>
      <c r="K120" s="282">
        <f>SUM(H120:J120)</f>
        <v>0</v>
      </c>
      <c r="L120" s="461"/>
      <c r="M120" s="490"/>
      <c r="N120" s="762">
        <f>N77</f>
        <v>0</v>
      </c>
      <c r="O120" s="762"/>
      <c r="P120" s="762"/>
      <c r="Q120" s="762"/>
      <c r="R120" s="762"/>
      <c r="S120" s="763"/>
      <c r="T120" s="305">
        <f>AM77</f>
        <v>0</v>
      </c>
      <c r="U120" s="301">
        <v>0</v>
      </c>
      <c r="V120" s="301">
        <v>0</v>
      </c>
      <c r="W120" s="301">
        <v>0</v>
      </c>
      <c r="X120" s="283">
        <f t="shared" ref="X120" si="22">SUM(U120:W120)</f>
        <v>0</v>
      </c>
      <c r="Y120" s="269">
        <f>K120-X120</f>
        <v>0</v>
      </c>
      <c r="Z120" s="461"/>
      <c r="AA120" s="494"/>
      <c r="AB120" s="764">
        <f>IF($O$132&lt;&gt;0, N120, B120)</f>
        <v>0</v>
      </c>
      <c r="AC120" s="762"/>
      <c r="AD120" s="762"/>
      <c r="AE120" s="762"/>
      <c r="AF120" s="762"/>
      <c r="AG120" s="763"/>
      <c r="AH120" s="314">
        <f>AM77</f>
        <v>0</v>
      </c>
      <c r="AI120" s="301">
        <v>0</v>
      </c>
      <c r="AJ120" s="301">
        <v>0</v>
      </c>
      <c r="AK120" s="301">
        <v>0</v>
      </c>
      <c r="AL120" s="284">
        <f t="shared" ref="AL120" si="23">SUM(AI120:AK120)</f>
        <v>0</v>
      </c>
      <c r="AM120" s="270">
        <f>IF($O$136&lt;&gt;0, X120+AM77-AL120, K120+AM77-AL120)</f>
        <v>0</v>
      </c>
      <c r="AP120" s="768"/>
      <c r="AQ120" s="769"/>
      <c r="AR120" s="769"/>
      <c r="AS120" s="769"/>
      <c r="AT120" s="769"/>
      <c r="AU120" s="770"/>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1" t="s">
        <v>119</v>
      </c>
      <c r="C123" s="772"/>
      <c r="D123" s="772"/>
      <c r="E123" s="772"/>
      <c r="F123" s="772"/>
      <c r="G123" s="772"/>
      <c r="H123" s="273">
        <f>SUM(F110, H114, H117, H120)</f>
        <v>0</v>
      </c>
      <c r="I123" s="273">
        <f>SUM(I110, I114, I117, I120, )</f>
        <v>0</v>
      </c>
      <c r="J123" s="273">
        <f>SUM(J110, J114, J117, J120)</f>
        <v>0</v>
      </c>
      <c r="K123" s="274">
        <f>SUM(H123:J123)</f>
        <v>0</v>
      </c>
      <c r="L123" s="461"/>
      <c r="N123" s="765" t="s">
        <v>119</v>
      </c>
      <c r="O123" s="766"/>
      <c r="P123" s="766"/>
      <c r="Q123" s="766"/>
      <c r="R123" s="766"/>
      <c r="S123" s="767"/>
      <c r="T123" s="307">
        <f>AM80</f>
        <v>0</v>
      </c>
      <c r="U123" s="303">
        <f>SUM(S110, U114, U117, U120)</f>
        <v>0</v>
      </c>
      <c r="V123" s="275">
        <f>SUM(V110, V114, V117, V120)</f>
        <v>0</v>
      </c>
      <c r="W123" s="275">
        <f>SUM(W110, W114, W117, W120)</f>
        <v>0</v>
      </c>
      <c r="X123" s="275">
        <f>SUM(U123:W123)</f>
        <v>0</v>
      </c>
      <c r="Y123" s="276">
        <f>K123-X123</f>
        <v>0</v>
      </c>
      <c r="Z123" s="461"/>
      <c r="AA123" s="461"/>
      <c r="AB123" s="759" t="s">
        <v>119</v>
      </c>
      <c r="AC123" s="760"/>
      <c r="AD123" s="760"/>
      <c r="AE123" s="760"/>
      <c r="AF123" s="760"/>
      <c r="AG123" s="761"/>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59" t="s">
        <v>119</v>
      </c>
      <c r="AQ123" s="760"/>
      <c r="AR123" s="760"/>
      <c r="AS123" s="760"/>
      <c r="AT123" s="760"/>
      <c r="AU123" s="761"/>
      <c r="AV123" s="436">
        <f>SUM(AT110, AV114, AV117, AV120)</f>
        <v>0</v>
      </c>
      <c r="AW123" s="436">
        <f>SUM(AW110, AW114, AW117, AW120, )</f>
        <v>0</v>
      </c>
      <c r="AX123" s="436">
        <f>SUM(AX110, AX114, AX117, AX120)</f>
        <v>0</v>
      </c>
      <c r="AY123" s="437">
        <f>SUM(AV123:AX123)</f>
        <v>0</v>
      </c>
    </row>
    <row r="124" spans="2:51" ht="16" thickBot="1" x14ac:dyDescent="0.4">
      <c r="B124" s="799" t="s">
        <v>120</v>
      </c>
      <c r="C124" s="800"/>
      <c r="D124" s="800"/>
      <c r="E124" s="800"/>
      <c r="F124" s="800"/>
      <c r="G124" s="800"/>
      <c r="H124" s="481"/>
      <c r="I124" s="482"/>
      <c r="J124" s="253">
        <f>SUM(I123:J123)</f>
        <v>0</v>
      </c>
      <c r="K124" s="282">
        <f>SUM(H124:J124)</f>
        <v>0</v>
      </c>
      <c r="L124" s="461"/>
      <c r="N124" s="768" t="s">
        <v>120</v>
      </c>
      <c r="O124" s="769"/>
      <c r="P124" s="769"/>
      <c r="Q124" s="769"/>
      <c r="R124" s="769"/>
      <c r="S124" s="769"/>
      <c r="T124" s="305">
        <f>AM81</f>
        <v>0</v>
      </c>
      <c r="U124" s="495"/>
      <c r="V124" s="483"/>
      <c r="W124" s="483"/>
      <c r="X124" s="254">
        <f xml:space="preserve"> SUM(V110, W110, V114, W114, V117, W117, V120, W120)</f>
        <v>0</v>
      </c>
      <c r="Y124" s="269">
        <f>H124-X124</f>
        <v>0</v>
      </c>
      <c r="Z124" s="461"/>
      <c r="AA124" s="461"/>
      <c r="AB124" s="768" t="s">
        <v>120</v>
      </c>
      <c r="AC124" s="769"/>
      <c r="AD124" s="769"/>
      <c r="AE124" s="769"/>
      <c r="AF124" s="769"/>
      <c r="AG124" s="770"/>
      <c r="AH124" s="310">
        <f>AM81</f>
        <v>0</v>
      </c>
      <c r="AI124" s="484"/>
      <c r="AJ124" s="485"/>
      <c r="AK124" s="485"/>
      <c r="AL124" s="281">
        <f xml:space="preserve"> SUM(AJ110, AK110, AJ114, AK114, AJ117, AK117, AJ120, AK120)</f>
        <v>0</v>
      </c>
      <c r="AM124" s="270">
        <f>IF($O$136&lt;&gt;0, X124+AM81-AL124, K124+AM81-AL124)</f>
        <v>0</v>
      </c>
      <c r="AP124" s="768" t="s">
        <v>120</v>
      </c>
      <c r="AQ124" s="769"/>
      <c r="AR124" s="769"/>
      <c r="AS124" s="769"/>
      <c r="AT124" s="769"/>
      <c r="AU124" s="770"/>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59" t="s">
        <v>121</v>
      </c>
      <c r="C126" s="760"/>
      <c r="D126" s="760"/>
      <c r="E126" s="760"/>
      <c r="F126" s="760"/>
      <c r="G126" s="761"/>
      <c r="H126" s="473" t="s">
        <v>111</v>
      </c>
      <c r="I126" s="774" t="s">
        <v>27</v>
      </c>
      <c r="J126" s="761"/>
      <c r="K126" s="474" t="s">
        <v>122</v>
      </c>
      <c r="L126" s="461"/>
      <c r="N126" s="759" t="s">
        <v>121</v>
      </c>
      <c r="O126" s="760"/>
      <c r="P126" s="760"/>
      <c r="Q126" s="760"/>
      <c r="R126" s="760"/>
      <c r="S126" s="760"/>
      <c r="T126" s="473" t="s">
        <v>160</v>
      </c>
      <c r="U126" s="473" t="s">
        <v>41</v>
      </c>
      <c r="V126" s="774" t="s">
        <v>27</v>
      </c>
      <c r="W126" s="761"/>
      <c r="X126" s="473" t="s">
        <v>94</v>
      </c>
      <c r="Y126" s="474" t="s">
        <v>95</v>
      </c>
      <c r="Z126" s="461"/>
      <c r="AA126" s="494"/>
      <c r="AB126" s="759" t="s">
        <v>121</v>
      </c>
      <c r="AC126" s="760"/>
      <c r="AD126" s="760"/>
      <c r="AE126" s="760"/>
      <c r="AF126" s="760"/>
      <c r="AG126" s="761"/>
      <c r="AH126" s="473" t="s">
        <v>160</v>
      </c>
      <c r="AI126" s="473" t="s">
        <v>123</v>
      </c>
      <c r="AJ126" s="774" t="s">
        <v>27</v>
      </c>
      <c r="AK126" s="761"/>
      <c r="AL126" s="473" t="s">
        <v>124</v>
      </c>
      <c r="AM126" s="474" t="s">
        <v>175</v>
      </c>
      <c r="AP126" s="759" t="s">
        <v>121</v>
      </c>
      <c r="AQ126" s="760"/>
      <c r="AR126" s="760"/>
      <c r="AS126" s="760"/>
      <c r="AT126" s="760"/>
      <c r="AU126" s="761"/>
      <c r="AV126" s="473" t="s">
        <v>111</v>
      </c>
      <c r="AW126" s="774" t="s">
        <v>27</v>
      </c>
      <c r="AX126" s="761"/>
      <c r="AY126" s="474" t="s">
        <v>122</v>
      </c>
    </row>
    <row r="127" spans="2:51" ht="16" thickBot="1" x14ac:dyDescent="0.4">
      <c r="B127" s="768" t="s">
        <v>40</v>
      </c>
      <c r="C127" s="769"/>
      <c r="D127" s="769"/>
      <c r="E127" s="769"/>
      <c r="F127" s="769"/>
      <c r="G127" s="770"/>
      <c r="H127" s="268">
        <f>( SUM(F110, H114, H117, H120))*$C$8</f>
        <v>0</v>
      </c>
      <c r="I127" s="792">
        <f>( SUM(I110, I114, I117, I120, J110, J114, J117, J120))*$C$8</f>
        <v>0</v>
      </c>
      <c r="J127" s="793"/>
      <c r="K127" s="282">
        <f>SUM(H127:J127)</f>
        <v>0</v>
      </c>
      <c r="L127" s="461"/>
      <c r="N127" s="768" t="s">
        <v>40</v>
      </c>
      <c r="O127" s="769"/>
      <c r="P127" s="769"/>
      <c r="Q127" s="769"/>
      <c r="R127" s="769"/>
      <c r="S127" s="769"/>
      <c r="T127" s="311">
        <f>AM84</f>
        <v>0</v>
      </c>
      <c r="U127" s="283">
        <f>( SUM(S110, U114, U117, U120))*$O$8</f>
        <v>0</v>
      </c>
      <c r="V127" s="794">
        <f>( SUM(V110, W110, V114, W114, V117, W117, V120, W120, ))*$O$8</f>
        <v>0</v>
      </c>
      <c r="W127" s="795"/>
      <c r="X127" s="283">
        <f>SUM(U127:W127)</f>
        <v>0</v>
      </c>
      <c r="Y127" s="269">
        <f>K127-X127</f>
        <v>0</v>
      </c>
      <c r="Z127" s="461"/>
      <c r="AA127" s="494"/>
      <c r="AB127" s="768" t="s">
        <v>40</v>
      </c>
      <c r="AC127" s="769"/>
      <c r="AD127" s="769"/>
      <c r="AE127" s="769"/>
      <c r="AF127" s="769"/>
      <c r="AG127" s="770"/>
      <c r="AH127" s="310">
        <f>AM84</f>
        <v>0</v>
      </c>
      <c r="AI127" s="500">
        <f>( SUM(AG110, AI114, AI117, AI120))*$C$8</f>
        <v>0</v>
      </c>
      <c r="AJ127" s="790">
        <f>( SUM(AJ110, AK110, AJ114, AK114, AJ117, AK117, AJ120, AK120, ))*$C$8</f>
        <v>0</v>
      </c>
      <c r="AK127" s="791"/>
      <c r="AL127" s="284">
        <f>SUM(AI127:AK127)</f>
        <v>0</v>
      </c>
      <c r="AM127" s="270">
        <f>IF($O$136&lt;&gt;0, X127+AM84-AL127, K127+AM84-AL127)</f>
        <v>0</v>
      </c>
      <c r="AP127" s="768" t="s">
        <v>40</v>
      </c>
      <c r="AQ127" s="769"/>
      <c r="AR127" s="769"/>
      <c r="AS127" s="769"/>
      <c r="AT127" s="769"/>
      <c r="AU127" s="770"/>
      <c r="AV127" s="433">
        <f>( SUM(AT110, AV114, AV117, AV120))*$C$8</f>
        <v>0</v>
      </c>
      <c r="AW127" s="860">
        <f>( SUM(AW110, AW114, AW117, AW120, AX110, AX114, AX117, AX120))*$C$8</f>
        <v>0</v>
      </c>
      <c r="AX127" s="861"/>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796" t="s">
        <v>126</v>
      </c>
      <c r="C129" s="797"/>
      <c r="D129" s="797"/>
      <c r="E129" s="797"/>
      <c r="F129" s="797"/>
      <c r="G129" s="798"/>
      <c r="H129" s="285">
        <f>SUM(H123,H127)</f>
        <v>0</v>
      </c>
      <c r="I129" s="285">
        <f>SUM(I123, I127)</f>
        <v>0</v>
      </c>
      <c r="J129" s="285">
        <f>SUM(J123)</f>
        <v>0</v>
      </c>
      <c r="K129" s="286">
        <f>SUM(H129:J129)</f>
        <v>0</v>
      </c>
      <c r="L129" s="272"/>
      <c r="N129" s="782" t="s">
        <v>126</v>
      </c>
      <c r="O129" s="783"/>
      <c r="P129" s="783"/>
      <c r="Q129" s="783"/>
      <c r="R129" s="783"/>
      <c r="S129" s="78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784" t="s">
        <v>126</v>
      </c>
      <c r="AC129" s="785"/>
      <c r="AD129" s="785"/>
      <c r="AE129" s="785"/>
      <c r="AF129" s="785"/>
      <c r="AG129" s="78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62" t="s">
        <v>344</v>
      </c>
      <c r="AQ129" s="863"/>
      <c r="AR129" s="863"/>
      <c r="AS129" s="863"/>
      <c r="AT129" s="863"/>
      <c r="AU129" s="864"/>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4"/>
      <c r="AI132" s="761"/>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775"/>
      <c r="AI133" s="776"/>
      <c r="AJ133" s="776"/>
      <c r="AK133" s="777"/>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8"/>
      <c r="AI134" s="770"/>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79" t="s">
        <v>151</v>
      </c>
      <c r="AH136" s="780"/>
      <c r="AI136" s="780"/>
      <c r="AJ136" s="780"/>
      <c r="AK136" s="781"/>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02" t="s">
        <v>306</v>
      </c>
      <c r="C146" s="803"/>
      <c r="D146" s="803"/>
      <c r="E146" s="803"/>
      <c r="F146" s="803"/>
      <c r="G146" s="803"/>
      <c r="H146" s="803"/>
      <c r="I146" s="803"/>
      <c r="J146" s="803"/>
      <c r="K146" s="804"/>
      <c r="N146" s="805" t="s">
        <v>183</v>
      </c>
      <c r="O146" s="806"/>
      <c r="P146" s="806"/>
      <c r="Q146" s="806"/>
      <c r="R146" s="806"/>
      <c r="S146" s="806"/>
      <c r="T146" s="806"/>
      <c r="U146" s="806"/>
      <c r="V146" s="806"/>
      <c r="W146" s="806"/>
      <c r="X146" s="806"/>
      <c r="Y146" s="807"/>
      <c r="AB146" s="808" t="s">
        <v>184</v>
      </c>
      <c r="AC146" s="809"/>
      <c r="AD146" s="809"/>
      <c r="AE146" s="809"/>
      <c r="AF146" s="809"/>
      <c r="AG146" s="809"/>
      <c r="AH146" s="809"/>
      <c r="AI146" s="809"/>
      <c r="AJ146" s="809"/>
      <c r="AK146" s="809"/>
      <c r="AL146" s="809"/>
      <c r="AM146" s="810"/>
      <c r="AP146" s="857" t="s">
        <v>345</v>
      </c>
      <c r="AQ146" s="858"/>
      <c r="AR146" s="858"/>
      <c r="AS146" s="858"/>
      <c r="AT146" s="858"/>
      <c r="AU146" s="858"/>
      <c r="AV146" s="858"/>
      <c r="AW146" s="858"/>
      <c r="AX146" s="858"/>
      <c r="AY146" s="859"/>
    </row>
    <row r="147" spans="2:51" ht="16" thickBot="1" x14ac:dyDescent="0.4">
      <c r="B147" s="250" t="s">
        <v>315</v>
      </c>
      <c r="C147" s="778"/>
      <c r="D147" s="770"/>
      <c r="E147" s="251" t="s">
        <v>314</v>
      </c>
      <c r="F147" s="830"/>
      <c r="G147" s="831"/>
      <c r="H147" s="831"/>
      <c r="I147" s="831"/>
      <c r="J147" s="831"/>
      <c r="K147" s="832"/>
      <c r="N147" s="250" t="s">
        <v>315</v>
      </c>
      <c r="O147" s="830"/>
      <c r="P147" s="831"/>
      <c r="Q147" s="833"/>
      <c r="R147" s="251" t="s">
        <v>314</v>
      </c>
      <c r="S147" s="830"/>
      <c r="T147" s="831"/>
      <c r="U147" s="831"/>
      <c r="V147" s="831"/>
      <c r="W147" s="831"/>
      <c r="X147" s="831"/>
      <c r="Y147" s="832"/>
      <c r="AB147" s="250" t="s">
        <v>315</v>
      </c>
      <c r="AC147" s="830"/>
      <c r="AD147" s="831"/>
      <c r="AE147" s="833"/>
      <c r="AF147" s="251" t="s">
        <v>314</v>
      </c>
      <c r="AG147" s="830"/>
      <c r="AH147" s="831"/>
      <c r="AI147" s="831"/>
      <c r="AJ147" s="831"/>
      <c r="AK147" s="831"/>
      <c r="AL147" s="831"/>
      <c r="AM147" s="832"/>
      <c r="AP147" s="250" t="s">
        <v>326</v>
      </c>
      <c r="AQ147" s="778"/>
      <c r="AR147" s="770"/>
      <c r="AS147" s="251" t="s">
        <v>327</v>
      </c>
      <c r="AT147" s="830"/>
      <c r="AU147" s="831"/>
      <c r="AV147" s="831"/>
      <c r="AW147" s="831"/>
      <c r="AX147" s="831"/>
      <c r="AY147" s="832"/>
    </row>
    <row r="148" spans="2:51" ht="16" thickBot="1" x14ac:dyDescent="0.4">
      <c r="D148" s="144"/>
      <c r="E148" s="144"/>
    </row>
    <row r="149" spans="2:51" x14ac:dyDescent="0.35">
      <c r="B149" s="771" t="s">
        <v>244</v>
      </c>
      <c r="C149" s="772"/>
      <c r="D149" s="772"/>
      <c r="E149" s="772"/>
      <c r="F149" s="772"/>
      <c r="G149" s="772"/>
      <c r="H149" s="772"/>
      <c r="I149" s="772"/>
      <c r="J149" s="772"/>
      <c r="K149" s="773"/>
      <c r="N149" s="759" t="s">
        <v>83</v>
      </c>
      <c r="O149" s="760"/>
      <c r="P149" s="760"/>
      <c r="Q149" s="760"/>
      <c r="R149" s="760"/>
      <c r="S149" s="760"/>
      <c r="T149" s="760"/>
      <c r="U149" s="760"/>
      <c r="V149" s="760"/>
      <c r="W149" s="760"/>
      <c r="X149" s="760"/>
      <c r="Y149" s="801"/>
      <c r="AB149" s="771" t="s">
        <v>83</v>
      </c>
      <c r="AC149" s="772"/>
      <c r="AD149" s="772"/>
      <c r="AE149" s="772"/>
      <c r="AF149" s="772"/>
      <c r="AG149" s="772"/>
      <c r="AH149" s="772"/>
      <c r="AI149" s="772"/>
      <c r="AJ149" s="772"/>
      <c r="AK149" s="772"/>
      <c r="AL149" s="772"/>
      <c r="AM149" s="773"/>
      <c r="AP149" s="771" t="s">
        <v>244</v>
      </c>
      <c r="AQ149" s="772"/>
      <c r="AR149" s="772"/>
      <c r="AS149" s="772"/>
      <c r="AT149" s="772"/>
      <c r="AU149" s="772"/>
      <c r="AV149" s="772"/>
      <c r="AW149" s="772"/>
      <c r="AX149" s="772"/>
      <c r="AY149" s="773"/>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59" t="s">
        <v>109</v>
      </c>
      <c r="C155" s="760"/>
      <c r="D155" s="760"/>
      <c r="E155" s="760"/>
      <c r="F155" s="760"/>
      <c r="G155" s="760"/>
      <c r="H155" s="760"/>
      <c r="I155" s="760"/>
      <c r="J155" s="760"/>
      <c r="K155" s="801"/>
      <c r="N155" s="759" t="s">
        <v>109</v>
      </c>
      <c r="O155" s="760"/>
      <c r="P155" s="760"/>
      <c r="Q155" s="760"/>
      <c r="R155" s="760"/>
      <c r="S155" s="760"/>
      <c r="T155" s="760"/>
      <c r="U155" s="760"/>
      <c r="V155" s="760"/>
      <c r="W155" s="760"/>
      <c r="X155" s="760"/>
      <c r="Y155" s="801"/>
      <c r="AB155" s="759" t="s">
        <v>109</v>
      </c>
      <c r="AC155" s="760"/>
      <c r="AD155" s="760"/>
      <c r="AE155" s="760"/>
      <c r="AF155" s="760"/>
      <c r="AG155" s="760"/>
      <c r="AH155" s="760"/>
      <c r="AI155" s="760"/>
      <c r="AJ155" s="760"/>
      <c r="AK155" s="760"/>
      <c r="AL155" s="760"/>
      <c r="AM155" s="801"/>
      <c r="AP155" s="759" t="s">
        <v>109</v>
      </c>
      <c r="AQ155" s="760"/>
      <c r="AR155" s="760"/>
      <c r="AS155" s="760"/>
      <c r="AT155" s="760"/>
      <c r="AU155" s="760"/>
      <c r="AV155" s="760"/>
      <c r="AW155" s="760"/>
      <c r="AX155" s="760"/>
      <c r="AY155" s="801"/>
    </row>
    <row r="156" spans="2:51" x14ac:dyDescent="0.35">
      <c r="B156" s="788" t="s">
        <v>110</v>
      </c>
      <c r="C156" s="776"/>
      <c r="D156" s="776"/>
      <c r="E156" s="776"/>
      <c r="F156" s="776"/>
      <c r="G156" s="787"/>
      <c r="H156" s="392" t="s">
        <v>111</v>
      </c>
      <c r="I156" s="392" t="s">
        <v>71</v>
      </c>
      <c r="J156" s="392" t="s">
        <v>72</v>
      </c>
      <c r="K156" s="475" t="s">
        <v>94</v>
      </c>
      <c r="M156" s="490"/>
      <c r="N156" s="776" t="s">
        <v>110</v>
      </c>
      <c r="O156" s="776"/>
      <c r="P156" s="776"/>
      <c r="Q156" s="776"/>
      <c r="R156" s="776"/>
      <c r="S156" s="787"/>
      <c r="T156" s="392" t="s">
        <v>175</v>
      </c>
      <c r="U156" s="392" t="s">
        <v>41</v>
      </c>
      <c r="V156" s="392" t="s">
        <v>71</v>
      </c>
      <c r="W156" s="392" t="s">
        <v>72</v>
      </c>
      <c r="X156" s="392" t="s">
        <v>94</v>
      </c>
      <c r="Y156" s="475" t="s">
        <v>95</v>
      </c>
      <c r="AB156" s="788" t="s">
        <v>110</v>
      </c>
      <c r="AC156" s="776"/>
      <c r="AD156" s="776"/>
      <c r="AE156" s="776"/>
      <c r="AF156" s="776"/>
      <c r="AG156" s="776"/>
      <c r="AH156" s="392" t="s">
        <v>175</v>
      </c>
      <c r="AI156" s="392" t="s">
        <v>112</v>
      </c>
      <c r="AJ156" s="392" t="s">
        <v>71</v>
      </c>
      <c r="AK156" s="392" t="s">
        <v>72</v>
      </c>
      <c r="AL156" s="392" t="s">
        <v>96</v>
      </c>
      <c r="AM156" s="475" t="s">
        <v>187</v>
      </c>
      <c r="AP156" s="788" t="s">
        <v>110</v>
      </c>
      <c r="AQ156" s="776"/>
      <c r="AR156" s="776"/>
      <c r="AS156" s="776"/>
      <c r="AT156" s="776"/>
      <c r="AU156" s="787"/>
      <c r="AV156" s="392" t="s">
        <v>111</v>
      </c>
      <c r="AW156" s="392" t="s">
        <v>71</v>
      </c>
      <c r="AX156" s="392" t="s">
        <v>72</v>
      </c>
      <c r="AY156" s="475" t="s">
        <v>94</v>
      </c>
    </row>
    <row r="157" spans="2:51" ht="16" thickBot="1" x14ac:dyDescent="0.4">
      <c r="B157" s="764">
        <f>B114</f>
        <v>0</v>
      </c>
      <c r="C157" s="762"/>
      <c r="D157" s="762"/>
      <c r="E157" s="762"/>
      <c r="F157" s="762"/>
      <c r="G157" s="763"/>
      <c r="H157" s="301">
        <v>0</v>
      </c>
      <c r="I157" s="301">
        <v>0</v>
      </c>
      <c r="J157" s="301">
        <v>0</v>
      </c>
      <c r="K157" s="282">
        <f>SUM(H157:J157)</f>
        <v>0</v>
      </c>
      <c r="L157" s="461"/>
      <c r="M157" s="490"/>
      <c r="N157" s="764">
        <f>N114</f>
        <v>0</v>
      </c>
      <c r="O157" s="762"/>
      <c r="P157" s="762"/>
      <c r="Q157" s="762"/>
      <c r="R157" s="762"/>
      <c r="S157" s="763"/>
      <c r="T157" s="305">
        <f>AM114</f>
        <v>0</v>
      </c>
      <c r="U157" s="302">
        <v>0</v>
      </c>
      <c r="V157" s="301">
        <v>0</v>
      </c>
      <c r="W157" s="301">
        <v>0</v>
      </c>
      <c r="X157" s="283">
        <f>SUM(U157:W157)</f>
        <v>0</v>
      </c>
      <c r="Y157" s="269">
        <f>K157-X157</f>
        <v>0</v>
      </c>
      <c r="Z157" s="461"/>
      <c r="AA157" s="461"/>
      <c r="AB157" s="764">
        <f>IF($O$175&lt;&gt;0, N157, B157)</f>
        <v>0</v>
      </c>
      <c r="AC157" s="762"/>
      <c r="AD157" s="762"/>
      <c r="AE157" s="762"/>
      <c r="AF157" s="762"/>
      <c r="AG157" s="763"/>
      <c r="AH157" s="310">
        <f>AM114</f>
        <v>0</v>
      </c>
      <c r="AI157" s="301">
        <v>0</v>
      </c>
      <c r="AJ157" s="301">
        <v>0</v>
      </c>
      <c r="AK157" s="301">
        <v>0</v>
      </c>
      <c r="AL157" s="284">
        <f>SUM(AI157:AK157)</f>
        <v>0</v>
      </c>
      <c r="AM157" s="270">
        <f>IF($O$179&lt;&gt;0, X157+AM114-AL157, K157+AM114-AL157)</f>
        <v>0</v>
      </c>
      <c r="AP157" s="768"/>
      <c r="AQ157" s="769"/>
      <c r="AR157" s="769"/>
      <c r="AS157" s="769"/>
      <c r="AT157" s="769"/>
      <c r="AU157" s="770"/>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59" t="s">
        <v>114</v>
      </c>
      <c r="C159" s="760"/>
      <c r="D159" s="760"/>
      <c r="E159" s="760"/>
      <c r="F159" s="760"/>
      <c r="G159" s="761"/>
      <c r="H159" s="473" t="s">
        <v>111</v>
      </c>
      <c r="I159" s="473" t="s">
        <v>71</v>
      </c>
      <c r="J159" s="473" t="s">
        <v>72</v>
      </c>
      <c r="K159" s="474" t="s">
        <v>94</v>
      </c>
      <c r="N159" s="759" t="s">
        <v>114</v>
      </c>
      <c r="O159" s="760"/>
      <c r="P159" s="760"/>
      <c r="Q159" s="760"/>
      <c r="R159" s="760"/>
      <c r="S159" s="761"/>
      <c r="T159" s="492" t="s">
        <v>175</v>
      </c>
      <c r="U159" s="473" t="s">
        <v>41</v>
      </c>
      <c r="V159" s="473" t="s">
        <v>71</v>
      </c>
      <c r="W159" s="473" t="s">
        <v>72</v>
      </c>
      <c r="X159" s="473" t="s">
        <v>94</v>
      </c>
      <c r="Y159" s="474" t="s">
        <v>95</v>
      </c>
      <c r="AA159" s="490"/>
      <c r="AB159" s="759" t="s">
        <v>114</v>
      </c>
      <c r="AC159" s="760"/>
      <c r="AD159" s="760"/>
      <c r="AE159" s="760"/>
      <c r="AF159" s="760"/>
      <c r="AG159" s="761"/>
      <c r="AH159" s="473" t="s">
        <v>175</v>
      </c>
      <c r="AI159" s="473" t="s">
        <v>112</v>
      </c>
      <c r="AJ159" s="473" t="s">
        <v>71</v>
      </c>
      <c r="AK159" s="473" t="s">
        <v>72</v>
      </c>
      <c r="AL159" s="473" t="s">
        <v>96</v>
      </c>
      <c r="AM159" s="474" t="s">
        <v>187</v>
      </c>
      <c r="AP159" s="759" t="s">
        <v>114</v>
      </c>
      <c r="AQ159" s="760"/>
      <c r="AR159" s="760"/>
      <c r="AS159" s="760"/>
      <c r="AT159" s="760"/>
      <c r="AU159" s="761"/>
      <c r="AV159" s="473" t="s">
        <v>111</v>
      </c>
      <c r="AW159" s="473" t="s">
        <v>71</v>
      </c>
      <c r="AX159" s="473" t="s">
        <v>72</v>
      </c>
      <c r="AY159" s="474" t="s">
        <v>94</v>
      </c>
    </row>
    <row r="160" spans="2:51" ht="16" thickBot="1" x14ac:dyDescent="0.4">
      <c r="B160" s="764">
        <f>B117</f>
        <v>0</v>
      </c>
      <c r="C160" s="762"/>
      <c r="D160" s="762"/>
      <c r="E160" s="762"/>
      <c r="F160" s="762"/>
      <c r="G160" s="763"/>
      <c r="H160" s="301">
        <v>0</v>
      </c>
      <c r="I160" s="301">
        <v>0</v>
      </c>
      <c r="J160" s="301">
        <v>0</v>
      </c>
      <c r="K160" s="282">
        <f>SUM(H160:J160)</f>
        <v>0</v>
      </c>
      <c r="L160" s="461"/>
      <c r="N160" s="764">
        <f>N117</f>
        <v>0</v>
      </c>
      <c r="O160" s="762"/>
      <c r="P160" s="762"/>
      <c r="Q160" s="762"/>
      <c r="R160" s="762"/>
      <c r="S160" s="763"/>
      <c r="T160" s="306">
        <f>AM117</f>
        <v>0</v>
      </c>
      <c r="U160" s="302">
        <v>0</v>
      </c>
      <c r="V160" s="302">
        <v>0</v>
      </c>
      <c r="W160" s="301">
        <v>0</v>
      </c>
      <c r="X160" s="313">
        <f>SUM(U160:W160)</f>
        <v>0</v>
      </c>
      <c r="Y160" s="269">
        <f>K160-X160</f>
        <v>0</v>
      </c>
      <c r="Z160" s="461"/>
      <c r="AA160" s="494"/>
      <c r="AB160" s="764">
        <f>IF($O$175&lt;&gt;0, N160, B160)</f>
        <v>0</v>
      </c>
      <c r="AC160" s="762"/>
      <c r="AD160" s="762"/>
      <c r="AE160" s="762"/>
      <c r="AF160" s="762"/>
      <c r="AG160" s="763"/>
      <c r="AH160" s="314">
        <f>AM117</f>
        <v>0</v>
      </c>
      <c r="AI160" s="301">
        <v>0</v>
      </c>
      <c r="AJ160" s="302">
        <v>0</v>
      </c>
      <c r="AK160" s="301">
        <v>0</v>
      </c>
      <c r="AL160" s="315">
        <f>SUM(AI160:AK160)</f>
        <v>0</v>
      </c>
      <c r="AM160" s="270">
        <f>IF($O$179&lt;&gt;0, X160+AM117-AL160, K160+AM117-AL160)</f>
        <v>0</v>
      </c>
      <c r="AP160" s="768"/>
      <c r="AQ160" s="769"/>
      <c r="AR160" s="769"/>
      <c r="AS160" s="769"/>
      <c r="AT160" s="769"/>
      <c r="AU160" s="770"/>
      <c r="AV160" s="302">
        <v>0</v>
      </c>
      <c r="AW160" s="302">
        <v>0</v>
      </c>
      <c r="AX160" s="302">
        <v>0</v>
      </c>
      <c r="AY160" s="435">
        <f>SUM(AV160:AX160)</f>
        <v>0</v>
      </c>
    </row>
    <row r="161" spans="2:51" ht="16" thickBot="1" x14ac:dyDescent="0.4">
      <c r="D161" s="144"/>
      <c r="E161" s="144"/>
      <c r="H161" s="272"/>
      <c r="I161" s="272"/>
      <c r="J161" s="272"/>
      <c r="K161" s="272"/>
      <c r="L161" s="461"/>
      <c r="N161" s="789"/>
      <c r="O161" s="789"/>
      <c r="P161" s="789"/>
      <c r="Q161" s="789"/>
      <c r="R161" s="789"/>
      <c r="S161" s="789"/>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59" t="s">
        <v>116</v>
      </c>
      <c r="C162" s="760"/>
      <c r="D162" s="760"/>
      <c r="E162" s="760"/>
      <c r="F162" s="760"/>
      <c r="G162" s="761"/>
      <c r="H162" s="473" t="s">
        <v>111</v>
      </c>
      <c r="I162" s="473" t="s">
        <v>71</v>
      </c>
      <c r="J162" s="473" t="s">
        <v>72</v>
      </c>
      <c r="K162" s="474" t="s">
        <v>94</v>
      </c>
      <c r="M162" s="490"/>
      <c r="N162" s="760" t="s">
        <v>116</v>
      </c>
      <c r="O162" s="760"/>
      <c r="P162" s="760"/>
      <c r="Q162" s="760"/>
      <c r="R162" s="760"/>
      <c r="S162" s="761"/>
      <c r="T162" s="492" t="s">
        <v>175</v>
      </c>
      <c r="U162" s="473" t="s">
        <v>41</v>
      </c>
      <c r="V162" s="473" t="s">
        <v>71</v>
      </c>
      <c r="W162" s="473" t="s">
        <v>72</v>
      </c>
      <c r="X162" s="473" t="s">
        <v>94</v>
      </c>
      <c r="Y162" s="474" t="s">
        <v>95</v>
      </c>
      <c r="AA162" s="490"/>
      <c r="AB162" s="759" t="s">
        <v>116</v>
      </c>
      <c r="AC162" s="760"/>
      <c r="AD162" s="760"/>
      <c r="AE162" s="760"/>
      <c r="AF162" s="760"/>
      <c r="AG162" s="761"/>
      <c r="AH162" s="473" t="s">
        <v>175</v>
      </c>
      <c r="AI162" s="473" t="s">
        <v>112</v>
      </c>
      <c r="AJ162" s="473" t="s">
        <v>71</v>
      </c>
      <c r="AK162" s="473" t="s">
        <v>72</v>
      </c>
      <c r="AL162" s="473" t="s">
        <v>96</v>
      </c>
      <c r="AM162" s="474" t="s">
        <v>187</v>
      </c>
      <c r="AP162" s="759" t="s">
        <v>116</v>
      </c>
      <c r="AQ162" s="760"/>
      <c r="AR162" s="760"/>
      <c r="AS162" s="760"/>
      <c r="AT162" s="760"/>
      <c r="AU162" s="761"/>
      <c r="AV162" s="473" t="s">
        <v>111</v>
      </c>
      <c r="AW162" s="473" t="s">
        <v>71</v>
      </c>
      <c r="AX162" s="473" t="s">
        <v>72</v>
      </c>
      <c r="AY162" s="474" t="s">
        <v>94</v>
      </c>
    </row>
    <row r="163" spans="2:51" ht="16" thickBot="1" x14ac:dyDescent="0.4">
      <c r="B163" s="764">
        <f>B120</f>
        <v>0</v>
      </c>
      <c r="C163" s="762"/>
      <c r="D163" s="762"/>
      <c r="E163" s="762"/>
      <c r="F163" s="762"/>
      <c r="G163" s="763"/>
      <c r="H163" s="301">
        <v>0</v>
      </c>
      <c r="I163" s="301">
        <v>0</v>
      </c>
      <c r="J163" s="301">
        <v>0</v>
      </c>
      <c r="K163" s="282">
        <f>SUM(H163:J163)</f>
        <v>0</v>
      </c>
      <c r="L163" s="461"/>
      <c r="M163" s="490"/>
      <c r="N163" s="762">
        <f>N120</f>
        <v>0</v>
      </c>
      <c r="O163" s="762"/>
      <c r="P163" s="762"/>
      <c r="Q163" s="762"/>
      <c r="R163" s="762"/>
      <c r="S163" s="763"/>
      <c r="T163" s="305">
        <f>AM120</f>
        <v>0</v>
      </c>
      <c r="U163" s="301">
        <v>0</v>
      </c>
      <c r="V163" s="301">
        <v>0</v>
      </c>
      <c r="W163" s="301">
        <v>0</v>
      </c>
      <c r="X163" s="283">
        <f t="shared" ref="X163" si="30">SUM(U163:W163)</f>
        <v>0</v>
      </c>
      <c r="Y163" s="269">
        <f>K163-X163</f>
        <v>0</v>
      </c>
      <c r="Z163" s="461"/>
      <c r="AA163" s="494"/>
      <c r="AB163" s="764">
        <f>IF($O$175&lt;&gt;0, N163, B163)</f>
        <v>0</v>
      </c>
      <c r="AC163" s="762"/>
      <c r="AD163" s="762"/>
      <c r="AE163" s="762"/>
      <c r="AF163" s="762"/>
      <c r="AG163" s="763"/>
      <c r="AH163" s="308">
        <f>AM120</f>
        <v>0</v>
      </c>
      <c r="AI163" s="301">
        <v>0</v>
      </c>
      <c r="AJ163" s="301">
        <v>0</v>
      </c>
      <c r="AK163" s="301">
        <v>0</v>
      </c>
      <c r="AL163" s="284">
        <f t="shared" ref="AL163" si="31">SUM(AI163:AK163)</f>
        <v>0</v>
      </c>
      <c r="AM163" s="270">
        <f>IF($O$179&lt;&gt;0, X163+AM120-AL163, K163+AM120-AL163)</f>
        <v>0</v>
      </c>
      <c r="AP163" s="768"/>
      <c r="AQ163" s="769"/>
      <c r="AR163" s="769"/>
      <c r="AS163" s="769"/>
      <c r="AT163" s="769"/>
      <c r="AU163" s="770"/>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1" t="s">
        <v>119</v>
      </c>
      <c r="C166" s="772"/>
      <c r="D166" s="772"/>
      <c r="E166" s="772"/>
      <c r="F166" s="772"/>
      <c r="G166" s="772"/>
      <c r="H166" s="273">
        <f>SUM(F153, H157, H160, H163)</f>
        <v>0</v>
      </c>
      <c r="I166" s="273">
        <f>SUM(I153, I157, I160, I163, )</f>
        <v>0</v>
      </c>
      <c r="J166" s="273">
        <f>SUM(J153, J157, J160, J163)</f>
        <v>0</v>
      </c>
      <c r="K166" s="274">
        <f>SUM(H166:J166)</f>
        <v>0</v>
      </c>
      <c r="L166" s="461"/>
      <c r="N166" s="765" t="s">
        <v>119</v>
      </c>
      <c r="O166" s="766"/>
      <c r="P166" s="766"/>
      <c r="Q166" s="766"/>
      <c r="R166" s="766"/>
      <c r="S166" s="767"/>
      <c r="T166" s="307">
        <f>AM123</f>
        <v>0</v>
      </c>
      <c r="U166" s="303">
        <f>SUM(S153, U157, U160, U163)</f>
        <v>0</v>
      </c>
      <c r="V166" s="275">
        <f>SUM(V153, V157, V160, V163)</f>
        <v>0</v>
      </c>
      <c r="W166" s="275">
        <f>SUM(W153, W157, W160, W163)</f>
        <v>0</v>
      </c>
      <c r="X166" s="275">
        <f>SUM(U166:W166)</f>
        <v>0</v>
      </c>
      <c r="Y166" s="276">
        <f>K166-X166</f>
        <v>0</v>
      </c>
      <c r="Z166" s="461"/>
      <c r="AA166" s="461"/>
      <c r="AB166" s="759" t="s">
        <v>119</v>
      </c>
      <c r="AC166" s="760"/>
      <c r="AD166" s="760"/>
      <c r="AE166" s="760"/>
      <c r="AF166" s="760"/>
      <c r="AG166" s="761"/>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59" t="s">
        <v>119</v>
      </c>
      <c r="AQ166" s="760"/>
      <c r="AR166" s="760"/>
      <c r="AS166" s="760"/>
      <c r="AT166" s="760"/>
      <c r="AU166" s="761"/>
      <c r="AV166" s="436">
        <f>SUM(AT153, AV157, AV160, AV163)</f>
        <v>0</v>
      </c>
      <c r="AW166" s="436">
        <f>SUM(AW153, AW157, AW160, AW163, )</f>
        <v>0</v>
      </c>
      <c r="AX166" s="436">
        <f>SUM(AX153, AX157, AX160, AX163)</f>
        <v>0</v>
      </c>
      <c r="AY166" s="437">
        <f>SUM(AV166:AX166)</f>
        <v>0</v>
      </c>
    </row>
    <row r="167" spans="2:51" ht="16" thickBot="1" x14ac:dyDescent="0.4">
      <c r="B167" s="799" t="s">
        <v>120</v>
      </c>
      <c r="C167" s="800"/>
      <c r="D167" s="800"/>
      <c r="E167" s="800"/>
      <c r="F167" s="800"/>
      <c r="G167" s="800"/>
      <c r="H167" s="481"/>
      <c r="I167" s="482"/>
      <c r="J167" s="253">
        <f>SUM(I166:J166)</f>
        <v>0</v>
      </c>
      <c r="K167" s="282">
        <f>SUM(H167:J167)</f>
        <v>0</v>
      </c>
      <c r="L167" s="461"/>
      <c r="N167" s="768" t="s">
        <v>120</v>
      </c>
      <c r="O167" s="769"/>
      <c r="P167" s="769"/>
      <c r="Q167" s="769"/>
      <c r="R167" s="769"/>
      <c r="S167" s="769"/>
      <c r="T167" s="305">
        <f>AM124</f>
        <v>0</v>
      </c>
      <c r="U167" s="495"/>
      <c r="V167" s="483"/>
      <c r="W167" s="483"/>
      <c r="X167" s="254">
        <f xml:space="preserve"> SUM(V153, W153, V157, W157, V160, W160, V163, W163)</f>
        <v>0</v>
      </c>
      <c r="Y167" s="269">
        <f>H167-X167</f>
        <v>0</v>
      </c>
      <c r="Z167" s="461"/>
      <c r="AA167" s="461"/>
      <c r="AB167" s="768" t="s">
        <v>120</v>
      </c>
      <c r="AC167" s="769"/>
      <c r="AD167" s="769"/>
      <c r="AE167" s="769"/>
      <c r="AF167" s="769"/>
      <c r="AG167" s="770"/>
      <c r="AH167" s="310">
        <f>AM124</f>
        <v>0</v>
      </c>
      <c r="AI167" s="484"/>
      <c r="AJ167" s="485"/>
      <c r="AK167" s="485"/>
      <c r="AL167" s="281">
        <f xml:space="preserve"> SUM(AJ153, AK153, AJ157, AK157, AJ160, AK160, AJ163, AK163)</f>
        <v>0</v>
      </c>
      <c r="AM167" s="270">
        <f>IF($O$179&lt;&gt;0, X167+AM124-AL167, K167+AM124-AL167)</f>
        <v>0</v>
      </c>
      <c r="AP167" s="768" t="s">
        <v>120</v>
      </c>
      <c r="AQ167" s="769"/>
      <c r="AR167" s="769"/>
      <c r="AS167" s="769"/>
      <c r="AT167" s="769"/>
      <c r="AU167" s="770"/>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59" t="s">
        <v>121</v>
      </c>
      <c r="C169" s="760"/>
      <c r="D169" s="760"/>
      <c r="E169" s="760"/>
      <c r="F169" s="760"/>
      <c r="G169" s="761"/>
      <c r="H169" s="473" t="s">
        <v>111</v>
      </c>
      <c r="I169" s="774" t="s">
        <v>27</v>
      </c>
      <c r="J169" s="761"/>
      <c r="K169" s="474" t="s">
        <v>122</v>
      </c>
      <c r="L169" s="461"/>
      <c r="N169" s="759" t="s">
        <v>121</v>
      </c>
      <c r="O169" s="760"/>
      <c r="P169" s="760"/>
      <c r="Q169" s="760"/>
      <c r="R169" s="760"/>
      <c r="S169" s="760"/>
      <c r="T169" s="473" t="s">
        <v>175</v>
      </c>
      <c r="U169" s="473" t="s">
        <v>41</v>
      </c>
      <c r="V169" s="774" t="s">
        <v>27</v>
      </c>
      <c r="W169" s="761"/>
      <c r="X169" s="473" t="s">
        <v>94</v>
      </c>
      <c r="Y169" s="474" t="s">
        <v>95</v>
      </c>
      <c r="Z169" s="461"/>
      <c r="AA169" s="494"/>
      <c r="AB169" s="759" t="s">
        <v>121</v>
      </c>
      <c r="AC169" s="760"/>
      <c r="AD169" s="760"/>
      <c r="AE169" s="760"/>
      <c r="AF169" s="760"/>
      <c r="AG169" s="761"/>
      <c r="AH169" s="473" t="s">
        <v>175</v>
      </c>
      <c r="AI169" s="473" t="s">
        <v>123</v>
      </c>
      <c r="AJ169" s="774" t="s">
        <v>27</v>
      </c>
      <c r="AK169" s="761"/>
      <c r="AL169" s="473" t="s">
        <v>124</v>
      </c>
      <c r="AM169" s="474" t="s">
        <v>187</v>
      </c>
      <c r="AP169" s="759" t="s">
        <v>121</v>
      </c>
      <c r="AQ169" s="760"/>
      <c r="AR169" s="760"/>
      <c r="AS169" s="760"/>
      <c r="AT169" s="760"/>
      <c r="AU169" s="761"/>
      <c r="AV169" s="473" t="s">
        <v>111</v>
      </c>
      <c r="AW169" s="774" t="s">
        <v>27</v>
      </c>
      <c r="AX169" s="761"/>
      <c r="AY169" s="474" t="s">
        <v>122</v>
      </c>
    </row>
    <row r="170" spans="2:51" ht="16" thickBot="1" x14ac:dyDescent="0.4">
      <c r="B170" s="768" t="s">
        <v>40</v>
      </c>
      <c r="C170" s="769"/>
      <c r="D170" s="769"/>
      <c r="E170" s="769"/>
      <c r="F170" s="769"/>
      <c r="G170" s="770"/>
      <c r="H170" s="268">
        <f>( SUM(F153, H157, H160, H163))*$C$8</f>
        <v>0</v>
      </c>
      <c r="I170" s="792">
        <f>( SUM(I153, I157, I160, I163, J153, J157, J160, J163))*$C$8</f>
        <v>0</v>
      </c>
      <c r="J170" s="793"/>
      <c r="K170" s="282">
        <f>SUM(H170:J170)</f>
        <v>0</v>
      </c>
      <c r="L170" s="461"/>
      <c r="N170" s="768" t="s">
        <v>40</v>
      </c>
      <c r="O170" s="769"/>
      <c r="P170" s="769"/>
      <c r="Q170" s="769"/>
      <c r="R170" s="769"/>
      <c r="S170" s="769"/>
      <c r="T170" s="311">
        <f>AM127</f>
        <v>0</v>
      </c>
      <c r="U170" s="283">
        <f>( SUM(S153, U157, U160, U163))*$O$8</f>
        <v>0</v>
      </c>
      <c r="V170" s="794">
        <f>( SUM(V153, W153, V157, W157, V160, W160, V163, W163, ))*$O$8</f>
        <v>0</v>
      </c>
      <c r="W170" s="795"/>
      <c r="X170" s="283">
        <f>SUM(U170:W170)</f>
        <v>0</v>
      </c>
      <c r="Y170" s="269">
        <f>K170-X170</f>
        <v>0</v>
      </c>
      <c r="Z170" s="461"/>
      <c r="AA170" s="494"/>
      <c r="AB170" s="768" t="s">
        <v>40</v>
      </c>
      <c r="AC170" s="769"/>
      <c r="AD170" s="769"/>
      <c r="AE170" s="769"/>
      <c r="AF170" s="769"/>
      <c r="AG170" s="770"/>
      <c r="AH170" s="310">
        <f>AM127</f>
        <v>0</v>
      </c>
      <c r="AI170" s="500">
        <f>( SUM(AG153, AI157, AI160, AI163))*$C$8</f>
        <v>0</v>
      </c>
      <c r="AJ170" s="790">
        <f>( SUM(AJ153, AK153, AJ157, AK157, AJ160, AK160, AJ163, AK163, ))*$C$8</f>
        <v>0</v>
      </c>
      <c r="AK170" s="791"/>
      <c r="AL170" s="284">
        <f>SUM(AI170:AK170)</f>
        <v>0</v>
      </c>
      <c r="AM170" s="270">
        <f>IF($O$179&lt;&gt;0, X170+AM127-AL170, K170+AM127-AL170)</f>
        <v>0</v>
      </c>
      <c r="AP170" s="768" t="s">
        <v>40</v>
      </c>
      <c r="AQ170" s="769"/>
      <c r="AR170" s="769"/>
      <c r="AS170" s="769"/>
      <c r="AT170" s="769"/>
      <c r="AU170" s="770"/>
      <c r="AV170" s="433">
        <f>( SUM(AT153, AV157, AV160, AV163))*$C$8</f>
        <v>0</v>
      </c>
      <c r="AW170" s="860">
        <f>( SUM(AW153, AW157, AW160, AW163, AX153, AX157, AX160, AX163))*$C$8</f>
        <v>0</v>
      </c>
      <c r="AX170" s="861"/>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796" t="s">
        <v>126</v>
      </c>
      <c r="C172" s="797"/>
      <c r="D172" s="797"/>
      <c r="E172" s="797"/>
      <c r="F172" s="797"/>
      <c r="G172" s="798"/>
      <c r="H172" s="285">
        <f>SUM(H166,H170)</f>
        <v>0</v>
      </c>
      <c r="I172" s="285">
        <f>SUM(I166, I170)</f>
        <v>0</v>
      </c>
      <c r="J172" s="285">
        <f>SUM(J166)</f>
        <v>0</v>
      </c>
      <c r="K172" s="286">
        <f>SUM(H172:J172)</f>
        <v>0</v>
      </c>
      <c r="L172" s="272"/>
      <c r="N172" s="782" t="s">
        <v>126</v>
      </c>
      <c r="O172" s="783"/>
      <c r="P172" s="783"/>
      <c r="Q172" s="783"/>
      <c r="R172" s="783"/>
      <c r="S172" s="78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784" t="s">
        <v>126</v>
      </c>
      <c r="AC172" s="785"/>
      <c r="AD172" s="785"/>
      <c r="AE172" s="785"/>
      <c r="AF172" s="785"/>
      <c r="AG172" s="78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62" t="s">
        <v>346</v>
      </c>
      <c r="AQ172" s="863"/>
      <c r="AR172" s="863"/>
      <c r="AS172" s="863"/>
      <c r="AT172" s="863"/>
      <c r="AU172" s="864"/>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4"/>
      <c r="AI175" s="761"/>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775"/>
      <c r="AI176" s="776"/>
      <c r="AJ176" s="776"/>
      <c r="AK176" s="777"/>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8"/>
      <c r="AI177" s="770"/>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79" t="s">
        <v>151</v>
      </c>
      <c r="AH179" s="780"/>
      <c r="AI179" s="780"/>
      <c r="AJ179" s="780"/>
      <c r="AK179" s="781"/>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02" t="s">
        <v>307</v>
      </c>
      <c r="C189" s="803"/>
      <c r="D189" s="803"/>
      <c r="E189" s="803"/>
      <c r="F189" s="803"/>
      <c r="G189" s="803"/>
      <c r="H189" s="803"/>
      <c r="I189" s="803"/>
      <c r="J189" s="803"/>
      <c r="K189" s="804"/>
      <c r="N189" s="805" t="s">
        <v>195</v>
      </c>
      <c r="O189" s="806"/>
      <c r="P189" s="806"/>
      <c r="Q189" s="806"/>
      <c r="R189" s="806"/>
      <c r="S189" s="806"/>
      <c r="T189" s="806"/>
      <c r="U189" s="806"/>
      <c r="V189" s="806"/>
      <c r="W189" s="806"/>
      <c r="X189" s="806"/>
      <c r="Y189" s="807"/>
      <c r="AB189" s="808" t="s">
        <v>196</v>
      </c>
      <c r="AC189" s="809"/>
      <c r="AD189" s="809"/>
      <c r="AE189" s="809"/>
      <c r="AF189" s="809"/>
      <c r="AG189" s="809"/>
      <c r="AH189" s="809"/>
      <c r="AI189" s="809"/>
      <c r="AJ189" s="809"/>
      <c r="AK189" s="809"/>
      <c r="AL189" s="809"/>
      <c r="AM189" s="810"/>
      <c r="AP189" s="857" t="s">
        <v>347</v>
      </c>
      <c r="AQ189" s="858"/>
      <c r="AR189" s="858"/>
      <c r="AS189" s="858"/>
      <c r="AT189" s="858"/>
      <c r="AU189" s="858"/>
      <c r="AV189" s="858"/>
      <c r="AW189" s="858"/>
      <c r="AX189" s="858"/>
      <c r="AY189" s="859"/>
    </row>
    <row r="190" spans="2:51" ht="16" thickBot="1" x14ac:dyDescent="0.4">
      <c r="B190" s="250" t="s">
        <v>316</v>
      </c>
      <c r="C190" s="778"/>
      <c r="D190" s="770"/>
      <c r="E190" s="251" t="s">
        <v>317</v>
      </c>
      <c r="F190" s="830"/>
      <c r="G190" s="831"/>
      <c r="H190" s="831"/>
      <c r="I190" s="831"/>
      <c r="J190" s="831"/>
      <c r="K190" s="832"/>
      <c r="N190" s="250" t="s">
        <v>316</v>
      </c>
      <c r="O190" s="830"/>
      <c r="P190" s="831"/>
      <c r="Q190" s="833"/>
      <c r="R190" s="251" t="s">
        <v>317</v>
      </c>
      <c r="S190" s="830"/>
      <c r="T190" s="831"/>
      <c r="U190" s="831"/>
      <c r="V190" s="831"/>
      <c r="W190" s="831"/>
      <c r="X190" s="831"/>
      <c r="Y190" s="832"/>
      <c r="AB190" s="250" t="s">
        <v>316</v>
      </c>
      <c r="AC190" s="830"/>
      <c r="AD190" s="831"/>
      <c r="AE190" s="833"/>
      <c r="AF190" s="251" t="s">
        <v>317</v>
      </c>
      <c r="AG190" s="830"/>
      <c r="AH190" s="831"/>
      <c r="AI190" s="831"/>
      <c r="AJ190" s="831"/>
      <c r="AK190" s="831"/>
      <c r="AL190" s="831"/>
      <c r="AM190" s="832"/>
      <c r="AP190" s="250" t="s">
        <v>326</v>
      </c>
      <c r="AQ190" s="778"/>
      <c r="AR190" s="770"/>
      <c r="AS190" s="251" t="s">
        <v>327</v>
      </c>
      <c r="AT190" s="830"/>
      <c r="AU190" s="831"/>
      <c r="AV190" s="831"/>
      <c r="AW190" s="831"/>
      <c r="AX190" s="831"/>
      <c r="AY190" s="832"/>
    </row>
    <row r="191" spans="2:51" ht="16" thickBot="1" x14ac:dyDescent="0.4">
      <c r="D191" s="144"/>
      <c r="E191" s="144"/>
    </row>
    <row r="192" spans="2:51" x14ac:dyDescent="0.35">
      <c r="B192" s="771" t="s">
        <v>244</v>
      </c>
      <c r="C192" s="772"/>
      <c r="D192" s="772"/>
      <c r="E192" s="772"/>
      <c r="F192" s="772"/>
      <c r="G192" s="772"/>
      <c r="H192" s="772"/>
      <c r="I192" s="772"/>
      <c r="J192" s="772"/>
      <c r="K192" s="773"/>
      <c r="N192" s="759" t="s">
        <v>83</v>
      </c>
      <c r="O192" s="760"/>
      <c r="P192" s="760"/>
      <c r="Q192" s="760"/>
      <c r="R192" s="760"/>
      <c r="S192" s="760"/>
      <c r="T192" s="760"/>
      <c r="U192" s="760"/>
      <c r="V192" s="760"/>
      <c r="W192" s="760"/>
      <c r="X192" s="760"/>
      <c r="Y192" s="801"/>
      <c r="AB192" s="771" t="s">
        <v>83</v>
      </c>
      <c r="AC192" s="772"/>
      <c r="AD192" s="772"/>
      <c r="AE192" s="772"/>
      <c r="AF192" s="772"/>
      <c r="AG192" s="772"/>
      <c r="AH192" s="772"/>
      <c r="AI192" s="772"/>
      <c r="AJ192" s="772"/>
      <c r="AK192" s="772"/>
      <c r="AL192" s="772"/>
      <c r="AM192" s="773"/>
      <c r="AP192" s="771" t="s">
        <v>244</v>
      </c>
      <c r="AQ192" s="772"/>
      <c r="AR192" s="772"/>
      <c r="AS192" s="772"/>
      <c r="AT192" s="772"/>
      <c r="AU192" s="772"/>
      <c r="AV192" s="772"/>
      <c r="AW192" s="772"/>
      <c r="AX192" s="772"/>
      <c r="AY192" s="773"/>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59" t="s">
        <v>109</v>
      </c>
      <c r="C198" s="760"/>
      <c r="D198" s="760"/>
      <c r="E198" s="760"/>
      <c r="F198" s="760"/>
      <c r="G198" s="760"/>
      <c r="H198" s="760"/>
      <c r="I198" s="760"/>
      <c r="J198" s="760"/>
      <c r="K198" s="801"/>
      <c r="N198" s="759" t="s">
        <v>109</v>
      </c>
      <c r="O198" s="760"/>
      <c r="P198" s="760"/>
      <c r="Q198" s="760"/>
      <c r="R198" s="760"/>
      <c r="S198" s="760"/>
      <c r="T198" s="760"/>
      <c r="U198" s="760"/>
      <c r="V198" s="760"/>
      <c r="W198" s="760"/>
      <c r="X198" s="760"/>
      <c r="Y198" s="801"/>
      <c r="AB198" s="759" t="s">
        <v>109</v>
      </c>
      <c r="AC198" s="760"/>
      <c r="AD198" s="760"/>
      <c r="AE198" s="760"/>
      <c r="AF198" s="760"/>
      <c r="AG198" s="760"/>
      <c r="AH198" s="760"/>
      <c r="AI198" s="760"/>
      <c r="AJ198" s="760"/>
      <c r="AK198" s="760"/>
      <c r="AL198" s="760"/>
      <c r="AM198" s="801"/>
      <c r="AP198" s="759" t="s">
        <v>109</v>
      </c>
      <c r="AQ198" s="760"/>
      <c r="AR198" s="760"/>
      <c r="AS198" s="760"/>
      <c r="AT198" s="760"/>
      <c r="AU198" s="760"/>
      <c r="AV198" s="760"/>
      <c r="AW198" s="760"/>
      <c r="AX198" s="760"/>
      <c r="AY198" s="801"/>
    </row>
    <row r="199" spans="2:51" x14ac:dyDescent="0.35">
      <c r="B199" s="788" t="s">
        <v>110</v>
      </c>
      <c r="C199" s="776"/>
      <c r="D199" s="776"/>
      <c r="E199" s="776"/>
      <c r="F199" s="776"/>
      <c r="G199" s="787"/>
      <c r="H199" s="392" t="s">
        <v>111</v>
      </c>
      <c r="I199" s="392" t="s">
        <v>71</v>
      </c>
      <c r="J199" s="392" t="s">
        <v>72</v>
      </c>
      <c r="K199" s="475" t="s">
        <v>94</v>
      </c>
      <c r="M199" s="490"/>
      <c r="N199" s="776" t="s">
        <v>110</v>
      </c>
      <c r="O199" s="776"/>
      <c r="P199" s="776"/>
      <c r="Q199" s="776"/>
      <c r="R199" s="776"/>
      <c r="S199" s="787"/>
      <c r="T199" s="392" t="s">
        <v>187</v>
      </c>
      <c r="U199" s="392" t="s">
        <v>41</v>
      </c>
      <c r="V199" s="392" t="s">
        <v>71</v>
      </c>
      <c r="W199" s="392" t="s">
        <v>72</v>
      </c>
      <c r="X199" s="392" t="s">
        <v>94</v>
      </c>
      <c r="Y199" s="475" t="s">
        <v>95</v>
      </c>
      <c r="AB199" s="788" t="s">
        <v>110</v>
      </c>
      <c r="AC199" s="776"/>
      <c r="AD199" s="776"/>
      <c r="AE199" s="776"/>
      <c r="AF199" s="776"/>
      <c r="AG199" s="776"/>
      <c r="AH199" s="392" t="s">
        <v>187</v>
      </c>
      <c r="AI199" s="392" t="s">
        <v>112</v>
      </c>
      <c r="AJ199" s="392" t="s">
        <v>71</v>
      </c>
      <c r="AK199" s="392" t="s">
        <v>72</v>
      </c>
      <c r="AL199" s="392" t="s">
        <v>96</v>
      </c>
      <c r="AM199" s="475" t="s">
        <v>200</v>
      </c>
      <c r="AP199" s="788" t="s">
        <v>110</v>
      </c>
      <c r="AQ199" s="776"/>
      <c r="AR199" s="776"/>
      <c r="AS199" s="776"/>
      <c r="AT199" s="776"/>
      <c r="AU199" s="787"/>
      <c r="AV199" s="392" t="s">
        <v>111</v>
      </c>
      <c r="AW199" s="392" t="s">
        <v>71</v>
      </c>
      <c r="AX199" s="392" t="s">
        <v>72</v>
      </c>
      <c r="AY199" s="475" t="s">
        <v>94</v>
      </c>
    </row>
    <row r="200" spans="2:51" ht="16" thickBot="1" x14ac:dyDescent="0.4">
      <c r="B200" s="764">
        <f>B157</f>
        <v>0</v>
      </c>
      <c r="C200" s="762"/>
      <c r="D200" s="762"/>
      <c r="E200" s="762"/>
      <c r="F200" s="762"/>
      <c r="G200" s="763"/>
      <c r="H200" s="301">
        <v>0</v>
      </c>
      <c r="I200" s="301">
        <v>0</v>
      </c>
      <c r="J200" s="301">
        <v>0</v>
      </c>
      <c r="K200" s="282">
        <f>SUM(H200:J200)</f>
        <v>0</v>
      </c>
      <c r="L200" s="461"/>
      <c r="M200" s="490"/>
      <c r="N200" s="764">
        <f>N157</f>
        <v>0</v>
      </c>
      <c r="O200" s="762"/>
      <c r="P200" s="762"/>
      <c r="Q200" s="762"/>
      <c r="R200" s="762"/>
      <c r="S200" s="763"/>
      <c r="T200" s="305">
        <f>AM157</f>
        <v>0</v>
      </c>
      <c r="U200" s="302">
        <v>0</v>
      </c>
      <c r="V200" s="301">
        <v>0</v>
      </c>
      <c r="W200" s="301">
        <v>0</v>
      </c>
      <c r="X200" s="283">
        <f>SUM(U200:W200)</f>
        <v>0</v>
      </c>
      <c r="Y200" s="269">
        <f>K200-X200</f>
        <v>0</v>
      </c>
      <c r="Z200" s="461"/>
      <c r="AA200" s="461"/>
      <c r="AB200" s="764">
        <f>IF($O$218&lt;&gt;0, N200, B200)</f>
        <v>0</v>
      </c>
      <c r="AC200" s="762"/>
      <c r="AD200" s="762"/>
      <c r="AE200" s="762"/>
      <c r="AF200" s="762"/>
      <c r="AG200" s="763"/>
      <c r="AH200" s="310">
        <f>AM157</f>
        <v>0</v>
      </c>
      <c r="AI200" s="301">
        <v>0</v>
      </c>
      <c r="AJ200" s="301">
        <v>0</v>
      </c>
      <c r="AK200" s="301">
        <v>0</v>
      </c>
      <c r="AL200" s="284">
        <f>SUM(AI200:AK200)</f>
        <v>0</v>
      </c>
      <c r="AM200" s="270">
        <f>IF($O$222&lt;&gt;0, X200+AM157-AL200, K200+AM157-AL200)</f>
        <v>0</v>
      </c>
      <c r="AP200" s="768"/>
      <c r="AQ200" s="769"/>
      <c r="AR200" s="769"/>
      <c r="AS200" s="769"/>
      <c r="AT200" s="769"/>
      <c r="AU200" s="770"/>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59" t="s">
        <v>114</v>
      </c>
      <c r="C202" s="760"/>
      <c r="D202" s="760"/>
      <c r="E202" s="760"/>
      <c r="F202" s="760"/>
      <c r="G202" s="761"/>
      <c r="H202" s="473" t="s">
        <v>111</v>
      </c>
      <c r="I202" s="473" t="s">
        <v>71</v>
      </c>
      <c r="J202" s="473" t="s">
        <v>72</v>
      </c>
      <c r="K202" s="474" t="s">
        <v>94</v>
      </c>
      <c r="N202" s="759" t="s">
        <v>114</v>
      </c>
      <c r="O202" s="760"/>
      <c r="P202" s="760"/>
      <c r="Q202" s="760"/>
      <c r="R202" s="760"/>
      <c r="S202" s="761"/>
      <c r="T202" s="492" t="s">
        <v>187</v>
      </c>
      <c r="U202" s="473" t="s">
        <v>41</v>
      </c>
      <c r="V202" s="473" t="s">
        <v>71</v>
      </c>
      <c r="W202" s="473" t="s">
        <v>72</v>
      </c>
      <c r="X202" s="473" t="s">
        <v>94</v>
      </c>
      <c r="Y202" s="474" t="s">
        <v>95</v>
      </c>
      <c r="AA202" s="490"/>
      <c r="AB202" s="759" t="s">
        <v>114</v>
      </c>
      <c r="AC202" s="760"/>
      <c r="AD202" s="760"/>
      <c r="AE202" s="760"/>
      <c r="AF202" s="760"/>
      <c r="AG202" s="761"/>
      <c r="AH202" s="473" t="s">
        <v>187</v>
      </c>
      <c r="AI202" s="473" t="s">
        <v>112</v>
      </c>
      <c r="AJ202" s="473" t="s">
        <v>71</v>
      </c>
      <c r="AK202" s="473" t="s">
        <v>72</v>
      </c>
      <c r="AL202" s="473" t="s">
        <v>96</v>
      </c>
      <c r="AM202" s="474" t="s">
        <v>200</v>
      </c>
      <c r="AP202" s="759" t="s">
        <v>114</v>
      </c>
      <c r="AQ202" s="760"/>
      <c r="AR202" s="760"/>
      <c r="AS202" s="760"/>
      <c r="AT202" s="760"/>
      <c r="AU202" s="761"/>
      <c r="AV202" s="473" t="s">
        <v>111</v>
      </c>
      <c r="AW202" s="473" t="s">
        <v>71</v>
      </c>
      <c r="AX202" s="473" t="s">
        <v>72</v>
      </c>
      <c r="AY202" s="474" t="s">
        <v>94</v>
      </c>
    </row>
    <row r="203" spans="2:51" ht="16" thickBot="1" x14ac:dyDescent="0.4">
      <c r="B203" s="764">
        <f>B160</f>
        <v>0</v>
      </c>
      <c r="C203" s="762"/>
      <c r="D203" s="762"/>
      <c r="E203" s="762"/>
      <c r="F203" s="762"/>
      <c r="G203" s="763"/>
      <c r="H203" s="301">
        <v>0</v>
      </c>
      <c r="I203" s="301">
        <v>0</v>
      </c>
      <c r="J203" s="301">
        <v>0</v>
      </c>
      <c r="K203" s="282">
        <f>SUM(H203:J203)</f>
        <v>0</v>
      </c>
      <c r="L203" s="461"/>
      <c r="N203" s="764">
        <f>N160</f>
        <v>0</v>
      </c>
      <c r="O203" s="762"/>
      <c r="P203" s="762"/>
      <c r="Q203" s="762"/>
      <c r="R203" s="762"/>
      <c r="S203" s="763"/>
      <c r="T203" s="306">
        <f>AM160</f>
        <v>0</v>
      </c>
      <c r="U203" s="302">
        <v>0</v>
      </c>
      <c r="V203" s="302">
        <v>0</v>
      </c>
      <c r="W203" s="301">
        <v>0</v>
      </c>
      <c r="X203" s="313">
        <f>SUM(U203:W203)</f>
        <v>0</v>
      </c>
      <c r="Y203" s="269">
        <f>K203-X203</f>
        <v>0</v>
      </c>
      <c r="Z203" s="461"/>
      <c r="AA203" s="494"/>
      <c r="AB203" s="764">
        <f>IF($O$218&lt;&gt;0, N203, B203)</f>
        <v>0</v>
      </c>
      <c r="AC203" s="762"/>
      <c r="AD203" s="762"/>
      <c r="AE203" s="762"/>
      <c r="AF203" s="762"/>
      <c r="AG203" s="763"/>
      <c r="AH203" s="314">
        <f>AM160</f>
        <v>0</v>
      </c>
      <c r="AI203" s="301">
        <v>0</v>
      </c>
      <c r="AJ203" s="302">
        <v>0</v>
      </c>
      <c r="AK203" s="301">
        <v>0</v>
      </c>
      <c r="AL203" s="315">
        <f>SUM(AI203:AK203)</f>
        <v>0</v>
      </c>
      <c r="AM203" s="270">
        <f>IF($O$222&lt;&gt;0, X203+AM160-AL203, K203+AM160-AL203)</f>
        <v>0</v>
      </c>
      <c r="AP203" s="768"/>
      <c r="AQ203" s="769"/>
      <c r="AR203" s="769"/>
      <c r="AS203" s="769"/>
      <c r="AT203" s="769"/>
      <c r="AU203" s="770"/>
      <c r="AV203" s="302">
        <v>0</v>
      </c>
      <c r="AW203" s="302">
        <v>0</v>
      </c>
      <c r="AX203" s="302">
        <v>0</v>
      </c>
      <c r="AY203" s="435">
        <f>SUM(AV203:AX203)</f>
        <v>0</v>
      </c>
    </row>
    <row r="204" spans="2:51" ht="16" thickBot="1" x14ac:dyDescent="0.4">
      <c r="D204" s="144"/>
      <c r="E204" s="144"/>
      <c r="H204" s="272"/>
      <c r="I204" s="272"/>
      <c r="J204" s="272"/>
      <c r="K204" s="272"/>
      <c r="L204" s="461"/>
      <c r="N204" s="789"/>
      <c r="O204" s="789"/>
      <c r="P204" s="789"/>
      <c r="Q204" s="789"/>
      <c r="R204" s="789"/>
      <c r="S204" s="789"/>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59" t="s">
        <v>116</v>
      </c>
      <c r="C205" s="760"/>
      <c r="D205" s="760"/>
      <c r="E205" s="760"/>
      <c r="F205" s="760"/>
      <c r="G205" s="761"/>
      <c r="H205" s="473" t="s">
        <v>111</v>
      </c>
      <c r="I205" s="473" t="s">
        <v>71</v>
      </c>
      <c r="J205" s="473" t="s">
        <v>72</v>
      </c>
      <c r="K205" s="474" t="s">
        <v>94</v>
      </c>
      <c r="M205" s="490"/>
      <c r="N205" s="760" t="s">
        <v>116</v>
      </c>
      <c r="O205" s="760"/>
      <c r="P205" s="760"/>
      <c r="Q205" s="760"/>
      <c r="R205" s="760"/>
      <c r="S205" s="761"/>
      <c r="T205" s="492" t="s">
        <v>187</v>
      </c>
      <c r="U205" s="473" t="s">
        <v>41</v>
      </c>
      <c r="V205" s="473" t="s">
        <v>71</v>
      </c>
      <c r="W205" s="473" t="s">
        <v>72</v>
      </c>
      <c r="X205" s="473" t="s">
        <v>94</v>
      </c>
      <c r="Y205" s="474" t="s">
        <v>95</v>
      </c>
      <c r="AA205" s="490"/>
      <c r="AB205" s="759" t="s">
        <v>116</v>
      </c>
      <c r="AC205" s="760"/>
      <c r="AD205" s="760"/>
      <c r="AE205" s="760"/>
      <c r="AF205" s="760"/>
      <c r="AG205" s="761"/>
      <c r="AH205" s="473" t="s">
        <v>187</v>
      </c>
      <c r="AI205" s="473" t="s">
        <v>112</v>
      </c>
      <c r="AJ205" s="473" t="s">
        <v>71</v>
      </c>
      <c r="AK205" s="473" t="s">
        <v>72</v>
      </c>
      <c r="AL205" s="473" t="s">
        <v>96</v>
      </c>
      <c r="AM205" s="474" t="s">
        <v>200</v>
      </c>
      <c r="AP205" s="759" t="s">
        <v>116</v>
      </c>
      <c r="AQ205" s="760"/>
      <c r="AR205" s="760"/>
      <c r="AS205" s="760"/>
      <c r="AT205" s="760"/>
      <c r="AU205" s="761"/>
      <c r="AV205" s="473" t="s">
        <v>111</v>
      </c>
      <c r="AW205" s="473" t="s">
        <v>71</v>
      </c>
      <c r="AX205" s="473" t="s">
        <v>72</v>
      </c>
      <c r="AY205" s="474" t="s">
        <v>94</v>
      </c>
    </row>
    <row r="206" spans="2:51" ht="16" thickBot="1" x14ac:dyDescent="0.4">
      <c r="B206" s="764">
        <f>B163</f>
        <v>0</v>
      </c>
      <c r="C206" s="762"/>
      <c r="D206" s="762"/>
      <c r="E206" s="762"/>
      <c r="F206" s="762"/>
      <c r="G206" s="763"/>
      <c r="H206" s="301">
        <v>0</v>
      </c>
      <c r="I206" s="301">
        <v>0</v>
      </c>
      <c r="J206" s="301">
        <v>0</v>
      </c>
      <c r="K206" s="282">
        <f>SUM(H206:J206)</f>
        <v>0</v>
      </c>
      <c r="L206" s="461"/>
      <c r="M206" s="490"/>
      <c r="N206" s="762">
        <f>N163</f>
        <v>0</v>
      </c>
      <c r="O206" s="762"/>
      <c r="P206" s="762"/>
      <c r="Q206" s="762"/>
      <c r="R206" s="762"/>
      <c r="S206" s="763"/>
      <c r="T206" s="305">
        <f>AM163</f>
        <v>0</v>
      </c>
      <c r="U206" s="301">
        <v>0</v>
      </c>
      <c r="V206" s="301">
        <v>0</v>
      </c>
      <c r="W206" s="301">
        <v>0</v>
      </c>
      <c r="X206" s="283">
        <f t="shared" ref="X206" si="38">SUM(U206:W206)</f>
        <v>0</v>
      </c>
      <c r="Y206" s="269">
        <f>K206-X206</f>
        <v>0</v>
      </c>
      <c r="Z206" s="461"/>
      <c r="AA206" s="494"/>
      <c r="AB206" s="764">
        <f>IF($O$218&lt;&gt;0, N206, B206)</f>
        <v>0</v>
      </c>
      <c r="AC206" s="762"/>
      <c r="AD206" s="762"/>
      <c r="AE206" s="762"/>
      <c r="AF206" s="762"/>
      <c r="AG206" s="763"/>
      <c r="AH206" s="308">
        <f>AM163</f>
        <v>0</v>
      </c>
      <c r="AI206" s="301">
        <v>0</v>
      </c>
      <c r="AJ206" s="301">
        <v>0</v>
      </c>
      <c r="AK206" s="301">
        <v>0</v>
      </c>
      <c r="AL206" s="284">
        <f t="shared" ref="AL206" si="39">SUM(AI206:AK206)</f>
        <v>0</v>
      </c>
      <c r="AM206" s="270">
        <f>IF($O$222&lt;&gt;0, X206+AM163-AL206, K206+AM163-AL206)</f>
        <v>0</v>
      </c>
      <c r="AP206" s="768"/>
      <c r="AQ206" s="769"/>
      <c r="AR206" s="769"/>
      <c r="AS206" s="769"/>
      <c r="AT206" s="769"/>
      <c r="AU206" s="770"/>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1" t="s">
        <v>119</v>
      </c>
      <c r="C209" s="772"/>
      <c r="D209" s="772"/>
      <c r="E209" s="772"/>
      <c r="F209" s="772"/>
      <c r="G209" s="772"/>
      <c r="H209" s="273">
        <f>SUM(F196, H200, H203, H206)</f>
        <v>0</v>
      </c>
      <c r="I209" s="273">
        <f>SUM(I196, I200, I203, I206, )</f>
        <v>0</v>
      </c>
      <c r="J209" s="273">
        <f>SUM(J196, J200, J203, J206)</f>
        <v>0</v>
      </c>
      <c r="K209" s="274">
        <f>SUM(H209:J209)</f>
        <v>0</v>
      </c>
      <c r="L209" s="461"/>
      <c r="N209" s="765" t="s">
        <v>119</v>
      </c>
      <c r="O209" s="766"/>
      <c r="P209" s="766"/>
      <c r="Q209" s="766"/>
      <c r="R209" s="766"/>
      <c r="S209" s="767"/>
      <c r="T209" s="307">
        <f>AM166</f>
        <v>0</v>
      </c>
      <c r="U209" s="303">
        <f>SUM(S196, U200, U203, U206)</f>
        <v>0</v>
      </c>
      <c r="V209" s="275">
        <f>SUM(V196, V200, V203, V206)</f>
        <v>0</v>
      </c>
      <c r="W209" s="275">
        <f>SUM(W196, W200, W203, W206)</f>
        <v>0</v>
      </c>
      <c r="X209" s="275">
        <f>SUM(U209:W209)</f>
        <v>0</v>
      </c>
      <c r="Y209" s="276">
        <f>K209-X209</f>
        <v>0</v>
      </c>
      <c r="Z209" s="461"/>
      <c r="AA209" s="461"/>
      <c r="AB209" s="759" t="s">
        <v>119</v>
      </c>
      <c r="AC209" s="760"/>
      <c r="AD209" s="760"/>
      <c r="AE209" s="760"/>
      <c r="AF209" s="760"/>
      <c r="AG209" s="761"/>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59" t="s">
        <v>119</v>
      </c>
      <c r="AQ209" s="760"/>
      <c r="AR209" s="760"/>
      <c r="AS209" s="760"/>
      <c r="AT209" s="760"/>
      <c r="AU209" s="761"/>
      <c r="AV209" s="436">
        <f>SUM(AT196, AV200, AV203, AV206)</f>
        <v>0</v>
      </c>
      <c r="AW209" s="436">
        <f>SUM(AW196, AW200, AW203, AW206, )</f>
        <v>0</v>
      </c>
      <c r="AX209" s="436">
        <f>SUM(AX196, AX200, AX203, AX206)</f>
        <v>0</v>
      </c>
      <c r="AY209" s="437">
        <f>SUM(AV209:AX209)</f>
        <v>0</v>
      </c>
    </row>
    <row r="210" spans="2:51" ht="16" thickBot="1" x14ac:dyDescent="0.4">
      <c r="B210" s="799" t="s">
        <v>120</v>
      </c>
      <c r="C210" s="800"/>
      <c r="D210" s="800"/>
      <c r="E210" s="800"/>
      <c r="F210" s="800"/>
      <c r="G210" s="800"/>
      <c r="H210" s="481"/>
      <c r="I210" s="482"/>
      <c r="J210" s="253">
        <f>SUM(I209:J209)</f>
        <v>0</v>
      </c>
      <c r="K210" s="282">
        <f>SUM(H210:J210)</f>
        <v>0</v>
      </c>
      <c r="L210" s="461"/>
      <c r="N210" s="768" t="s">
        <v>120</v>
      </c>
      <c r="O210" s="769"/>
      <c r="P210" s="769"/>
      <c r="Q210" s="769"/>
      <c r="R210" s="769"/>
      <c r="S210" s="769"/>
      <c r="T210" s="305">
        <f>AM167</f>
        <v>0</v>
      </c>
      <c r="U210" s="495"/>
      <c r="V210" s="483"/>
      <c r="W210" s="483"/>
      <c r="X210" s="254">
        <f xml:space="preserve"> SUM(V196, W196, V200, W200, V203, W203, V206, W206)</f>
        <v>0</v>
      </c>
      <c r="Y210" s="269">
        <f>H210-X210</f>
        <v>0</v>
      </c>
      <c r="Z210" s="461"/>
      <c r="AA210" s="461"/>
      <c r="AB210" s="768" t="s">
        <v>120</v>
      </c>
      <c r="AC210" s="769"/>
      <c r="AD210" s="769"/>
      <c r="AE210" s="769"/>
      <c r="AF210" s="769"/>
      <c r="AG210" s="770"/>
      <c r="AH210" s="310">
        <f>AM167</f>
        <v>0</v>
      </c>
      <c r="AI210" s="484"/>
      <c r="AJ210" s="485"/>
      <c r="AK210" s="485"/>
      <c r="AL210" s="281">
        <f xml:space="preserve"> SUM(AJ196, AK196, AJ200, AK200, AJ203, AK203, AJ206, AK206)</f>
        <v>0</v>
      </c>
      <c r="AM210" s="270">
        <f>IF($O$222&lt;&gt;0, X210+AM167-AL210, K210+AM167-AL210)</f>
        <v>0</v>
      </c>
      <c r="AP210" s="768" t="s">
        <v>120</v>
      </c>
      <c r="AQ210" s="769"/>
      <c r="AR210" s="769"/>
      <c r="AS210" s="769"/>
      <c r="AT210" s="769"/>
      <c r="AU210" s="770"/>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59" t="s">
        <v>121</v>
      </c>
      <c r="C212" s="760"/>
      <c r="D212" s="760"/>
      <c r="E212" s="760"/>
      <c r="F212" s="760"/>
      <c r="G212" s="761"/>
      <c r="H212" s="473" t="s">
        <v>111</v>
      </c>
      <c r="I212" s="774" t="s">
        <v>27</v>
      </c>
      <c r="J212" s="761"/>
      <c r="K212" s="474" t="s">
        <v>122</v>
      </c>
      <c r="L212" s="461"/>
      <c r="N212" s="759" t="s">
        <v>121</v>
      </c>
      <c r="O212" s="760"/>
      <c r="P212" s="760"/>
      <c r="Q212" s="760"/>
      <c r="R212" s="760"/>
      <c r="S212" s="760"/>
      <c r="T212" s="473" t="s">
        <v>187</v>
      </c>
      <c r="U212" s="473" t="s">
        <v>41</v>
      </c>
      <c r="V212" s="774" t="s">
        <v>27</v>
      </c>
      <c r="W212" s="761"/>
      <c r="X212" s="473" t="s">
        <v>94</v>
      </c>
      <c r="Y212" s="474" t="s">
        <v>95</v>
      </c>
      <c r="Z212" s="461"/>
      <c r="AA212" s="494"/>
      <c r="AB212" s="759" t="s">
        <v>121</v>
      </c>
      <c r="AC212" s="760"/>
      <c r="AD212" s="760"/>
      <c r="AE212" s="760"/>
      <c r="AF212" s="760"/>
      <c r="AG212" s="761"/>
      <c r="AH212" s="473" t="s">
        <v>187</v>
      </c>
      <c r="AI212" s="473" t="s">
        <v>123</v>
      </c>
      <c r="AJ212" s="774" t="s">
        <v>27</v>
      </c>
      <c r="AK212" s="761"/>
      <c r="AL212" s="473" t="s">
        <v>124</v>
      </c>
      <c r="AM212" s="474" t="s">
        <v>200</v>
      </c>
      <c r="AP212" s="759" t="s">
        <v>121</v>
      </c>
      <c r="AQ212" s="760"/>
      <c r="AR212" s="760"/>
      <c r="AS212" s="760"/>
      <c r="AT212" s="760"/>
      <c r="AU212" s="761"/>
      <c r="AV212" s="473" t="s">
        <v>111</v>
      </c>
      <c r="AW212" s="774" t="s">
        <v>27</v>
      </c>
      <c r="AX212" s="761"/>
      <c r="AY212" s="474" t="s">
        <v>122</v>
      </c>
    </row>
    <row r="213" spans="2:51" ht="16" thickBot="1" x14ac:dyDescent="0.4">
      <c r="B213" s="768" t="s">
        <v>40</v>
      </c>
      <c r="C213" s="769"/>
      <c r="D213" s="769"/>
      <c r="E213" s="769"/>
      <c r="F213" s="769"/>
      <c r="G213" s="770"/>
      <c r="H213" s="268">
        <f>( SUM(F196, H200, H203, H206))*$C$8</f>
        <v>0</v>
      </c>
      <c r="I213" s="792">
        <f>( SUM(I196, I200, I203, I206, J196, J200, J203, J206))*$C$8</f>
        <v>0</v>
      </c>
      <c r="J213" s="793"/>
      <c r="K213" s="282">
        <f>SUM(H213:J213)</f>
        <v>0</v>
      </c>
      <c r="L213" s="461"/>
      <c r="N213" s="768" t="s">
        <v>40</v>
      </c>
      <c r="O213" s="769"/>
      <c r="P213" s="769"/>
      <c r="Q213" s="769"/>
      <c r="R213" s="769"/>
      <c r="S213" s="769"/>
      <c r="T213" s="311">
        <f>AM170</f>
        <v>0</v>
      </c>
      <c r="U213" s="283">
        <f>( SUM(S196, U200, U203, U206))*$O$8</f>
        <v>0</v>
      </c>
      <c r="V213" s="794">
        <f>( SUM(V196, W196, V200, W200, V203, W203, V206, W206, ))*$O$8</f>
        <v>0</v>
      </c>
      <c r="W213" s="795"/>
      <c r="X213" s="283">
        <f>SUM(U213:W213)</f>
        <v>0</v>
      </c>
      <c r="Y213" s="269">
        <f>K213-X213</f>
        <v>0</v>
      </c>
      <c r="Z213" s="461"/>
      <c r="AA213" s="494"/>
      <c r="AB213" s="768" t="s">
        <v>40</v>
      </c>
      <c r="AC213" s="769"/>
      <c r="AD213" s="769"/>
      <c r="AE213" s="769"/>
      <c r="AF213" s="769"/>
      <c r="AG213" s="770"/>
      <c r="AH213" s="310">
        <f>AM170</f>
        <v>0</v>
      </c>
      <c r="AI213" s="500">
        <f>( SUM(AG196, AI200, AI203, AI206))*$C$8</f>
        <v>0</v>
      </c>
      <c r="AJ213" s="790">
        <f>( SUM(AJ196, AK196, AJ200, AK200, AJ203, AK203, AJ206, AK206, ))*$C$8</f>
        <v>0</v>
      </c>
      <c r="AK213" s="791"/>
      <c r="AL213" s="284">
        <f>SUM(AI213:AK213)</f>
        <v>0</v>
      </c>
      <c r="AM213" s="270">
        <f>IF($O$222&lt;&gt;0, X213+AM170-AL213, K213+AM170-AL213)</f>
        <v>0</v>
      </c>
      <c r="AP213" s="768" t="s">
        <v>40</v>
      </c>
      <c r="AQ213" s="769"/>
      <c r="AR213" s="769"/>
      <c r="AS213" s="769"/>
      <c r="AT213" s="769"/>
      <c r="AU213" s="770"/>
      <c r="AV213" s="433">
        <f>( SUM(AT196, AV200, AV203, AV206))*$C$8</f>
        <v>0</v>
      </c>
      <c r="AW213" s="860">
        <f>( SUM(AW196, AW200, AW203, AW206, AX196, AX200, AX203, AX206))*$C$8</f>
        <v>0</v>
      </c>
      <c r="AX213" s="861"/>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796" t="s">
        <v>126</v>
      </c>
      <c r="C215" s="797"/>
      <c r="D215" s="797"/>
      <c r="E215" s="797"/>
      <c r="F215" s="797"/>
      <c r="G215" s="798"/>
      <c r="H215" s="285">
        <f>SUM(H209,H213)</f>
        <v>0</v>
      </c>
      <c r="I215" s="285">
        <f>SUM(I209, I213)</f>
        <v>0</v>
      </c>
      <c r="J215" s="285">
        <f>SUM(J209)</f>
        <v>0</v>
      </c>
      <c r="K215" s="286">
        <f>SUM(H215:J215)</f>
        <v>0</v>
      </c>
      <c r="L215" s="272"/>
      <c r="N215" s="782" t="s">
        <v>126</v>
      </c>
      <c r="O215" s="783"/>
      <c r="P215" s="783"/>
      <c r="Q215" s="783"/>
      <c r="R215" s="783"/>
      <c r="S215" s="78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784" t="s">
        <v>126</v>
      </c>
      <c r="AC215" s="785"/>
      <c r="AD215" s="785"/>
      <c r="AE215" s="785"/>
      <c r="AF215" s="785"/>
      <c r="AG215" s="78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62" t="s">
        <v>348</v>
      </c>
      <c r="AQ215" s="863"/>
      <c r="AR215" s="863"/>
      <c r="AS215" s="863"/>
      <c r="AT215" s="863"/>
      <c r="AU215" s="864"/>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4"/>
      <c r="AI218" s="761"/>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775"/>
      <c r="AI219" s="776"/>
      <c r="AJ219" s="776"/>
      <c r="AK219" s="777"/>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8"/>
      <c r="AI220" s="770"/>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79" t="s">
        <v>151</v>
      </c>
      <c r="AH222" s="780"/>
      <c r="AI222" s="780"/>
      <c r="AJ222" s="780"/>
      <c r="AK222" s="781"/>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02" t="s">
        <v>308</v>
      </c>
      <c r="C232" s="803"/>
      <c r="D232" s="803"/>
      <c r="E232" s="803"/>
      <c r="F232" s="803"/>
      <c r="G232" s="803"/>
      <c r="H232" s="803"/>
      <c r="I232" s="803"/>
      <c r="J232" s="803"/>
      <c r="K232" s="804"/>
      <c r="N232" s="805" t="s">
        <v>208</v>
      </c>
      <c r="O232" s="806"/>
      <c r="P232" s="806"/>
      <c r="Q232" s="806"/>
      <c r="R232" s="806"/>
      <c r="S232" s="806"/>
      <c r="T232" s="806"/>
      <c r="U232" s="806"/>
      <c r="V232" s="806"/>
      <c r="W232" s="806"/>
      <c r="X232" s="806"/>
      <c r="Y232" s="807"/>
      <c r="AB232" s="808" t="s">
        <v>209</v>
      </c>
      <c r="AC232" s="809"/>
      <c r="AD232" s="809"/>
      <c r="AE232" s="809"/>
      <c r="AF232" s="809"/>
      <c r="AG232" s="809"/>
      <c r="AH232" s="809"/>
      <c r="AI232" s="809"/>
      <c r="AJ232" s="809"/>
      <c r="AK232" s="809"/>
      <c r="AL232" s="809"/>
      <c r="AM232" s="810"/>
      <c r="AP232" s="857" t="s">
        <v>349</v>
      </c>
      <c r="AQ232" s="858"/>
      <c r="AR232" s="858"/>
      <c r="AS232" s="858"/>
      <c r="AT232" s="858"/>
      <c r="AU232" s="858"/>
      <c r="AV232" s="858"/>
      <c r="AW232" s="858"/>
      <c r="AX232" s="858"/>
      <c r="AY232" s="859"/>
    </row>
    <row r="233" spans="2:51" ht="16" hidden="1" thickBot="1" x14ac:dyDescent="0.4">
      <c r="B233" s="250" t="s">
        <v>299</v>
      </c>
      <c r="C233" s="778"/>
      <c r="D233" s="770"/>
      <c r="E233" s="251" t="s">
        <v>300</v>
      </c>
      <c r="F233" s="830"/>
      <c r="G233" s="831"/>
      <c r="H233" s="831"/>
      <c r="I233" s="831"/>
      <c r="J233" s="831"/>
      <c r="K233" s="832"/>
      <c r="N233" s="250" t="s">
        <v>299</v>
      </c>
      <c r="O233" s="830"/>
      <c r="P233" s="831"/>
      <c r="Q233" s="833"/>
      <c r="R233" s="251" t="s">
        <v>300</v>
      </c>
      <c r="S233" s="830"/>
      <c r="T233" s="831"/>
      <c r="U233" s="831"/>
      <c r="V233" s="831"/>
      <c r="W233" s="831"/>
      <c r="X233" s="831"/>
      <c r="Y233" s="832"/>
      <c r="AB233" s="250" t="s">
        <v>299</v>
      </c>
      <c r="AC233" s="830"/>
      <c r="AD233" s="831"/>
      <c r="AE233" s="833"/>
      <c r="AF233" s="251" t="s">
        <v>300</v>
      </c>
      <c r="AG233" s="830"/>
      <c r="AH233" s="831"/>
      <c r="AI233" s="831"/>
      <c r="AJ233" s="831"/>
      <c r="AK233" s="831"/>
      <c r="AL233" s="831"/>
      <c r="AM233" s="832"/>
      <c r="AP233" s="250" t="s">
        <v>326</v>
      </c>
      <c r="AQ233" s="778"/>
      <c r="AR233" s="770"/>
      <c r="AS233" s="251" t="s">
        <v>327</v>
      </c>
      <c r="AT233" s="830"/>
      <c r="AU233" s="831"/>
      <c r="AV233" s="831"/>
      <c r="AW233" s="831"/>
      <c r="AX233" s="831"/>
      <c r="AY233" s="832"/>
    </row>
    <row r="234" spans="2:51" ht="16" hidden="1" thickBot="1" x14ac:dyDescent="0.4">
      <c r="D234" s="144"/>
      <c r="E234" s="144"/>
    </row>
    <row r="235" spans="2:51" hidden="1" x14ac:dyDescent="0.35">
      <c r="B235" s="771" t="s">
        <v>244</v>
      </c>
      <c r="C235" s="772"/>
      <c r="D235" s="772"/>
      <c r="E235" s="772"/>
      <c r="F235" s="772"/>
      <c r="G235" s="772"/>
      <c r="H235" s="772"/>
      <c r="I235" s="772"/>
      <c r="J235" s="772"/>
      <c r="K235" s="773"/>
      <c r="N235" s="759" t="s">
        <v>83</v>
      </c>
      <c r="O235" s="760"/>
      <c r="P235" s="760"/>
      <c r="Q235" s="760"/>
      <c r="R235" s="760"/>
      <c r="S235" s="760"/>
      <c r="T235" s="760"/>
      <c r="U235" s="760"/>
      <c r="V235" s="760"/>
      <c r="W235" s="760"/>
      <c r="X235" s="760"/>
      <c r="Y235" s="801"/>
      <c r="AB235" s="771" t="s">
        <v>83</v>
      </c>
      <c r="AC235" s="772"/>
      <c r="AD235" s="772"/>
      <c r="AE235" s="772"/>
      <c r="AF235" s="772"/>
      <c r="AG235" s="772"/>
      <c r="AH235" s="772"/>
      <c r="AI235" s="772"/>
      <c r="AJ235" s="772"/>
      <c r="AK235" s="772"/>
      <c r="AL235" s="772"/>
      <c r="AM235" s="773"/>
      <c r="AP235" s="771" t="s">
        <v>244</v>
      </c>
      <c r="AQ235" s="772"/>
      <c r="AR235" s="772"/>
      <c r="AS235" s="772"/>
      <c r="AT235" s="772"/>
      <c r="AU235" s="772"/>
      <c r="AV235" s="772"/>
      <c r="AW235" s="772"/>
      <c r="AX235" s="772"/>
      <c r="AY235" s="773"/>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59" t="s">
        <v>109</v>
      </c>
      <c r="C241" s="760"/>
      <c r="D241" s="760"/>
      <c r="E241" s="760"/>
      <c r="F241" s="760"/>
      <c r="G241" s="760"/>
      <c r="H241" s="760"/>
      <c r="I241" s="760"/>
      <c r="J241" s="760"/>
      <c r="K241" s="801"/>
      <c r="N241" s="759" t="s">
        <v>109</v>
      </c>
      <c r="O241" s="760"/>
      <c r="P241" s="760"/>
      <c r="Q241" s="760"/>
      <c r="R241" s="760"/>
      <c r="S241" s="760"/>
      <c r="T241" s="760"/>
      <c r="U241" s="760"/>
      <c r="V241" s="760"/>
      <c r="W241" s="760"/>
      <c r="X241" s="760"/>
      <c r="Y241" s="801"/>
      <c r="AB241" s="759" t="s">
        <v>109</v>
      </c>
      <c r="AC241" s="760"/>
      <c r="AD241" s="760"/>
      <c r="AE241" s="760"/>
      <c r="AF241" s="760"/>
      <c r="AG241" s="760"/>
      <c r="AH241" s="760"/>
      <c r="AI241" s="760"/>
      <c r="AJ241" s="760"/>
      <c r="AK241" s="760"/>
      <c r="AL241" s="760"/>
      <c r="AM241" s="801"/>
      <c r="AP241" s="759" t="s">
        <v>109</v>
      </c>
      <c r="AQ241" s="760"/>
      <c r="AR241" s="760"/>
      <c r="AS241" s="760"/>
      <c r="AT241" s="760"/>
      <c r="AU241" s="760"/>
      <c r="AV241" s="760"/>
      <c r="AW241" s="760"/>
      <c r="AX241" s="760"/>
      <c r="AY241" s="801"/>
    </row>
    <row r="242" spans="2:51" hidden="1" x14ac:dyDescent="0.35">
      <c r="B242" s="788" t="s">
        <v>110</v>
      </c>
      <c r="C242" s="776"/>
      <c r="D242" s="776"/>
      <c r="E242" s="776"/>
      <c r="F242" s="776"/>
      <c r="G242" s="787"/>
      <c r="H242" s="392" t="s">
        <v>111</v>
      </c>
      <c r="I242" s="392" t="s">
        <v>71</v>
      </c>
      <c r="J242" s="392" t="s">
        <v>72</v>
      </c>
      <c r="K242" s="475" t="s">
        <v>94</v>
      </c>
      <c r="M242" s="490"/>
      <c r="N242" s="776" t="s">
        <v>110</v>
      </c>
      <c r="O242" s="776"/>
      <c r="P242" s="776"/>
      <c r="Q242" s="776"/>
      <c r="R242" s="776"/>
      <c r="S242" s="787"/>
      <c r="T242" s="392" t="s">
        <v>200</v>
      </c>
      <c r="U242" s="392" t="s">
        <v>41</v>
      </c>
      <c r="V242" s="392" t="s">
        <v>71</v>
      </c>
      <c r="W242" s="392" t="s">
        <v>72</v>
      </c>
      <c r="X242" s="392" t="s">
        <v>94</v>
      </c>
      <c r="Y242" s="475" t="s">
        <v>95</v>
      </c>
      <c r="AB242" s="788" t="s">
        <v>110</v>
      </c>
      <c r="AC242" s="776"/>
      <c r="AD242" s="776"/>
      <c r="AE242" s="776"/>
      <c r="AF242" s="776"/>
      <c r="AG242" s="776"/>
      <c r="AH242" s="392" t="s">
        <v>200</v>
      </c>
      <c r="AI242" s="392" t="s">
        <v>112</v>
      </c>
      <c r="AJ242" s="392" t="s">
        <v>71</v>
      </c>
      <c r="AK242" s="392" t="s">
        <v>72</v>
      </c>
      <c r="AL242" s="392" t="s">
        <v>96</v>
      </c>
      <c r="AM242" s="475" t="s">
        <v>212</v>
      </c>
      <c r="AP242" s="788" t="s">
        <v>110</v>
      </c>
      <c r="AQ242" s="776"/>
      <c r="AR242" s="776"/>
      <c r="AS242" s="776"/>
      <c r="AT242" s="776"/>
      <c r="AU242" s="787"/>
      <c r="AV242" s="392" t="s">
        <v>111</v>
      </c>
      <c r="AW242" s="392" t="s">
        <v>71</v>
      </c>
      <c r="AX242" s="392" t="s">
        <v>72</v>
      </c>
      <c r="AY242" s="475" t="s">
        <v>94</v>
      </c>
    </row>
    <row r="243" spans="2:51" ht="16" hidden="1" thickBot="1" x14ac:dyDescent="0.4">
      <c r="B243" s="764">
        <f>B200</f>
        <v>0</v>
      </c>
      <c r="C243" s="762"/>
      <c r="D243" s="762"/>
      <c r="E243" s="762"/>
      <c r="F243" s="762"/>
      <c r="G243" s="763"/>
      <c r="H243" s="301">
        <v>0</v>
      </c>
      <c r="I243" s="301">
        <v>0</v>
      </c>
      <c r="J243" s="301">
        <v>0</v>
      </c>
      <c r="K243" s="282">
        <f>SUM(H243:J243)</f>
        <v>0</v>
      </c>
      <c r="L243" s="461"/>
      <c r="M243" s="490"/>
      <c r="N243" s="764">
        <f>N200</f>
        <v>0</v>
      </c>
      <c r="O243" s="762"/>
      <c r="P243" s="762"/>
      <c r="Q243" s="762"/>
      <c r="R243" s="762"/>
      <c r="S243" s="763"/>
      <c r="T243" s="305">
        <f>AM200</f>
        <v>0</v>
      </c>
      <c r="U243" s="302">
        <v>0</v>
      </c>
      <c r="V243" s="301">
        <v>0</v>
      </c>
      <c r="W243" s="301">
        <v>0</v>
      </c>
      <c r="X243" s="283">
        <f>SUM(U243:W243)</f>
        <v>0</v>
      </c>
      <c r="Y243" s="269">
        <f>K243-X243</f>
        <v>0</v>
      </c>
      <c r="Z243" s="461"/>
      <c r="AA243" s="461"/>
      <c r="AB243" s="764">
        <f>IF($O$261&lt;&gt;0, N243, B243)</f>
        <v>0</v>
      </c>
      <c r="AC243" s="762"/>
      <c r="AD243" s="762"/>
      <c r="AE243" s="762"/>
      <c r="AF243" s="762"/>
      <c r="AG243" s="763"/>
      <c r="AH243" s="310">
        <f>AM200</f>
        <v>0</v>
      </c>
      <c r="AI243" s="301">
        <v>0</v>
      </c>
      <c r="AJ243" s="301">
        <v>0</v>
      </c>
      <c r="AK243" s="301">
        <v>0</v>
      </c>
      <c r="AL243" s="284">
        <f>SUM(AI243:AK243)</f>
        <v>0</v>
      </c>
      <c r="AM243" s="270">
        <f>IF($O$265&lt;&gt;0, X243+AM200-AL243, K243+AM200-AL243)</f>
        <v>0</v>
      </c>
      <c r="AP243" s="768"/>
      <c r="AQ243" s="769"/>
      <c r="AR243" s="769"/>
      <c r="AS243" s="769"/>
      <c r="AT243" s="769"/>
      <c r="AU243" s="770"/>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59" t="s">
        <v>114</v>
      </c>
      <c r="C245" s="760"/>
      <c r="D245" s="760"/>
      <c r="E245" s="760"/>
      <c r="F245" s="760"/>
      <c r="G245" s="761"/>
      <c r="H245" s="473" t="s">
        <v>111</v>
      </c>
      <c r="I245" s="473" t="s">
        <v>71</v>
      </c>
      <c r="J245" s="473" t="s">
        <v>72</v>
      </c>
      <c r="K245" s="474" t="s">
        <v>94</v>
      </c>
      <c r="N245" s="759" t="s">
        <v>114</v>
      </c>
      <c r="O245" s="760"/>
      <c r="P245" s="760"/>
      <c r="Q245" s="760"/>
      <c r="R245" s="760"/>
      <c r="S245" s="761"/>
      <c r="T245" s="492" t="s">
        <v>200</v>
      </c>
      <c r="U245" s="473" t="s">
        <v>41</v>
      </c>
      <c r="V245" s="473" t="s">
        <v>71</v>
      </c>
      <c r="W245" s="473" t="s">
        <v>72</v>
      </c>
      <c r="X245" s="473" t="s">
        <v>94</v>
      </c>
      <c r="Y245" s="474" t="s">
        <v>95</v>
      </c>
      <c r="AA245" s="490"/>
      <c r="AB245" s="759" t="s">
        <v>114</v>
      </c>
      <c r="AC245" s="760"/>
      <c r="AD245" s="760"/>
      <c r="AE245" s="760"/>
      <c r="AF245" s="760"/>
      <c r="AG245" s="761"/>
      <c r="AH245" s="473" t="s">
        <v>200</v>
      </c>
      <c r="AI245" s="473" t="s">
        <v>112</v>
      </c>
      <c r="AJ245" s="473" t="s">
        <v>71</v>
      </c>
      <c r="AK245" s="473" t="s">
        <v>72</v>
      </c>
      <c r="AL245" s="473" t="s">
        <v>96</v>
      </c>
      <c r="AM245" s="474" t="s">
        <v>212</v>
      </c>
      <c r="AP245" s="759" t="s">
        <v>114</v>
      </c>
      <c r="AQ245" s="760"/>
      <c r="AR245" s="760"/>
      <c r="AS245" s="760"/>
      <c r="AT245" s="760"/>
      <c r="AU245" s="761"/>
      <c r="AV245" s="473" t="s">
        <v>111</v>
      </c>
      <c r="AW245" s="473" t="s">
        <v>71</v>
      </c>
      <c r="AX245" s="473" t="s">
        <v>72</v>
      </c>
      <c r="AY245" s="474" t="s">
        <v>94</v>
      </c>
    </row>
    <row r="246" spans="2:51" ht="16" hidden="1" thickBot="1" x14ac:dyDescent="0.4">
      <c r="B246" s="764">
        <f>B203</f>
        <v>0</v>
      </c>
      <c r="C246" s="762"/>
      <c r="D246" s="762"/>
      <c r="E246" s="762"/>
      <c r="F246" s="762"/>
      <c r="G246" s="763"/>
      <c r="H246" s="301">
        <v>0</v>
      </c>
      <c r="I246" s="301">
        <v>0</v>
      </c>
      <c r="J246" s="301">
        <v>0</v>
      </c>
      <c r="K246" s="282">
        <f>SUM(H246:J246)</f>
        <v>0</v>
      </c>
      <c r="L246" s="461"/>
      <c r="N246" s="764">
        <f>N203</f>
        <v>0</v>
      </c>
      <c r="O246" s="762"/>
      <c r="P246" s="762"/>
      <c r="Q246" s="762"/>
      <c r="R246" s="762"/>
      <c r="S246" s="763"/>
      <c r="T246" s="306">
        <f>AM203</f>
        <v>0</v>
      </c>
      <c r="U246" s="302">
        <v>0</v>
      </c>
      <c r="V246" s="302">
        <v>0</v>
      </c>
      <c r="W246" s="301">
        <v>0</v>
      </c>
      <c r="X246" s="313">
        <f>SUM(U246:W246)</f>
        <v>0</v>
      </c>
      <c r="Y246" s="269">
        <f>K246-X246</f>
        <v>0</v>
      </c>
      <c r="Z246" s="461"/>
      <c r="AA246" s="494"/>
      <c r="AB246" s="764">
        <f>IF($O$261&lt;&gt;0, N246, B246)</f>
        <v>0</v>
      </c>
      <c r="AC246" s="762"/>
      <c r="AD246" s="762"/>
      <c r="AE246" s="762"/>
      <c r="AF246" s="762"/>
      <c r="AG246" s="763"/>
      <c r="AH246" s="314">
        <f>AM203</f>
        <v>0</v>
      </c>
      <c r="AI246" s="301">
        <v>0</v>
      </c>
      <c r="AJ246" s="302">
        <v>0</v>
      </c>
      <c r="AK246" s="301">
        <v>0</v>
      </c>
      <c r="AL246" s="315">
        <f>SUM(AI246:AK246)</f>
        <v>0</v>
      </c>
      <c r="AM246" s="270">
        <f>IF($O$265&lt;&gt;0, X246+AM203-AL246, K246+AM203-AL246)</f>
        <v>0</v>
      </c>
      <c r="AP246" s="768"/>
      <c r="AQ246" s="769"/>
      <c r="AR246" s="769"/>
      <c r="AS246" s="769"/>
      <c r="AT246" s="769"/>
      <c r="AU246" s="770"/>
      <c r="AV246" s="302">
        <v>0</v>
      </c>
      <c r="AW246" s="302">
        <v>0</v>
      </c>
      <c r="AX246" s="302">
        <v>0</v>
      </c>
      <c r="AY246" s="435">
        <f>SUM(AV246:AX246)</f>
        <v>0</v>
      </c>
    </row>
    <row r="247" spans="2:51" ht="16" hidden="1" thickBot="1" x14ac:dyDescent="0.4">
      <c r="D247" s="144"/>
      <c r="E247" s="144"/>
      <c r="H247" s="272"/>
      <c r="I247" s="272"/>
      <c r="J247" s="272"/>
      <c r="K247" s="272"/>
      <c r="L247" s="461"/>
      <c r="N247" s="789"/>
      <c r="O247" s="789"/>
      <c r="P247" s="789"/>
      <c r="Q247" s="789"/>
      <c r="R247" s="789"/>
      <c r="S247" s="789"/>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59" t="s">
        <v>116</v>
      </c>
      <c r="C248" s="760"/>
      <c r="D248" s="760"/>
      <c r="E248" s="760"/>
      <c r="F248" s="760"/>
      <c r="G248" s="761"/>
      <c r="H248" s="473" t="s">
        <v>111</v>
      </c>
      <c r="I248" s="473" t="s">
        <v>71</v>
      </c>
      <c r="J248" s="473" t="s">
        <v>72</v>
      </c>
      <c r="K248" s="474" t="s">
        <v>94</v>
      </c>
      <c r="M248" s="490"/>
      <c r="N248" s="760" t="s">
        <v>116</v>
      </c>
      <c r="O248" s="760"/>
      <c r="P248" s="760"/>
      <c r="Q248" s="760"/>
      <c r="R248" s="760"/>
      <c r="S248" s="761"/>
      <c r="T248" s="492" t="s">
        <v>200</v>
      </c>
      <c r="U248" s="473" t="s">
        <v>41</v>
      </c>
      <c r="V248" s="473" t="s">
        <v>71</v>
      </c>
      <c r="W248" s="473" t="s">
        <v>72</v>
      </c>
      <c r="X248" s="473" t="s">
        <v>94</v>
      </c>
      <c r="Y248" s="474" t="s">
        <v>95</v>
      </c>
      <c r="AA248" s="490"/>
      <c r="AB248" s="759" t="s">
        <v>116</v>
      </c>
      <c r="AC248" s="760"/>
      <c r="AD248" s="760"/>
      <c r="AE248" s="760"/>
      <c r="AF248" s="760"/>
      <c r="AG248" s="761"/>
      <c r="AH248" s="473" t="s">
        <v>200</v>
      </c>
      <c r="AI248" s="473" t="s">
        <v>112</v>
      </c>
      <c r="AJ248" s="473" t="s">
        <v>71</v>
      </c>
      <c r="AK248" s="473" t="s">
        <v>72</v>
      </c>
      <c r="AL248" s="473" t="s">
        <v>96</v>
      </c>
      <c r="AM248" s="474" t="s">
        <v>212</v>
      </c>
      <c r="AP248" s="759" t="s">
        <v>116</v>
      </c>
      <c r="AQ248" s="760"/>
      <c r="AR248" s="760"/>
      <c r="AS248" s="760"/>
      <c r="AT248" s="760"/>
      <c r="AU248" s="761"/>
      <c r="AV248" s="473" t="s">
        <v>111</v>
      </c>
      <c r="AW248" s="473" t="s">
        <v>71</v>
      </c>
      <c r="AX248" s="473" t="s">
        <v>72</v>
      </c>
      <c r="AY248" s="474" t="s">
        <v>94</v>
      </c>
    </row>
    <row r="249" spans="2:51" ht="16" hidden="1" thickBot="1" x14ac:dyDescent="0.4">
      <c r="B249" s="764">
        <f>B206</f>
        <v>0</v>
      </c>
      <c r="C249" s="762"/>
      <c r="D249" s="762"/>
      <c r="E249" s="762"/>
      <c r="F249" s="762"/>
      <c r="G249" s="763"/>
      <c r="H249" s="301">
        <v>0</v>
      </c>
      <c r="I249" s="301">
        <v>0</v>
      </c>
      <c r="J249" s="301">
        <v>0</v>
      </c>
      <c r="K249" s="282">
        <f>SUM(H249:J249)</f>
        <v>0</v>
      </c>
      <c r="L249" s="461"/>
      <c r="M249" s="490"/>
      <c r="N249" s="762">
        <f>N206</f>
        <v>0</v>
      </c>
      <c r="O249" s="762"/>
      <c r="P249" s="762"/>
      <c r="Q249" s="762"/>
      <c r="R249" s="762"/>
      <c r="S249" s="763"/>
      <c r="T249" s="305">
        <f>AM206</f>
        <v>0</v>
      </c>
      <c r="U249" s="301">
        <v>0</v>
      </c>
      <c r="V249" s="301">
        <v>0</v>
      </c>
      <c r="W249" s="301">
        <v>0</v>
      </c>
      <c r="X249" s="283">
        <f t="shared" ref="X249" si="46">SUM(U249:W249)</f>
        <v>0</v>
      </c>
      <c r="Y249" s="269">
        <f>K249-X249</f>
        <v>0</v>
      </c>
      <c r="Z249" s="461"/>
      <c r="AA249" s="494"/>
      <c r="AB249" s="764">
        <f>IF($O$261&lt;&gt;0, N249, B249)</f>
        <v>0</v>
      </c>
      <c r="AC249" s="762"/>
      <c r="AD249" s="762"/>
      <c r="AE249" s="762"/>
      <c r="AF249" s="762"/>
      <c r="AG249" s="763"/>
      <c r="AH249" s="308">
        <f>AM206</f>
        <v>0</v>
      </c>
      <c r="AI249" s="301">
        <v>0</v>
      </c>
      <c r="AJ249" s="301">
        <v>0</v>
      </c>
      <c r="AK249" s="301">
        <v>0</v>
      </c>
      <c r="AL249" s="284">
        <f t="shared" ref="AL249" si="47">SUM(AI249:AK249)</f>
        <v>0</v>
      </c>
      <c r="AM249" s="270">
        <f>IF($O$265&lt;&gt;0, X249+AM206-AL249, K249+AM206-AL249)</f>
        <v>0</v>
      </c>
      <c r="AP249" s="768"/>
      <c r="AQ249" s="769"/>
      <c r="AR249" s="769"/>
      <c r="AS249" s="769"/>
      <c r="AT249" s="769"/>
      <c r="AU249" s="770"/>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1" t="s">
        <v>119</v>
      </c>
      <c r="C252" s="772"/>
      <c r="D252" s="772"/>
      <c r="E252" s="772"/>
      <c r="F252" s="772"/>
      <c r="G252" s="772"/>
      <c r="H252" s="273">
        <f>SUM(F239, H243, H246, H249)</f>
        <v>0</v>
      </c>
      <c r="I252" s="273">
        <f>SUM(I239, I243, I246, I249, )</f>
        <v>0</v>
      </c>
      <c r="J252" s="273">
        <f>SUM(J239, J243, J246, J249)</f>
        <v>0</v>
      </c>
      <c r="K252" s="274">
        <f>SUM(H252:J252)</f>
        <v>0</v>
      </c>
      <c r="L252" s="461"/>
      <c r="N252" s="765" t="s">
        <v>119</v>
      </c>
      <c r="O252" s="766"/>
      <c r="P252" s="766"/>
      <c r="Q252" s="766"/>
      <c r="R252" s="766"/>
      <c r="S252" s="767"/>
      <c r="T252" s="307">
        <f>AM209</f>
        <v>0</v>
      </c>
      <c r="U252" s="303">
        <f>SUM(S239, U243, U246, U249)</f>
        <v>0</v>
      </c>
      <c r="V252" s="275">
        <f>SUM(V239, V243, V246, V249)</f>
        <v>0</v>
      </c>
      <c r="W252" s="275">
        <f>SUM(W239, W243, W246, W249)</f>
        <v>0</v>
      </c>
      <c r="X252" s="275">
        <f>SUM(U252:W252)</f>
        <v>0</v>
      </c>
      <c r="Y252" s="276">
        <f>K252-X252</f>
        <v>0</v>
      </c>
      <c r="Z252" s="461"/>
      <c r="AA252" s="461"/>
      <c r="AB252" s="759" t="s">
        <v>119</v>
      </c>
      <c r="AC252" s="760"/>
      <c r="AD252" s="760"/>
      <c r="AE252" s="760"/>
      <c r="AF252" s="760"/>
      <c r="AG252" s="761"/>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59" t="s">
        <v>119</v>
      </c>
      <c r="AQ252" s="760"/>
      <c r="AR252" s="760"/>
      <c r="AS252" s="760"/>
      <c r="AT252" s="760"/>
      <c r="AU252" s="761"/>
      <c r="AV252" s="436">
        <f>SUM(AT239, AV243, AV246, AV249)</f>
        <v>0</v>
      </c>
      <c r="AW252" s="436">
        <f>SUM(AW239, AW243, AW246, AW249, )</f>
        <v>0</v>
      </c>
      <c r="AX252" s="436">
        <f>SUM(AX239, AX243, AX246, AX249)</f>
        <v>0</v>
      </c>
      <c r="AY252" s="437">
        <f>SUM(AV252:AX252)</f>
        <v>0</v>
      </c>
    </row>
    <row r="253" spans="2:51" ht="16" hidden="1" thickBot="1" x14ac:dyDescent="0.4">
      <c r="B253" s="799" t="s">
        <v>120</v>
      </c>
      <c r="C253" s="800"/>
      <c r="D253" s="800"/>
      <c r="E253" s="800"/>
      <c r="F253" s="800"/>
      <c r="G253" s="800"/>
      <c r="H253" s="481"/>
      <c r="I253" s="482"/>
      <c r="J253" s="253">
        <f>SUM(I252:J252)</f>
        <v>0</v>
      </c>
      <c r="K253" s="282">
        <f>SUM(H253:J253)</f>
        <v>0</v>
      </c>
      <c r="L253" s="461"/>
      <c r="N253" s="768" t="s">
        <v>120</v>
      </c>
      <c r="O253" s="769"/>
      <c r="P253" s="769"/>
      <c r="Q253" s="769"/>
      <c r="R253" s="769"/>
      <c r="S253" s="769"/>
      <c r="T253" s="305">
        <f>AM210</f>
        <v>0</v>
      </c>
      <c r="U253" s="495"/>
      <c r="V253" s="483"/>
      <c r="W253" s="483"/>
      <c r="X253" s="254">
        <f xml:space="preserve"> SUM(V239, W239, V243, W243, V246, W246, V249, W249)</f>
        <v>0</v>
      </c>
      <c r="Y253" s="269">
        <f>H253-X253</f>
        <v>0</v>
      </c>
      <c r="Z253" s="461"/>
      <c r="AA253" s="461"/>
      <c r="AB253" s="768" t="s">
        <v>120</v>
      </c>
      <c r="AC253" s="769"/>
      <c r="AD253" s="769"/>
      <c r="AE253" s="769"/>
      <c r="AF253" s="769"/>
      <c r="AG253" s="770"/>
      <c r="AH253" s="310">
        <f>AM210</f>
        <v>0</v>
      </c>
      <c r="AI253" s="484"/>
      <c r="AJ253" s="485"/>
      <c r="AK253" s="485"/>
      <c r="AL253" s="281">
        <f xml:space="preserve"> SUM(AJ239, AK239, AJ243, AK243, AJ246, AK246, AJ249, AK249)</f>
        <v>0</v>
      </c>
      <c r="AM253" s="270">
        <f>IF($O$265&lt;&gt;0, X253+AM210-AL253, K253+AM210-AL253)</f>
        <v>0</v>
      </c>
      <c r="AP253" s="768" t="s">
        <v>120</v>
      </c>
      <c r="AQ253" s="769"/>
      <c r="AR253" s="769"/>
      <c r="AS253" s="769"/>
      <c r="AT253" s="769"/>
      <c r="AU253" s="770"/>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59" t="s">
        <v>121</v>
      </c>
      <c r="C255" s="760"/>
      <c r="D255" s="760"/>
      <c r="E255" s="760"/>
      <c r="F255" s="760"/>
      <c r="G255" s="761"/>
      <c r="H255" s="473" t="s">
        <v>111</v>
      </c>
      <c r="I255" s="774" t="s">
        <v>27</v>
      </c>
      <c r="J255" s="761"/>
      <c r="K255" s="474" t="s">
        <v>122</v>
      </c>
      <c r="L255" s="461"/>
      <c r="N255" s="759" t="s">
        <v>121</v>
      </c>
      <c r="O255" s="760"/>
      <c r="P255" s="760"/>
      <c r="Q255" s="760"/>
      <c r="R255" s="760"/>
      <c r="S255" s="760"/>
      <c r="T255" s="473" t="s">
        <v>200</v>
      </c>
      <c r="U255" s="473" t="s">
        <v>41</v>
      </c>
      <c r="V255" s="774" t="s">
        <v>27</v>
      </c>
      <c r="W255" s="761"/>
      <c r="X255" s="473" t="s">
        <v>94</v>
      </c>
      <c r="Y255" s="474" t="s">
        <v>95</v>
      </c>
      <c r="Z255" s="461"/>
      <c r="AA255" s="494"/>
      <c r="AB255" s="759" t="s">
        <v>121</v>
      </c>
      <c r="AC255" s="760"/>
      <c r="AD255" s="760"/>
      <c r="AE255" s="760"/>
      <c r="AF255" s="760"/>
      <c r="AG255" s="761"/>
      <c r="AH255" s="473" t="s">
        <v>200</v>
      </c>
      <c r="AI255" s="473" t="s">
        <v>123</v>
      </c>
      <c r="AJ255" s="774" t="s">
        <v>27</v>
      </c>
      <c r="AK255" s="761"/>
      <c r="AL255" s="473" t="s">
        <v>124</v>
      </c>
      <c r="AM255" s="474" t="s">
        <v>212</v>
      </c>
      <c r="AP255" s="759" t="s">
        <v>121</v>
      </c>
      <c r="AQ255" s="760"/>
      <c r="AR255" s="760"/>
      <c r="AS255" s="760"/>
      <c r="AT255" s="760"/>
      <c r="AU255" s="761"/>
      <c r="AV255" s="473" t="s">
        <v>111</v>
      </c>
      <c r="AW255" s="774" t="s">
        <v>27</v>
      </c>
      <c r="AX255" s="761"/>
      <c r="AY255" s="474" t="s">
        <v>122</v>
      </c>
    </row>
    <row r="256" spans="2:51" ht="16" hidden="1" thickBot="1" x14ac:dyDescent="0.4">
      <c r="B256" s="768" t="s">
        <v>40</v>
      </c>
      <c r="C256" s="769"/>
      <c r="D256" s="769"/>
      <c r="E256" s="769"/>
      <c r="F256" s="769"/>
      <c r="G256" s="770"/>
      <c r="H256" s="268">
        <f>( SUM(F239, H243, H246, H249))*$C$8</f>
        <v>0</v>
      </c>
      <c r="I256" s="792">
        <f>( SUM(I239, I243, I246, I249, J239, J243, J246, J249))*$C$8</f>
        <v>0</v>
      </c>
      <c r="J256" s="793"/>
      <c r="K256" s="282">
        <f>SUM(H256:J256)</f>
        <v>0</v>
      </c>
      <c r="L256" s="461"/>
      <c r="N256" s="768" t="s">
        <v>40</v>
      </c>
      <c r="O256" s="769"/>
      <c r="P256" s="769"/>
      <c r="Q256" s="769"/>
      <c r="R256" s="769"/>
      <c r="S256" s="769"/>
      <c r="T256" s="311">
        <f>AM213</f>
        <v>0</v>
      </c>
      <c r="U256" s="283">
        <f>( SUM(S239, U243, U246, U249))*$O$8</f>
        <v>0</v>
      </c>
      <c r="V256" s="794">
        <f>( SUM(V239, W239, V243, W243, V246, W246, V249, W249, ))*$O$8</f>
        <v>0</v>
      </c>
      <c r="W256" s="795"/>
      <c r="X256" s="283">
        <f>SUM(U256:W256)</f>
        <v>0</v>
      </c>
      <c r="Y256" s="269">
        <f>K256-X256</f>
        <v>0</v>
      </c>
      <c r="Z256" s="461"/>
      <c r="AA256" s="494"/>
      <c r="AB256" s="768" t="s">
        <v>40</v>
      </c>
      <c r="AC256" s="769"/>
      <c r="AD256" s="769"/>
      <c r="AE256" s="769"/>
      <c r="AF256" s="769"/>
      <c r="AG256" s="770"/>
      <c r="AH256" s="310">
        <f>AM213</f>
        <v>0</v>
      </c>
      <c r="AI256" s="500">
        <f>( SUM(AG239, AI243, AI246, AI249))*$C$8</f>
        <v>0</v>
      </c>
      <c r="AJ256" s="790">
        <f>( SUM(AJ239, AK239, AJ243, AK243, AJ246, AK246, AJ249, AK249, ))*$C$8</f>
        <v>0</v>
      </c>
      <c r="AK256" s="791"/>
      <c r="AL256" s="284">
        <f>SUM(AI256:AK256)</f>
        <v>0</v>
      </c>
      <c r="AM256" s="270">
        <f>IF($O$265&lt;&gt;0, X256+AM213-AL256, K256+AM213-AL256)</f>
        <v>0</v>
      </c>
      <c r="AP256" s="768" t="s">
        <v>40</v>
      </c>
      <c r="AQ256" s="769"/>
      <c r="AR256" s="769"/>
      <c r="AS256" s="769"/>
      <c r="AT256" s="769"/>
      <c r="AU256" s="770"/>
      <c r="AV256" s="433">
        <f>( SUM(AT239, AV243, AV246, AV249))*$C$8</f>
        <v>0</v>
      </c>
      <c r="AW256" s="860">
        <f>( SUM(AW239, AW243, AW246, AW249, AX239, AX243, AX246, AX249))*$C$8</f>
        <v>0</v>
      </c>
      <c r="AX256" s="861"/>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796" t="s">
        <v>126</v>
      </c>
      <c r="C258" s="797"/>
      <c r="D258" s="797"/>
      <c r="E258" s="797"/>
      <c r="F258" s="797"/>
      <c r="G258" s="798"/>
      <c r="H258" s="285">
        <f>SUM(H252,H256)</f>
        <v>0</v>
      </c>
      <c r="I258" s="285">
        <f>SUM(I252, I256)</f>
        <v>0</v>
      </c>
      <c r="J258" s="285">
        <f>SUM(J252)</f>
        <v>0</v>
      </c>
      <c r="K258" s="286">
        <f>SUM(H258:J258)</f>
        <v>0</v>
      </c>
      <c r="L258" s="272"/>
      <c r="N258" s="782" t="s">
        <v>126</v>
      </c>
      <c r="O258" s="783"/>
      <c r="P258" s="783"/>
      <c r="Q258" s="783"/>
      <c r="R258" s="783"/>
      <c r="S258" s="78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784" t="s">
        <v>126</v>
      </c>
      <c r="AC258" s="785"/>
      <c r="AD258" s="785"/>
      <c r="AE258" s="785"/>
      <c r="AF258" s="785"/>
      <c r="AG258" s="78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62" t="s">
        <v>350</v>
      </c>
      <c r="AQ258" s="863"/>
      <c r="AR258" s="863"/>
      <c r="AS258" s="863"/>
      <c r="AT258" s="863"/>
      <c r="AU258" s="864"/>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4"/>
      <c r="AI261" s="761"/>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775"/>
      <c r="AI262" s="776"/>
      <c r="AJ262" s="776"/>
      <c r="AK262" s="777"/>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8"/>
      <c r="AI263" s="770"/>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79" t="s">
        <v>151</v>
      </c>
      <c r="AH265" s="780"/>
      <c r="AI265" s="780"/>
      <c r="AJ265" s="780"/>
      <c r="AK265" s="781"/>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02" t="s">
        <v>309</v>
      </c>
      <c r="C275" s="803"/>
      <c r="D275" s="803"/>
      <c r="E275" s="803"/>
      <c r="F275" s="803"/>
      <c r="G275" s="803"/>
      <c r="H275" s="803"/>
      <c r="I275" s="803"/>
      <c r="J275" s="803"/>
      <c r="K275" s="804"/>
      <c r="N275" s="805" t="s">
        <v>221</v>
      </c>
      <c r="O275" s="806"/>
      <c r="P275" s="806"/>
      <c r="Q275" s="806"/>
      <c r="R275" s="806"/>
      <c r="S275" s="806"/>
      <c r="T275" s="806"/>
      <c r="U275" s="806"/>
      <c r="V275" s="806"/>
      <c r="W275" s="806"/>
      <c r="X275" s="806"/>
      <c r="Y275" s="807"/>
      <c r="AB275" s="808" t="s">
        <v>222</v>
      </c>
      <c r="AC275" s="809"/>
      <c r="AD275" s="809"/>
      <c r="AE275" s="809"/>
      <c r="AF275" s="809"/>
      <c r="AG275" s="809"/>
      <c r="AH275" s="809"/>
      <c r="AI275" s="809"/>
      <c r="AJ275" s="809"/>
      <c r="AK275" s="809"/>
      <c r="AL275" s="809"/>
      <c r="AM275" s="810"/>
    </row>
    <row r="276" spans="2:39" ht="16" hidden="1" thickBot="1" x14ac:dyDescent="0.4">
      <c r="B276" s="250" t="s">
        <v>297</v>
      </c>
      <c r="C276" s="778"/>
      <c r="D276" s="770"/>
      <c r="E276" s="251" t="s">
        <v>298</v>
      </c>
      <c r="F276" s="830"/>
      <c r="G276" s="831"/>
      <c r="H276" s="831"/>
      <c r="I276" s="831"/>
      <c r="J276" s="831"/>
      <c r="K276" s="832"/>
      <c r="N276" s="250" t="s">
        <v>297</v>
      </c>
      <c r="O276" s="830"/>
      <c r="P276" s="831"/>
      <c r="Q276" s="833"/>
      <c r="R276" s="251" t="s">
        <v>298</v>
      </c>
      <c r="S276" s="830"/>
      <c r="T276" s="831"/>
      <c r="U276" s="831"/>
      <c r="V276" s="831"/>
      <c r="W276" s="831"/>
      <c r="X276" s="831"/>
      <c r="Y276" s="832"/>
      <c r="AB276" s="250" t="s">
        <v>297</v>
      </c>
      <c r="AC276" s="830"/>
      <c r="AD276" s="831"/>
      <c r="AE276" s="833"/>
      <c r="AF276" s="251" t="s">
        <v>298</v>
      </c>
      <c r="AG276" s="830"/>
      <c r="AH276" s="831"/>
      <c r="AI276" s="831"/>
      <c r="AJ276" s="831"/>
      <c r="AK276" s="831"/>
      <c r="AL276" s="831"/>
      <c r="AM276" s="832"/>
    </row>
    <row r="277" spans="2:39" ht="16" hidden="1" thickBot="1" x14ac:dyDescent="0.4">
      <c r="D277" s="144"/>
      <c r="E277" s="144"/>
    </row>
    <row r="278" spans="2:39" hidden="1" x14ac:dyDescent="0.35">
      <c r="B278" s="771" t="s">
        <v>244</v>
      </c>
      <c r="C278" s="772"/>
      <c r="D278" s="772"/>
      <c r="E278" s="772"/>
      <c r="F278" s="772"/>
      <c r="G278" s="772"/>
      <c r="H278" s="772"/>
      <c r="I278" s="772"/>
      <c r="J278" s="772"/>
      <c r="K278" s="773"/>
      <c r="N278" s="759" t="s">
        <v>83</v>
      </c>
      <c r="O278" s="760"/>
      <c r="P278" s="760"/>
      <c r="Q278" s="760"/>
      <c r="R278" s="760"/>
      <c r="S278" s="760"/>
      <c r="T278" s="760"/>
      <c r="U278" s="760"/>
      <c r="V278" s="760"/>
      <c r="W278" s="760"/>
      <c r="X278" s="760"/>
      <c r="Y278" s="801"/>
      <c r="AB278" s="771" t="s">
        <v>83</v>
      </c>
      <c r="AC278" s="772"/>
      <c r="AD278" s="772"/>
      <c r="AE278" s="772"/>
      <c r="AF278" s="772"/>
      <c r="AG278" s="772"/>
      <c r="AH278" s="772"/>
      <c r="AI278" s="772"/>
      <c r="AJ278" s="772"/>
      <c r="AK278" s="772"/>
      <c r="AL278" s="772"/>
      <c r="AM278" s="773"/>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59" t="s">
        <v>109</v>
      </c>
      <c r="C284" s="760"/>
      <c r="D284" s="760"/>
      <c r="E284" s="760"/>
      <c r="F284" s="760"/>
      <c r="G284" s="760"/>
      <c r="H284" s="760"/>
      <c r="I284" s="760"/>
      <c r="J284" s="760"/>
      <c r="K284" s="801"/>
      <c r="N284" s="759" t="s">
        <v>109</v>
      </c>
      <c r="O284" s="760"/>
      <c r="P284" s="760"/>
      <c r="Q284" s="760"/>
      <c r="R284" s="760"/>
      <c r="S284" s="760"/>
      <c r="T284" s="760"/>
      <c r="U284" s="760"/>
      <c r="V284" s="760"/>
      <c r="W284" s="760"/>
      <c r="X284" s="760"/>
      <c r="Y284" s="801"/>
      <c r="AB284" s="759" t="s">
        <v>109</v>
      </c>
      <c r="AC284" s="760"/>
      <c r="AD284" s="760"/>
      <c r="AE284" s="760"/>
      <c r="AF284" s="760"/>
      <c r="AG284" s="760"/>
      <c r="AH284" s="760"/>
      <c r="AI284" s="760"/>
      <c r="AJ284" s="760"/>
      <c r="AK284" s="760"/>
      <c r="AL284" s="760"/>
      <c r="AM284" s="801"/>
    </row>
    <row r="285" spans="2:39" hidden="1" x14ac:dyDescent="0.35">
      <c r="B285" s="788" t="s">
        <v>110</v>
      </c>
      <c r="C285" s="776"/>
      <c r="D285" s="776"/>
      <c r="E285" s="776"/>
      <c r="F285" s="776"/>
      <c r="G285" s="787"/>
      <c r="H285" s="392" t="s">
        <v>111</v>
      </c>
      <c r="I285" s="392" t="s">
        <v>71</v>
      </c>
      <c r="J285" s="392" t="s">
        <v>72</v>
      </c>
      <c r="K285" s="475" t="s">
        <v>94</v>
      </c>
      <c r="M285" s="490"/>
      <c r="N285" s="776" t="s">
        <v>110</v>
      </c>
      <c r="O285" s="776"/>
      <c r="P285" s="776"/>
      <c r="Q285" s="776"/>
      <c r="R285" s="776"/>
      <c r="S285" s="787"/>
      <c r="T285" s="392" t="s">
        <v>212</v>
      </c>
      <c r="U285" s="392" t="s">
        <v>41</v>
      </c>
      <c r="V285" s="392" t="s">
        <v>71</v>
      </c>
      <c r="W285" s="392" t="s">
        <v>72</v>
      </c>
      <c r="X285" s="392" t="s">
        <v>94</v>
      </c>
      <c r="Y285" s="475" t="s">
        <v>95</v>
      </c>
      <c r="AB285" s="788" t="s">
        <v>110</v>
      </c>
      <c r="AC285" s="776"/>
      <c r="AD285" s="776"/>
      <c r="AE285" s="776"/>
      <c r="AF285" s="776"/>
      <c r="AG285" s="776"/>
      <c r="AH285" s="392" t="s">
        <v>212</v>
      </c>
      <c r="AI285" s="392" t="s">
        <v>112</v>
      </c>
      <c r="AJ285" s="392" t="s">
        <v>71</v>
      </c>
      <c r="AK285" s="392" t="s">
        <v>72</v>
      </c>
      <c r="AL285" s="392" t="s">
        <v>96</v>
      </c>
      <c r="AM285" s="475" t="s">
        <v>225</v>
      </c>
    </row>
    <row r="286" spans="2:39" ht="16" hidden="1" thickBot="1" x14ac:dyDescent="0.4">
      <c r="B286" s="764">
        <f>B243</f>
        <v>0</v>
      </c>
      <c r="C286" s="762"/>
      <c r="D286" s="762"/>
      <c r="E286" s="762"/>
      <c r="F286" s="762"/>
      <c r="G286" s="763"/>
      <c r="H286" s="301">
        <v>0</v>
      </c>
      <c r="I286" s="301">
        <v>0</v>
      </c>
      <c r="J286" s="301">
        <v>0</v>
      </c>
      <c r="K286" s="282">
        <f>SUM(H286:J286)</f>
        <v>0</v>
      </c>
      <c r="L286" s="461"/>
      <c r="M286" s="490"/>
      <c r="N286" s="764">
        <f>N243</f>
        <v>0</v>
      </c>
      <c r="O286" s="762"/>
      <c r="P286" s="762"/>
      <c r="Q286" s="762"/>
      <c r="R286" s="762"/>
      <c r="S286" s="763"/>
      <c r="T286" s="305">
        <f>AM243</f>
        <v>0</v>
      </c>
      <c r="U286" s="302">
        <v>0</v>
      </c>
      <c r="V286" s="301">
        <v>0</v>
      </c>
      <c r="W286" s="301">
        <v>0</v>
      </c>
      <c r="X286" s="283">
        <f>SUM(U286:W286)</f>
        <v>0</v>
      </c>
      <c r="Y286" s="269">
        <f>K286-X286</f>
        <v>0</v>
      </c>
      <c r="Z286" s="461"/>
      <c r="AA286" s="461"/>
      <c r="AB286" s="764">
        <f>IF($O$304&lt;&gt;0, N286, B286)</f>
        <v>0</v>
      </c>
      <c r="AC286" s="762"/>
      <c r="AD286" s="762"/>
      <c r="AE286" s="762"/>
      <c r="AF286" s="762"/>
      <c r="AG286" s="763"/>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59" t="s">
        <v>114</v>
      </c>
      <c r="C288" s="760"/>
      <c r="D288" s="760"/>
      <c r="E288" s="760"/>
      <c r="F288" s="760"/>
      <c r="G288" s="761"/>
      <c r="H288" s="473" t="s">
        <v>111</v>
      </c>
      <c r="I288" s="473" t="s">
        <v>71</v>
      </c>
      <c r="J288" s="473" t="s">
        <v>72</v>
      </c>
      <c r="K288" s="474" t="s">
        <v>94</v>
      </c>
      <c r="N288" s="759" t="s">
        <v>114</v>
      </c>
      <c r="O288" s="760"/>
      <c r="P288" s="760"/>
      <c r="Q288" s="760"/>
      <c r="R288" s="760"/>
      <c r="S288" s="761"/>
      <c r="T288" s="492" t="s">
        <v>212</v>
      </c>
      <c r="U288" s="473" t="s">
        <v>41</v>
      </c>
      <c r="V288" s="473" t="s">
        <v>71</v>
      </c>
      <c r="W288" s="473" t="s">
        <v>72</v>
      </c>
      <c r="X288" s="473" t="s">
        <v>94</v>
      </c>
      <c r="Y288" s="474" t="s">
        <v>95</v>
      </c>
      <c r="AA288" s="490"/>
      <c r="AB288" s="759" t="s">
        <v>114</v>
      </c>
      <c r="AC288" s="760"/>
      <c r="AD288" s="760"/>
      <c r="AE288" s="760"/>
      <c r="AF288" s="760"/>
      <c r="AG288" s="761"/>
      <c r="AH288" s="473" t="s">
        <v>212</v>
      </c>
      <c r="AI288" s="473" t="s">
        <v>112</v>
      </c>
      <c r="AJ288" s="473" t="s">
        <v>71</v>
      </c>
      <c r="AK288" s="473" t="s">
        <v>72</v>
      </c>
      <c r="AL288" s="473" t="s">
        <v>96</v>
      </c>
      <c r="AM288" s="474" t="s">
        <v>225</v>
      </c>
    </row>
    <row r="289" spans="2:51" ht="16" hidden="1" thickBot="1" x14ac:dyDescent="0.4">
      <c r="B289" s="764">
        <f>B246</f>
        <v>0</v>
      </c>
      <c r="C289" s="762"/>
      <c r="D289" s="762"/>
      <c r="E289" s="762"/>
      <c r="F289" s="762"/>
      <c r="G289" s="763"/>
      <c r="H289" s="301">
        <v>0</v>
      </c>
      <c r="I289" s="301">
        <v>0</v>
      </c>
      <c r="J289" s="301">
        <v>0</v>
      </c>
      <c r="K289" s="282">
        <f>SUM(H289:J289)</f>
        <v>0</v>
      </c>
      <c r="L289" s="461"/>
      <c r="N289" s="764">
        <f>N246</f>
        <v>0</v>
      </c>
      <c r="O289" s="762"/>
      <c r="P289" s="762"/>
      <c r="Q289" s="762"/>
      <c r="R289" s="762"/>
      <c r="S289" s="763"/>
      <c r="T289" s="306">
        <f>AM246</f>
        <v>0</v>
      </c>
      <c r="U289" s="302">
        <v>0</v>
      </c>
      <c r="V289" s="302">
        <v>0</v>
      </c>
      <c r="W289" s="301">
        <v>0</v>
      </c>
      <c r="X289" s="313">
        <f>SUM(U289:W289)</f>
        <v>0</v>
      </c>
      <c r="Y289" s="269">
        <f>K289-X289</f>
        <v>0</v>
      </c>
      <c r="Z289" s="461"/>
      <c r="AA289" s="494"/>
      <c r="AB289" s="764">
        <f>IF($O$304&lt;&gt;0, N289, B289)</f>
        <v>0</v>
      </c>
      <c r="AC289" s="762"/>
      <c r="AD289" s="762"/>
      <c r="AE289" s="762"/>
      <c r="AF289" s="762"/>
      <c r="AG289" s="763"/>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789"/>
      <c r="O290" s="789"/>
      <c r="P290" s="789"/>
      <c r="Q290" s="789"/>
      <c r="R290" s="789"/>
      <c r="S290" s="789"/>
      <c r="U290" s="479"/>
      <c r="V290" s="479"/>
      <c r="W290" s="272"/>
      <c r="X290" s="479"/>
      <c r="Y290" s="272"/>
      <c r="Z290" s="461"/>
      <c r="AA290" s="461"/>
      <c r="AB290" s="480"/>
      <c r="AC290" s="480"/>
      <c r="AG290" s="480"/>
      <c r="AH290" s="453"/>
      <c r="AI290" s="272"/>
      <c r="AJ290" s="479"/>
      <c r="AK290" s="272"/>
      <c r="AL290" s="479"/>
      <c r="AM290" s="272"/>
    </row>
    <row r="291" spans="2:51" hidden="1" x14ac:dyDescent="0.35">
      <c r="B291" s="759" t="s">
        <v>116</v>
      </c>
      <c r="C291" s="760"/>
      <c r="D291" s="760"/>
      <c r="E291" s="760"/>
      <c r="F291" s="760"/>
      <c r="G291" s="761"/>
      <c r="H291" s="473" t="s">
        <v>111</v>
      </c>
      <c r="I291" s="473" t="s">
        <v>71</v>
      </c>
      <c r="J291" s="473" t="s">
        <v>72</v>
      </c>
      <c r="K291" s="474" t="s">
        <v>94</v>
      </c>
      <c r="M291" s="490"/>
      <c r="N291" s="760" t="s">
        <v>116</v>
      </c>
      <c r="O291" s="760"/>
      <c r="P291" s="760"/>
      <c r="Q291" s="760"/>
      <c r="R291" s="760"/>
      <c r="S291" s="761"/>
      <c r="T291" s="492" t="s">
        <v>212</v>
      </c>
      <c r="U291" s="473" t="s">
        <v>41</v>
      </c>
      <c r="V291" s="473" t="s">
        <v>71</v>
      </c>
      <c r="W291" s="473" t="s">
        <v>72</v>
      </c>
      <c r="X291" s="473" t="s">
        <v>94</v>
      </c>
      <c r="Y291" s="474" t="s">
        <v>95</v>
      </c>
      <c r="AA291" s="490"/>
      <c r="AB291" s="759" t="s">
        <v>116</v>
      </c>
      <c r="AC291" s="760"/>
      <c r="AD291" s="760"/>
      <c r="AE291" s="760"/>
      <c r="AF291" s="760"/>
      <c r="AG291" s="761"/>
      <c r="AH291" s="473" t="s">
        <v>212</v>
      </c>
      <c r="AI291" s="473" t="s">
        <v>112</v>
      </c>
      <c r="AJ291" s="473" t="s">
        <v>71</v>
      </c>
      <c r="AK291" s="473" t="s">
        <v>72</v>
      </c>
      <c r="AL291" s="473" t="s">
        <v>96</v>
      </c>
      <c r="AM291" s="474" t="s">
        <v>225</v>
      </c>
    </row>
    <row r="292" spans="2:51" ht="16" hidden="1" thickBot="1" x14ac:dyDescent="0.4">
      <c r="B292" s="764">
        <f>B249</f>
        <v>0</v>
      </c>
      <c r="C292" s="762"/>
      <c r="D292" s="762"/>
      <c r="E292" s="762"/>
      <c r="F292" s="762"/>
      <c r="G292" s="763"/>
      <c r="H292" s="301">
        <v>0</v>
      </c>
      <c r="I292" s="301">
        <v>0</v>
      </c>
      <c r="J292" s="301">
        <v>0</v>
      </c>
      <c r="K292" s="282">
        <f>SUM(H292:J292)</f>
        <v>0</v>
      </c>
      <c r="L292" s="461"/>
      <c r="M292" s="490"/>
      <c r="N292" s="762">
        <f>N249</f>
        <v>0</v>
      </c>
      <c r="O292" s="762"/>
      <c r="P292" s="762"/>
      <c r="Q292" s="762"/>
      <c r="R292" s="762"/>
      <c r="S292" s="763"/>
      <c r="T292" s="305">
        <f>AM249</f>
        <v>0</v>
      </c>
      <c r="U292" s="301">
        <v>0</v>
      </c>
      <c r="V292" s="301">
        <v>0</v>
      </c>
      <c r="W292" s="301">
        <v>0</v>
      </c>
      <c r="X292" s="283">
        <f t="shared" ref="X292" si="52">SUM(U292:W292)</f>
        <v>0</v>
      </c>
      <c r="Y292" s="269">
        <f>K292-X292</f>
        <v>0</v>
      </c>
      <c r="Z292" s="461"/>
      <c r="AA292" s="494"/>
      <c r="AB292" s="764">
        <f>IF($O$304&lt;&gt;0, N292, B292)</f>
        <v>0</v>
      </c>
      <c r="AC292" s="762"/>
      <c r="AD292" s="762"/>
      <c r="AE292" s="762"/>
      <c r="AF292" s="762"/>
      <c r="AG292" s="763"/>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1" t="s">
        <v>119</v>
      </c>
      <c r="C295" s="772"/>
      <c r="D295" s="772"/>
      <c r="E295" s="772"/>
      <c r="F295" s="772"/>
      <c r="G295" s="772"/>
      <c r="H295" s="273">
        <f>SUM(F282, H286, H289, H292)</f>
        <v>0</v>
      </c>
      <c r="I295" s="273">
        <f>SUM(I282, I286, I289, I292, )</f>
        <v>0</v>
      </c>
      <c r="J295" s="273">
        <f>SUM(J282, J286, J289, J292)</f>
        <v>0</v>
      </c>
      <c r="K295" s="274">
        <f>SUM(H295:J295)</f>
        <v>0</v>
      </c>
      <c r="L295" s="461"/>
      <c r="N295" s="765" t="s">
        <v>119</v>
      </c>
      <c r="O295" s="766"/>
      <c r="P295" s="766"/>
      <c r="Q295" s="766"/>
      <c r="R295" s="766"/>
      <c r="S295" s="767"/>
      <c r="T295" s="307">
        <f>AM252</f>
        <v>0</v>
      </c>
      <c r="U295" s="303">
        <f>SUM(S282, U286, U289, U292)</f>
        <v>0</v>
      </c>
      <c r="V295" s="275">
        <f>SUM(V282, V286, V289, V292)</f>
        <v>0</v>
      </c>
      <c r="W295" s="275">
        <f>SUM(W282, W286, W289, W292)</f>
        <v>0</v>
      </c>
      <c r="X295" s="275">
        <f>SUM(U295:W295)</f>
        <v>0</v>
      </c>
      <c r="Y295" s="276">
        <f>K295-X295</f>
        <v>0</v>
      </c>
      <c r="Z295" s="461"/>
      <c r="AA295" s="461"/>
      <c r="AB295" s="759" t="s">
        <v>119</v>
      </c>
      <c r="AC295" s="760"/>
      <c r="AD295" s="760"/>
      <c r="AE295" s="760"/>
      <c r="AF295" s="760"/>
      <c r="AG295" s="761"/>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799" t="s">
        <v>120</v>
      </c>
      <c r="C296" s="800"/>
      <c r="D296" s="800"/>
      <c r="E296" s="800"/>
      <c r="F296" s="800"/>
      <c r="G296" s="800"/>
      <c r="H296" s="481"/>
      <c r="I296" s="482"/>
      <c r="J296" s="253">
        <f>SUM(I295:J295)</f>
        <v>0</v>
      </c>
      <c r="K296" s="282">
        <f>SUM(H296:J296)</f>
        <v>0</v>
      </c>
      <c r="L296" s="461"/>
      <c r="N296" s="768" t="s">
        <v>120</v>
      </c>
      <c r="O296" s="769"/>
      <c r="P296" s="769"/>
      <c r="Q296" s="769"/>
      <c r="R296" s="769"/>
      <c r="S296" s="769"/>
      <c r="T296" s="305">
        <f>AM253</f>
        <v>0</v>
      </c>
      <c r="U296" s="495"/>
      <c r="V296" s="483"/>
      <c r="W296" s="483"/>
      <c r="X296" s="254">
        <f xml:space="preserve"> SUM(V282, W282, V286, W286, V289, W289, V292, W292)</f>
        <v>0</v>
      </c>
      <c r="Y296" s="269">
        <f>H296-X296</f>
        <v>0</v>
      </c>
      <c r="Z296" s="461"/>
      <c r="AA296" s="461"/>
      <c r="AB296" s="768" t="s">
        <v>120</v>
      </c>
      <c r="AC296" s="769"/>
      <c r="AD296" s="769"/>
      <c r="AE296" s="769"/>
      <c r="AF296" s="769"/>
      <c r="AG296" s="770"/>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59" t="s">
        <v>121</v>
      </c>
      <c r="C298" s="760"/>
      <c r="D298" s="760"/>
      <c r="E298" s="760"/>
      <c r="F298" s="760"/>
      <c r="G298" s="761"/>
      <c r="H298" s="473" t="s">
        <v>111</v>
      </c>
      <c r="I298" s="774" t="s">
        <v>27</v>
      </c>
      <c r="J298" s="761"/>
      <c r="K298" s="474" t="s">
        <v>122</v>
      </c>
      <c r="L298" s="461"/>
      <c r="N298" s="759" t="s">
        <v>121</v>
      </c>
      <c r="O298" s="760"/>
      <c r="P298" s="760"/>
      <c r="Q298" s="760"/>
      <c r="R298" s="760"/>
      <c r="S298" s="760"/>
      <c r="T298" s="473" t="s">
        <v>212</v>
      </c>
      <c r="U298" s="473" t="s">
        <v>41</v>
      </c>
      <c r="V298" s="774" t="s">
        <v>27</v>
      </c>
      <c r="W298" s="761"/>
      <c r="X298" s="473" t="s">
        <v>94</v>
      </c>
      <c r="Y298" s="474" t="s">
        <v>95</v>
      </c>
      <c r="Z298" s="461"/>
      <c r="AA298" s="494"/>
      <c r="AB298" s="759" t="s">
        <v>121</v>
      </c>
      <c r="AC298" s="760"/>
      <c r="AD298" s="760"/>
      <c r="AE298" s="760"/>
      <c r="AF298" s="760"/>
      <c r="AG298" s="761"/>
      <c r="AH298" s="473" t="s">
        <v>212</v>
      </c>
      <c r="AI298" s="473" t="s">
        <v>123</v>
      </c>
      <c r="AJ298" s="774" t="s">
        <v>27</v>
      </c>
      <c r="AK298" s="761"/>
      <c r="AL298" s="473" t="s">
        <v>124</v>
      </c>
      <c r="AM298" s="474" t="s">
        <v>225</v>
      </c>
    </row>
    <row r="299" spans="2:51" ht="16" hidden="1" thickBot="1" x14ac:dyDescent="0.4">
      <c r="B299" s="768" t="s">
        <v>40</v>
      </c>
      <c r="C299" s="769"/>
      <c r="D299" s="769"/>
      <c r="E299" s="769"/>
      <c r="F299" s="769"/>
      <c r="G299" s="770"/>
      <c r="H299" s="268">
        <f>( SUM(F282, H286, H289, H292))*$C$8</f>
        <v>0</v>
      </c>
      <c r="I299" s="792">
        <f>( SUM(I282, I286, I289, I292, J282, J286, J289, J292))*$C$8</f>
        <v>0</v>
      </c>
      <c r="J299" s="793"/>
      <c r="K299" s="282">
        <f>SUM(H299:J299)</f>
        <v>0</v>
      </c>
      <c r="L299" s="461"/>
      <c r="N299" s="768" t="s">
        <v>40</v>
      </c>
      <c r="O299" s="769"/>
      <c r="P299" s="769"/>
      <c r="Q299" s="769"/>
      <c r="R299" s="769"/>
      <c r="S299" s="769"/>
      <c r="T299" s="311">
        <f>AM256</f>
        <v>0</v>
      </c>
      <c r="U299" s="283">
        <f>( SUM(S282, U286, U289, U292))*$O$8</f>
        <v>0</v>
      </c>
      <c r="V299" s="794">
        <f>( SUM(V282, W282, V286, W286, V289, W289, V292, W292, ))*$O$8</f>
        <v>0</v>
      </c>
      <c r="W299" s="795"/>
      <c r="X299" s="283">
        <f>SUM(U299:W299)</f>
        <v>0</v>
      </c>
      <c r="Y299" s="269">
        <f>K299-X299</f>
        <v>0</v>
      </c>
      <c r="Z299" s="461"/>
      <c r="AA299" s="494"/>
      <c r="AB299" s="768" t="s">
        <v>40</v>
      </c>
      <c r="AC299" s="769"/>
      <c r="AD299" s="769"/>
      <c r="AE299" s="769"/>
      <c r="AF299" s="769"/>
      <c r="AG299" s="770"/>
      <c r="AH299" s="310">
        <f>AM256</f>
        <v>0</v>
      </c>
      <c r="AI299" s="500">
        <f>( SUM(AG282, AI286, AI289, AI292))*$C$8</f>
        <v>0</v>
      </c>
      <c r="AJ299" s="790">
        <f>( SUM(AJ282, AK282, AJ286, AK286, AJ289, AK289, AJ292, AK292, ))*$C$8</f>
        <v>0</v>
      </c>
      <c r="AK299" s="791"/>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796" t="s">
        <v>126</v>
      </c>
      <c r="C301" s="797"/>
      <c r="D301" s="797"/>
      <c r="E301" s="797"/>
      <c r="F301" s="797"/>
      <c r="G301" s="798"/>
      <c r="H301" s="285">
        <f>SUM(H295,H299)</f>
        <v>0</v>
      </c>
      <c r="I301" s="285">
        <f>SUM(I295, I299)</f>
        <v>0</v>
      </c>
      <c r="J301" s="285">
        <f>SUM(J295)</f>
        <v>0</v>
      </c>
      <c r="K301" s="286">
        <f>SUM(H301:J301)</f>
        <v>0</v>
      </c>
      <c r="L301" s="272"/>
      <c r="N301" s="782" t="s">
        <v>126</v>
      </c>
      <c r="O301" s="783"/>
      <c r="P301" s="783"/>
      <c r="Q301" s="783"/>
      <c r="R301" s="783"/>
      <c r="S301" s="78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784" t="s">
        <v>126</v>
      </c>
      <c r="AC301" s="785"/>
      <c r="AD301" s="785"/>
      <c r="AE301" s="785"/>
      <c r="AF301" s="785"/>
      <c r="AG301" s="78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4"/>
      <c r="AI304" s="761"/>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775"/>
      <c r="AI305" s="776"/>
      <c r="AJ305" s="776"/>
      <c r="AK305" s="777"/>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8"/>
      <c r="AI306" s="770"/>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79" t="s">
        <v>151</v>
      </c>
      <c r="AH308" s="780"/>
      <c r="AI308" s="780"/>
      <c r="AJ308" s="780"/>
      <c r="AK308" s="781"/>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sheetData>
  <sheetProtection algorithmName="SHA-512" hashValue="/ZZ3d3yFwd4Inc1yssLxdlnJCRMkCPPGsKMiXi6fKTaFs704t5lZrBRG1lJOsPL5LscYxPJyCo01E5doO2jK5w==" saltValue="d6l7R+FvQ7vbh1BZDkeVIA=="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97" priority="5" operator="greaterThan">
      <formula>0.1</formula>
    </cfRule>
  </conditionalFormatting>
  <conditionalFormatting sqref="E12 Q12 AE12">
    <cfRule type="cellIs" dxfId="96" priority="6" operator="lessThan">
      <formula>#REF!</formula>
    </cfRule>
  </conditionalFormatting>
  <conditionalFormatting sqref="Q7">
    <cfRule type="cellIs" dxfId="95" priority="4" operator="greaterThan">
      <formula>0.1</formula>
    </cfRule>
  </conditionalFormatting>
  <conditionalFormatting sqref="AE7">
    <cfRule type="cellIs" dxfId="94" priority="3" operator="greaterThan">
      <formula>0.1</formula>
    </cfRule>
  </conditionalFormatting>
  <conditionalFormatting sqref="AS7">
    <cfRule type="cellIs" dxfId="93" priority="1" operator="greaterThan">
      <formula>0.1</formula>
    </cfRule>
  </conditionalFormatting>
  <conditionalFormatting sqref="AS12">
    <cfRule type="cellIs" dxfId="92" priority="2" operator="lessThan">
      <formula>#REF!</formula>
    </cfRule>
  </conditionalFormatting>
  <dataValidations count="1">
    <dataValidation allowBlank="1" showInputMessage="1" showErrorMessage="1" prompt="Insert 'NO' if IDC is more than 10%." sqref="E14 R14 AF14 AT14" xr:uid="{986B2372-D009-4779-BA49-C919B77C53C8}"/>
  </dataValidations>
  <printOptions horizontalCentered="1"/>
  <pageMargins left="0.25" right="0.25" top="0.75" bottom="0.75" header="0.3" footer="0.3"/>
  <pageSetup scale="34" orientation="landscape" horizontalDpi="4294967293" r:id="rId1"/>
  <rowBreaks count="6" manualBreakCount="6">
    <brk id="71" max="16383" man="1"/>
    <brk id="146"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C452A-D69E-4E76-820D-21938486793C}">
  <sheetPr>
    <tabColor theme="2"/>
  </sheetPr>
  <dimension ref="B1:BD317"/>
  <sheetViews>
    <sheetView showGridLines="0" zoomScale="60" zoomScaleNormal="60" workbookViewId="0">
      <pane ySplit="14" topLeftCell="A15" activePane="bottomLeft" state="frozen"/>
      <selection activeCell="AM1" sqref="AM1"/>
      <selection pane="bottomLeft" activeCell="B332" sqref="B332"/>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hidden="1"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59" t="s">
        <v>252</v>
      </c>
      <c r="C2" s="760"/>
      <c r="D2" s="760"/>
      <c r="E2" s="760"/>
      <c r="F2" s="760"/>
      <c r="G2" s="760"/>
      <c r="H2" s="760"/>
      <c r="I2" s="801"/>
      <c r="K2" s="457"/>
      <c r="L2" s="457"/>
      <c r="M2" s="457"/>
      <c r="N2" s="759" t="s">
        <v>252</v>
      </c>
      <c r="O2" s="760"/>
      <c r="P2" s="760"/>
      <c r="Q2" s="760"/>
      <c r="R2" s="760"/>
      <c r="S2" s="760"/>
      <c r="T2" s="760"/>
      <c r="U2" s="801"/>
      <c r="W2" s="457"/>
      <c r="X2" s="457"/>
      <c r="Y2" s="457"/>
      <c r="Z2" s="457"/>
      <c r="AA2" s="457"/>
      <c r="AB2" s="759" t="s">
        <v>252</v>
      </c>
      <c r="AC2" s="760"/>
      <c r="AD2" s="760"/>
      <c r="AE2" s="760"/>
      <c r="AF2" s="760"/>
      <c r="AG2" s="760"/>
      <c r="AH2" s="760"/>
      <c r="AI2" s="801"/>
      <c r="AK2" s="457"/>
      <c r="AL2" s="457"/>
      <c r="AM2" s="457"/>
      <c r="AN2" s="457"/>
      <c r="AO2" s="457"/>
      <c r="AP2" s="759" t="s">
        <v>252</v>
      </c>
      <c r="AQ2" s="760"/>
      <c r="AR2" s="760"/>
      <c r="AS2" s="760"/>
      <c r="AT2" s="760"/>
      <c r="AU2" s="760"/>
      <c r="AV2" s="760"/>
      <c r="AW2" s="801"/>
      <c r="AX2" s="457"/>
      <c r="AY2" s="457"/>
      <c r="AZ2" s="457"/>
      <c r="BA2" s="457"/>
      <c r="BB2" s="457"/>
      <c r="BC2" s="457"/>
      <c r="BD2" s="457"/>
    </row>
    <row r="3" spans="2:56" x14ac:dyDescent="0.35">
      <c r="B3" s="260" t="s">
        <v>234</v>
      </c>
      <c r="C3" s="775"/>
      <c r="D3" s="776"/>
      <c r="E3" s="776"/>
      <c r="F3" s="776"/>
      <c r="G3" s="776"/>
      <c r="H3" s="776"/>
      <c r="I3" s="777"/>
      <c r="K3" s="457"/>
      <c r="L3" s="457"/>
      <c r="M3" s="457"/>
      <c r="N3" s="260" t="s">
        <v>234</v>
      </c>
      <c r="O3" s="837">
        <f>C3</f>
        <v>0</v>
      </c>
      <c r="P3" s="838"/>
      <c r="Q3" s="838"/>
      <c r="R3" s="838"/>
      <c r="S3" s="838"/>
      <c r="T3" s="838"/>
      <c r="U3" s="839"/>
      <c r="W3" s="457"/>
      <c r="X3" s="457"/>
      <c r="Y3" s="457"/>
      <c r="Z3" s="457"/>
      <c r="AA3" s="457"/>
      <c r="AB3" s="260" t="s">
        <v>234</v>
      </c>
      <c r="AC3" s="812">
        <f>O3</f>
        <v>0</v>
      </c>
      <c r="AD3" s="813"/>
      <c r="AE3" s="813"/>
      <c r="AF3" s="813"/>
      <c r="AG3" s="813"/>
      <c r="AH3" s="813"/>
      <c r="AI3" s="814"/>
      <c r="AK3" s="457"/>
      <c r="AL3" s="457"/>
      <c r="AM3" s="457"/>
      <c r="AN3" s="457"/>
      <c r="AO3" s="457"/>
      <c r="AP3" s="260" t="s">
        <v>234</v>
      </c>
      <c r="AQ3" s="845">
        <f>C3</f>
        <v>0</v>
      </c>
      <c r="AR3" s="846"/>
      <c r="AS3" s="846"/>
      <c r="AT3" s="846"/>
      <c r="AU3" s="846"/>
      <c r="AV3" s="846"/>
      <c r="AW3" s="847"/>
      <c r="AX3" s="457"/>
      <c r="AY3" s="457"/>
      <c r="AZ3" s="457"/>
      <c r="BA3" s="457"/>
      <c r="BB3" s="457"/>
      <c r="BC3" s="457"/>
      <c r="BD3" s="457"/>
    </row>
    <row r="4" spans="2:56" x14ac:dyDescent="0.35">
      <c r="B4" s="260" t="s">
        <v>235</v>
      </c>
      <c r="C4" s="775"/>
      <c r="D4" s="776"/>
      <c r="E4" s="776"/>
      <c r="F4" s="776"/>
      <c r="G4" s="776"/>
      <c r="H4" s="776"/>
      <c r="I4" s="777"/>
      <c r="K4" s="457"/>
      <c r="L4" s="457"/>
      <c r="M4" s="457"/>
      <c r="N4" s="260" t="s">
        <v>235</v>
      </c>
      <c r="O4" s="837">
        <f>C4</f>
        <v>0</v>
      </c>
      <c r="P4" s="838"/>
      <c r="Q4" s="838"/>
      <c r="R4" s="838"/>
      <c r="S4" s="838"/>
      <c r="T4" s="838"/>
      <c r="U4" s="839"/>
      <c r="W4" s="457"/>
      <c r="X4" s="457"/>
      <c r="Y4" s="457"/>
      <c r="Z4" s="457"/>
      <c r="AA4" s="457"/>
      <c r="AB4" s="260" t="s">
        <v>235</v>
      </c>
      <c r="AC4" s="812">
        <f>O4</f>
        <v>0</v>
      </c>
      <c r="AD4" s="813"/>
      <c r="AE4" s="813"/>
      <c r="AF4" s="813"/>
      <c r="AG4" s="813"/>
      <c r="AH4" s="813"/>
      <c r="AI4" s="814"/>
      <c r="AK4" s="457"/>
      <c r="AL4" s="457"/>
      <c r="AM4" s="457"/>
      <c r="AN4" s="457"/>
      <c r="AO4" s="457"/>
      <c r="AP4" s="260" t="s">
        <v>235</v>
      </c>
      <c r="AQ4" s="845">
        <f>C4</f>
        <v>0</v>
      </c>
      <c r="AR4" s="846"/>
      <c r="AS4" s="846"/>
      <c r="AT4" s="846"/>
      <c r="AU4" s="846"/>
      <c r="AV4" s="846"/>
      <c r="AW4" s="847"/>
      <c r="AX4" s="457"/>
      <c r="AY4" s="457"/>
      <c r="AZ4" s="457"/>
      <c r="BA4" s="457"/>
      <c r="BB4" s="457"/>
      <c r="BC4" s="457"/>
      <c r="BD4" s="457"/>
    </row>
    <row r="5" spans="2:56" ht="16" thickBot="1" x14ac:dyDescent="0.4">
      <c r="B5" s="250" t="s">
        <v>236</v>
      </c>
      <c r="C5" s="778"/>
      <c r="D5" s="769"/>
      <c r="E5" s="769"/>
      <c r="F5" s="769"/>
      <c r="G5" s="769"/>
      <c r="H5" s="769"/>
      <c r="I5" s="836"/>
      <c r="K5" s="457"/>
      <c r="L5" s="457"/>
      <c r="M5" s="457"/>
      <c r="N5" s="250" t="s">
        <v>236</v>
      </c>
      <c r="O5" s="840">
        <f>C5</f>
        <v>0</v>
      </c>
      <c r="P5" s="841"/>
      <c r="Q5" s="841"/>
      <c r="R5" s="841"/>
      <c r="S5" s="841"/>
      <c r="T5" s="841"/>
      <c r="U5" s="842"/>
      <c r="W5" s="457"/>
      <c r="X5" s="457"/>
      <c r="Y5" s="457"/>
      <c r="Z5" s="457"/>
      <c r="AA5" s="457"/>
      <c r="AB5" s="250" t="s">
        <v>236</v>
      </c>
      <c r="AC5" s="815">
        <f>O5</f>
        <v>0</v>
      </c>
      <c r="AD5" s="816"/>
      <c r="AE5" s="816"/>
      <c r="AF5" s="816"/>
      <c r="AG5" s="816"/>
      <c r="AH5" s="816"/>
      <c r="AI5" s="817"/>
      <c r="AK5" s="457"/>
      <c r="AL5" s="457"/>
      <c r="AM5" s="457"/>
      <c r="AN5" s="457"/>
      <c r="AO5" s="457"/>
      <c r="AP5" s="250" t="s">
        <v>236</v>
      </c>
      <c r="AQ5" s="848">
        <f>C5</f>
        <v>0</v>
      </c>
      <c r="AR5" s="849"/>
      <c r="AS5" s="849"/>
      <c r="AT5" s="849"/>
      <c r="AU5" s="849"/>
      <c r="AV5" s="849"/>
      <c r="AW5" s="850"/>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823"/>
      <c r="P7" s="823"/>
      <c r="Q7" s="462"/>
      <c r="W7" s="457"/>
      <c r="X7" s="457"/>
      <c r="Y7" s="457"/>
      <c r="Z7" s="457"/>
      <c r="AA7" s="457"/>
      <c r="AB7" s="461"/>
      <c r="AC7" s="818"/>
      <c r="AD7" s="818"/>
      <c r="AE7" s="462"/>
      <c r="AK7" s="457"/>
      <c r="AL7" s="457"/>
      <c r="AM7" s="457"/>
      <c r="AN7" s="457"/>
      <c r="AO7" s="457"/>
      <c r="AP7" s="459"/>
      <c r="AQ7" s="823"/>
      <c r="AR7" s="823"/>
      <c r="AS7" s="462"/>
      <c r="AX7" s="457"/>
      <c r="AY7" s="457"/>
      <c r="AZ7" s="457"/>
      <c r="BA7" s="457"/>
      <c r="BB7" s="457"/>
      <c r="BC7" s="457"/>
      <c r="BD7" s="457"/>
    </row>
    <row r="8" spans="2:56" ht="16" thickBot="1" x14ac:dyDescent="0.4">
      <c r="B8" s="464" t="s">
        <v>318</v>
      </c>
      <c r="C8" s="465">
        <v>0.15</v>
      </c>
      <c r="D8" s="461"/>
      <c r="E8" s="466"/>
      <c r="K8" s="457"/>
      <c r="L8" s="457"/>
      <c r="M8" s="457"/>
      <c r="N8" s="464" t="s">
        <v>319</v>
      </c>
      <c r="O8" s="824">
        <v>0.15</v>
      </c>
      <c r="P8" s="825"/>
      <c r="Q8" s="466"/>
      <c r="W8" s="457"/>
      <c r="X8" s="457"/>
      <c r="Y8" s="457"/>
      <c r="Z8" s="457"/>
      <c r="AA8" s="457"/>
      <c r="AB8" s="461"/>
      <c r="AC8" s="818"/>
      <c r="AD8" s="818"/>
      <c r="AE8" s="466"/>
      <c r="AK8" s="457"/>
      <c r="AL8" s="457"/>
      <c r="AM8" s="457"/>
      <c r="AN8" s="457"/>
      <c r="AO8" s="457"/>
      <c r="AP8" s="464" t="s">
        <v>319</v>
      </c>
      <c r="AQ8" s="851">
        <v>0.15</v>
      </c>
      <c r="AR8" s="852"/>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26">
        <f>SUM(O46, O89, O132, O175, O218, O261, O304)</f>
        <v>0</v>
      </c>
      <c r="P9" s="827"/>
      <c r="Q9" s="461"/>
      <c r="W9" s="457"/>
      <c r="X9" s="457"/>
      <c r="Y9" s="457"/>
      <c r="Z9" s="457"/>
      <c r="AA9" s="457"/>
      <c r="AB9" s="468" t="s">
        <v>237</v>
      </c>
      <c r="AC9" s="819">
        <f>SUM(AC46, AC89, AC132, AC175, AC218, AC261, AC304)</f>
        <v>0</v>
      </c>
      <c r="AD9" s="820"/>
      <c r="AE9" s="461"/>
      <c r="AK9" s="457"/>
      <c r="AL9" s="457"/>
      <c r="AM9" s="457"/>
      <c r="AN9" s="457"/>
      <c r="AO9" s="457"/>
      <c r="AP9" s="467" t="s">
        <v>55</v>
      </c>
      <c r="AQ9" s="853">
        <f>SUM(AQ46, AQ89, AQ132, AQ175, AQ218, AQ261, AQ304)</f>
        <v>0</v>
      </c>
      <c r="AR9" s="854"/>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26">
        <f>SUM(O47, O90, O133, O176, O219, O262, O305)</f>
        <v>0</v>
      </c>
      <c r="P10" s="827"/>
      <c r="Q10" s="461"/>
      <c r="W10" s="457"/>
      <c r="X10" s="457"/>
      <c r="Y10" s="457"/>
      <c r="Z10" s="457"/>
      <c r="AA10" s="457"/>
      <c r="AB10" s="469" t="s">
        <v>238</v>
      </c>
      <c r="AC10" s="821">
        <f>SUM(AC47, AC90, AC133, AC176, AC219, AC262, AC305)</f>
        <v>0</v>
      </c>
      <c r="AD10" s="822"/>
      <c r="AE10" s="461"/>
      <c r="AK10" s="457"/>
      <c r="AL10" s="457"/>
      <c r="AM10" s="457"/>
      <c r="AN10" s="457"/>
      <c r="AO10" s="457"/>
      <c r="AP10" s="467" t="s">
        <v>56</v>
      </c>
      <c r="AQ10" s="853">
        <f>SUM(AQ47, AQ90, AQ133, AQ176, AQ219, AQ262, AQ305)</f>
        <v>0</v>
      </c>
      <c r="AR10" s="854"/>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26">
        <f>SUM(O48, O91, O134, O177, O220, O263, O306)</f>
        <v>0</v>
      </c>
      <c r="P11" s="827"/>
      <c r="Q11" s="461"/>
      <c r="W11" s="457"/>
      <c r="X11" s="457"/>
      <c r="Y11" s="457"/>
      <c r="Z11" s="457"/>
      <c r="AA11" s="457"/>
      <c r="AB11" s="469" t="s">
        <v>239</v>
      </c>
      <c r="AC11" s="821">
        <f>SUM(AC48, AC91, AC134, AC177, AC220, AC263, AC306)</f>
        <v>0</v>
      </c>
      <c r="AD11" s="822"/>
      <c r="AE11" s="461"/>
      <c r="AK11" s="457"/>
      <c r="AL11" s="457"/>
      <c r="AM11" s="457"/>
      <c r="AN11" s="457"/>
      <c r="AO11" s="457"/>
      <c r="AP11" s="467" t="s">
        <v>57</v>
      </c>
      <c r="AQ11" s="853">
        <f>SUM(AQ48, AQ91, AQ134, AQ177, AQ220, AQ263, AQ306)</f>
        <v>0</v>
      </c>
      <c r="AR11" s="854"/>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26">
        <f>SUM(O10:P11)</f>
        <v>0</v>
      </c>
      <c r="P12" s="827"/>
      <c r="Q12" s="461"/>
      <c r="W12" s="457"/>
      <c r="X12" s="457"/>
      <c r="Y12" s="457"/>
      <c r="Z12" s="457"/>
      <c r="AA12" s="457"/>
      <c r="AB12" s="469" t="s">
        <v>240</v>
      </c>
      <c r="AC12" s="821">
        <f>SUM(AC10:AD11)</f>
        <v>0</v>
      </c>
      <c r="AD12" s="822"/>
      <c r="AE12" s="461"/>
      <c r="AK12" s="457"/>
      <c r="AL12" s="457"/>
      <c r="AM12" s="457"/>
      <c r="AN12" s="457"/>
      <c r="AO12" s="457"/>
      <c r="AP12" s="467" t="s">
        <v>58</v>
      </c>
      <c r="AQ12" s="853">
        <f>SUM(AQ10:AR11)</f>
        <v>0</v>
      </c>
      <c r="AR12" s="854"/>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26">
        <f>SUM(O9:P11)</f>
        <v>0</v>
      </c>
      <c r="P13" s="827"/>
      <c r="Q13" s="461"/>
      <c r="W13" s="457"/>
      <c r="X13" s="457"/>
      <c r="Y13" s="457"/>
      <c r="Z13" s="457"/>
      <c r="AA13" s="457"/>
      <c r="AB13" s="469" t="s">
        <v>242</v>
      </c>
      <c r="AC13" s="834">
        <f>SUM(AC9:AD11)</f>
        <v>0</v>
      </c>
      <c r="AD13" s="835"/>
      <c r="AE13" s="461"/>
      <c r="AK13" s="457"/>
      <c r="AL13" s="457"/>
      <c r="AM13" s="457"/>
      <c r="AN13" s="457"/>
      <c r="AO13" s="457"/>
      <c r="AP13" s="467" t="s">
        <v>351</v>
      </c>
      <c r="AQ13" s="853">
        <f>SUM(AQ9:AR11)</f>
        <v>0</v>
      </c>
      <c r="AR13" s="854"/>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28" t="e">
        <f>Q14&amp;R14&amp;S14</f>
        <v>#DIV/0!</v>
      </c>
      <c r="P14" s="829"/>
      <c r="Q14" s="264" t="e">
        <f>P9/P9</f>
        <v>#DIV/0!</v>
      </c>
      <c r="R14" s="471" t="s">
        <v>62</v>
      </c>
      <c r="S14" s="265" t="e">
        <f>P12/P9</f>
        <v>#DIV/0!</v>
      </c>
      <c r="W14" s="457"/>
      <c r="X14" s="457"/>
      <c r="Y14" s="457"/>
      <c r="Z14" s="457"/>
      <c r="AA14" s="457"/>
      <c r="AB14" s="472" t="s">
        <v>243</v>
      </c>
      <c r="AC14" s="815" t="e">
        <f>AE14&amp;AF14&amp;AG14</f>
        <v>#DIV/0!</v>
      </c>
      <c r="AD14" s="817"/>
      <c r="AE14" s="264" t="e">
        <f>AD9/AD9</f>
        <v>#DIV/0!</v>
      </c>
      <c r="AF14" s="471" t="s">
        <v>62</v>
      </c>
      <c r="AG14" s="265" t="e">
        <f>AD12/AD9</f>
        <v>#DIV/0!</v>
      </c>
      <c r="AK14" s="457"/>
      <c r="AL14" s="457"/>
      <c r="AM14" s="457"/>
      <c r="AN14" s="457"/>
      <c r="AO14" s="457"/>
      <c r="AP14" s="470" t="s">
        <v>60</v>
      </c>
      <c r="AQ14" s="855" t="e">
        <f>AS14&amp;AT14&amp;AU14</f>
        <v>#DIV/0!</v>
      </c>
      <c r="AR14" s="856"/>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02" t="s">
        <v>303</v>
      </c>
      <c r="C17" s="803"/>
      <c r="D17" s="803"/>
      <c r="E17" s="803"/>
      <c r="F17" s="803"/>
      <c r="G17" s="803"/>
      <c r="H17" s="803"/>
      <c r="I17" s="803"/>
      <c r="J17" s="803"/>
      <c r="K17" s="804"/>
      <c r="N17" s="805" t="s">
        <v>78</v>
      </c>
      <c r="O17" s="806"/>
      <c r="P17" s="806"/>
      <c r="Q17" s="806"/>
      <c r="R17" s="806"/>
      <c r="S17" s="806"/>
      <c r="T17" s="806"/>
      <c r="U17" s="806"/>
      <c r="V17" s="806"/>
      <c r="W17" s="806"/>
      <c r="X17" s="806"/>
      <c r="Y17" s="807"/>
      <c r="AB17" s="808" t="s">
        <v>79</v>
      </c>
      <c r="AC17" s="809"/>
      <c r="AD17" s="809"/>
      <c r="AE17" s="809"/>
      <c r="AF17" s="809"/>
      <c r="AG17" s="809"/>
      <c r="AH17" s="809"/>
      <c r="AI17" s="809"/>
      <c r="AJ17" s="809"/>
      <c r="AK17" s="809"/>
      <c r="AL17" s="809"/>
      <c r="AM17" s="810"/>
      <c r="AP17" s="857" t="s">
        <v>340</v>
      </c>
      <c r="AQ17" s="858"/>
      <c r="AR17" s="858"/>
      <c r="AS17" s="858"/>
      <c r="AT17" s="858"/>
      <c r="AU17" s="858"/>
      <c r="AV17" s="858"/>
      <c r="AW17" s="858"/>
      <c r="AX17" s="858"/>
      <c r="AY17" s="859"/>
    </row>
    <row r="18" spans="2:51" ht="16" thickBot="1" x14ac:dyDescent="0.4">
      <c r="B18" s="250" t="s">
        <v>301</v>
      </c>
      <c r="C18" s="778"/>
      <c r="D18" s="770"/>
      <c r="E18" s="251" t="s">
        <v>302</v>
      </c>
      <c r="F18" s="830"/>
      <c r="G18" s="831"/>
      <c r="H18" s="831"/>
      <c r="I18" s="831"/>
      <c r="J18" s="831"/>
      <c r="K18" s="832"/>
      <c r="N18" s="250" t="s">
        <v>301</v>
      </c>
      <c r="O18" s="830"/>
      <c r="P18" s="831"/>
      <c r="Q18" s="833"/>
      <c r="R18" s="251" t="s">
        <v>302</v>
      </c>
      <c r="S18" s="830"/>
      <c r="T18" s="831"/>
      <c r="U18" s="831"/>
      <c r="V18" s="831"/>
      <c r="W18" s="831"/>
      <c r="X18" s="831"/>
      <c r="Y18" s="832"/>
      <c r="AB18" s="250" t="s">
        <v>301</v>
      </c>
      <c r="AC18" s="830"/>
      <c r="AD18" s="831"/>
      <c r="AE18" s="833"/>
      <c r="AF18" s="251" t="s">
        <v>302</v>
      </c>
      <c r="AG18" s="830"/>
      <c r="AH18" s="831"/>
      <c r="AI18" s="831"/>
      <c r="AJ18" s="831"/>
      <c r="AK18" s="831"/>
      <c r="AL18" s="831"/>
      <c r="AM18" s="832"/>
      <c r="AP18" s="250" t="s">
        <v>326</v>
      </c>
      <c r="AQ18" s="778"/>
      <c r="AR18" s="770"/>
      <c r="AS18" s="251" t="s">
        <v>327</v>
      </c>
      <c r="AT18" s="830"/>
      <c r="AU18" s="831"/>
      <c r="AV18" s="831"/>
      <c r="AW18" s="831"/>
      <c r="AX18" s="831"/>
      <c r="AY18" s="832"/>
    </row>
    <row r="19" spans="2:51" ht="16" thickBot="1" x14ac:dyDescent="0.4">
      <c r="D19" s="144"/>
      <c r="E19" s="144"/>
    </row>
    <row r="20" spans="2:51" x14ac:dyDescent="0.35">
      <c r="B20" s="771" t="s">
        <v>244</v>
      </c>
      <c r="C20" s="772"/>
      <c r="D20" s="772"/>
      <c r="E20" s="772"/>
      <c r="F20" s="772"/>
      <c r="G20" s="772"/>
      <c r="H20" s="772"/>
      <c r="I20" s="772"/>
      <c r="J20" s="772"/>
      <c r="K20" s="773"/>
      <c r="N20" s="759" t="s">
        <v>83</v>
      </c>
      <c r="O20" s="760"/>
      <c r="P20" s="760"/>
      <c r="Q20" s="760"/>
      <c r="R20" s="760"/>
      <c r="S20" s="760"/>
      <c r="T20" s="760"/>
      <c r="U20" s="760"/>
      <c r="V20" s="760"/>
      <c r="W20" s="760"/>
      <c r="X20" s="760"/>
      <c r="Y20" s="801"/>
      <c r="AB20" s="771" t="s">
        <v>83</v>
      </c>
      <c r="AC20" s="772"/>
      <c r="AD20" s="772"/>
      <c r="AE20" s="772"/>
      <c r="AF20" s="772"/>
      <c r="AG20" s="772"/>
      <c r="AH20" s="772"/>
      <c r="AI20" s="772"/>
      <c r="AJ20" s="772"/>
      <c r="AK20" s="772"/>
      <c r="AL20" s="772"/>
      <c r="AM20" s="773"/>
      <c r="AP20" s="771" t="s">
        <v>244</v>
      </c>
      <c r="AQ20" s="772"/>
      <c r="AR20" s="772"/>
      <c r="AS20" s="772"/>
      <c r="AT20" s="772"/>
      <c r="AU20" s="772"/>
      <c r="AV20" s="772"/>
      <c r="AW20" s="772"/>
      <c r="AX20" s="772"/>
      <c r="AY20" s="773"/>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572" t="s">
        <v>246</v>
      </c>
      <c r="P21" s="572"/>
      <c r="Q21" s="392" t="s">
        <v>87</v>
      </c>
      <c r="R21" s="392" t="s">
        <v>88</v>
      </c>
      <c r="S21" s="392" t="s">
        <v>89</v>
      </c>
      <c r="T21" s="392" t="s">
        <v>90</v>
      </c>
      <c r="U21" s="392" t="s">
        <v>91</v>
      </c>
      <c r="V21" s="392" t="s">
        <v>92</v>
      </c>
      <c r="W21" s="392" t="s">
        <v>93</v>
      </c>
      <c r="X21" s="392" t="s">
        <v>94</v>
      </c>
      <c r="Y21" s="475" t="s">
        <v>95</v>
      </c>
      <c r="AB21" s="260" t="s">
        <v>245</v>
      </c>
      <c r="AC21" s="572" t="s">
        <v>246</v>
      </c>
      <c r="AD21" s="572"/>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572"/>
      <c r="P22" s="572"/>
      <c r="Q22" s="476">
        <v>0</v>
      </c>
      <c r="R22" s="476">
        <v>0</v>
      </c>
      <c r="S22" s="496">
        <f>SUM(Q22:R22)</f>
        <v>0</v>
      </c>
      <c r="T22" s="476">
        <v>0</v>
      </c>
      <c r="U22" s="476">
        <v>0</v>
      </c>
      <c r="V22" s="496">
        <f>SUM(T22:U22)</f>
        <v>0</v>
      </c>
      <c r="W22" s="476">
        <v>0</v>
      </c>
      <c r="X22" s="496">
        <f>SUM(S22, V22, W22)</f>
        <v>0</v>
      </c>
      <c r="Y22" s="266">
        <f>K22-X22</f>
        <v>0</v>
      </c>
      <c r="AB22" s="260" t="s">
        <v>247</v>
      </c>
      <c r="AC22" s="577">
        <f>IF($O$46&lt;&gt;0, O22, C22)</f>
        <v>0</v>
      </c>
      <c r="AD22" s="577"/>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572"/>
      <c r="P23" s="572"/>
      <c r="Q23" s="476">
        <v>0</v>
      </c>
      <c r="R23" s="476">
        <v>0</v>
      </c>
      <c r="S23" s="496">
        <f>SUM(Q23:R23)</f>
        <v>0</v>
      </c>
      <c r="T23" s="476">
        <v>0</v>
      </c>
      <c r="U23" s="476">
        <v>0</v>
      </c>
      <c r="V23" s="496">
        <f>SUM(T23:U23)</f>
        <v>0</v>
      </c>
      <c r="W23" s="476">
        <v>0</v>
      </c>
      <c r="X23" s="496">
        <f>SUM(S23, V23, W23)</f>
        <v>0</v>
      </c>
      <c r="Y23" s="266">
        <f>K23-X23</f>
        <v>0</v>
      </c>
      <c r="AB23" s="260" t="s">
        <v>248</v>
      </c>
      <c r="AC23" s="577">
        <f>IF($O$46&lt;&gt;0, O23, C23)</f>
        <v>0</v>
      </c>
      <c r="AD23" s="577"/>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00"/>
      <c r="P24" s="800"/>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43">
        <f>SUM(AC22:AD23)</f>
        <v>0</v>
      </c>
      <c r="AD24" s="843"/>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59" t="s">
        <v>109</v>
      </c>
      <c r="C26" s="760"/>
      <c r="D26" s="760"/>
      <c r="E26" s="760"/>
      <c r="F26" s="760"/>
      <c r="G26" s="760"/>
      <c r="H26" s="760"/>
      <c r="I26" s="760"/>
      <c r="J26" s="760"/>
      <c r="K26" s="801"/>
      <c r="N26" s="759" t="s">
        <v>109</v>
      </c>
      <c r="O26" s="760"/>
      <c r="P26" s="760"/>
      <c r="Q26" s="760"/>
      <c r="R26" s="760"/>
      <c r="S26" s="760"/>
      <c r="T26" s="760"/>
      <c r="U26" s="760"/>
      <c r="V26" s="760"/>
      <c r="W26" s="760"/>
      <c r="X26" s="760"/>
      <c r="Y26" s="801"/>
      <c r="AB26" s="759" t="s">
        <v>109</v>
      </c>
      <c r="AC26" s="760"/>
      <c r="AD26" s="760"/>
      <c r="AE26" s="760"/>
      <c r="AF26" s="760"/>
      <c r="AG26" s="760"/>
      <c r="AH26" s="760"/>
      <c r="AI26" s="760"/>
      <c r="AJ26" s="760"/>
      <c r="AK26" s="760"/>
      <c r="AL26" s="760"/>
      <c r="AM26" s="801"/>
      <c r="AP26" s="759" t="s">
        <v>109</v>
      </c>
      <c r="AQ26" s="760"/>
      <c r="AR26" s="760"/>
      <c r="AS26" s="760"/>
      <c r="AT26" s="760"/>
      <c r="AU26" s="760"/>
      <c r="AV26" s="760"/>
      <c r="AW26" s="760"/>
      <c r="AX26" s="760"/>
      <c r="AY26" s="801"/>
    </row>
    <row r="27" spans="2:51" x14ac:dyDescent="0.35">
      <c r="B27" s="788" t="s">
        <v>110</v>
      </c>
      <c r="C27" s="776"/>
      <c r="D27" s="776"/>
      <c r="E27" s="776"/>
      <c r="F27" s="776"/>
      <c r="G27" s="787"/>
      <c r="H27" s="392" t="s">
        <v>111</v>
      </c>
      <c r="I27" s="392" t="s">
        <v>71</v>
      </c>
      <c r="J27" s="392" t="s">
        <v>72</v>
      </c>
      <c r="K27" s="475" t="s">
        <v>94</v>
      </c>
      <c r="N27" s="788" t="s">
        <v>110</v>
      </c>
      <c r="O27" s="776"/>
      <c r="P27" s="776"/>
      <c r="Q27" s="776"/>
      <c r="R27" s="776"/>
      <c r="S27" s="776"/>
      <c r="T27" s="787"/>
      <c r="U27" s="392" t="s">
        <v>41</v>
      </c>
      <c r="V27" s="392" t="s">
        <v>71</v>
      </c>
      <c r="W27" s="392" t="s">
        <v>72</v>
      </c>
      <c r="X27" s="392" t="s">
        <v>94</v>
      </c>
      <c r="Y27" s="475" t="s">
        <v>95</v>
      </c>
      <c r="AB27" s="788" t="s">
        <v>110</v>
      </c>
      <c r="AC27" s="776"/>
      <c r="AD27" s="776"/>
      <c r="AE27" s="776"/>
      <c r="AF27" s="776"/>
      <c r="AG27" s="776"/>
      <c r="AH27" s="787"/>
      <c r="AI27" s="392" t="s">
        <v>112</v>
      </c>
      <c r="AJ27" s="392" t="s">
        <v>71</v>
      </c>
      <c r="AK27" s="392" t="s">
        <v>72</v>
      </c>
      <c r="AL27" s="392" t="s">
        <v>96</v>
      </c>
      <c r="AM27" s="475" t="s">
        <v>97</v>
      </c>
      <c r="AP27" s="788" t="s">
        <v>110</v>
      </c>
      <c r="AQ27" s="776"/>
      <c r="AR27" s="776"/>
      <c r="AS27" s="776"/>
      <c r="AT27" s="776"/>
      <c r="AU27" s="787"/>
      <c r="AV27" s="392" t="s">
        <v>111</v>
      </c>
      <c r="AW27" s="392" t="s">
        <v>71</v>
      </c>
      <c r="AX27" s="392" t="s">
        <v>72</v>
      </c>
      <c r="AY27" s="475" t="s">
        <v>94</v>
      </c>
    </row>
    <row r="28" spans="2:51" ht="16" thickBot="1" x14ac:dyDescent="0.4">
      <c r="B28" s="768"/>
      <c r="C28" s="769"/>
      <c r="D28" s="769"/>
      <c r="E28" s="769"/>
      <c r="F28" s="769"/>
      <c r="G28" s="770"/>
      <c r="H28" s="301">
        <v>0</v>
      </c>
      <c r="I28" s="301">
        <v>0</v>
      </c>
      <c r="J28" s="301">
        <v>0</v>
      </c>
      <c r="K28" s="317">
        <f>SUM(H28:J28)</f>
        <v>0</v>
      </c>
      <c r="L28" s="461"/>
      <c r="N28" s="768"/>
      <c r="O28" s="769"/>
      <c r="P28" s="769"/>
      <c r="Q28" s="769"/>
      <c r="R28" s="769"/>
      <c r="S28" s="769"/>
      <c r="T28" s="770"/>
      <c r="U28" s="301">
        <v>0</v>
      </c>
      <c r="V28" s="301">
        <v>0</v>
      </c>
      <c r="W28" s="301">
        <v>0</v>
      </c>
      <c r="X28" s="283">
        <f>SUM(U28:W28)</f>
        <v>0</v>
      </c>
      <c r="Y28" s="318">
        <f>K28-X28</f>
        <v>0</v>
      </c>
      <c r="Z28" s="461"/>
      <c r="AA28" s="461"/>
      <c r="AB28" s="764">
        <f>IF($O$46&lt;&gt;0, N28, B28)</f>
        <v>0</v>
      </c>
      <c r="AC28" s="762"/>
      <c r="AD28" s="762"/>
      <c r="AE28" s="762"/>
      <c r="AF28" s="762"/>
      <c r="AG28" s="762"/>
      <c r="AH28" s="763"/>
      <c r="AI28" s="302">
        <v>0</v>
      </c>
      <c r="AJ28" s="302">
        <v>0</v>
      </c>
      <c r="AK28" s="302">
        <v>0</v>
      </c>
      <c r="AL28" s="284">
        <f>SUM(AI28:AK28)</f>
        <v>0</v>
      </c>
      <c r="AM28" s="270">
        <f>IF($O$50&lt;&gt;0, X28-AL28, K28-AL28)</f>
        <v>0</v>
      </c>
      <c r="AP28" s="768"/>
      <c r="AQ28" s="769"/>
      <c r="AR28" s="769"/>
      <c r="AS28" s="769"/>
      <c r="AT28" s="769"/>
      <c r="AU28" s="770"/>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59" t="s">
        <v>114</v>
      </c>
      <c r="C30" s="760"/>
      <c r="D30" s="760"/>
      <c r="E30" s="760"/>
      <c r="F30" s="760"/>
      <c r="G30" s="761"/>
      <c r="H30" s="473" t="s">
        <v>111</v>
      </c>
      <c r="I30" s="473" t="s">
        <v>71</v>
      </c>
      <c r="J30" s="473" t="s">
        <v>72</v>
      </c>
      <c r="K30" s="474" t="s">
        <v>94</v>
      </c>
      <c r="N30" s="759" t="s">
        <v>114</v>
      </c>
      <c r="O30" s="760"/>
      <c r="P30" s="760"/>
      <c r="Q30" s="760"/>
      <c r="R30" s="760"/>
      <c r="S30" s="760"/>
      <c r="T30" s="761"/>
      <c r="U30" s="473" t="s">
        <v>41</v>
      </c>
      <c r="V30" s="473" t="s">
        <v>71</v>
      </c>
      <c r="W30" s="473" t="s">
        <v>72</v>
      </c>
      <c r="X30" s="473" t="s">
        <v>94</v>
      </c>
      <c r="Y30" s="474" t="s">
        <v>95</v>
      </c>
      <c r="AB30" s="759" t="s">
        <v>114</v>
      </c>
      <c r="AC30" s="760"/>
      <c r="AD30" s="760"/>
      <c r="AE30" s="760"/>
      <c r="AF30" s="760"/>
      <c r="AG30" s="760"/>
      <c r="AH30" s="761"/>
      <c r="AI30" s="473" t="s">
        <v>112</v>
      </c>
      <c r="AJ30" s="473" t="s">
        <v>71</v>
      </c>
      <c r="AK30" s="473" t="s">
        <v>72</v>
      </c>
      <c r="AL30" s="473" t="s">
        <v>96</v>
      </c>
      <c r="AM30" s="474" t="s">
        <v>97</v>
      </c>
      <c r="AP30" s="759" t="s">
        <v>114</v>
      </c>
      <c r="AQ30" s="760"/>
      <c r="AR30" s="760"/>
      <c r="AS30" s="760"/>
      <c r="AT30" s="760"/>
      <c r="AU30" s="761"/>
      <c r="AV30" s="473" t="s">
        <v>111</v>
      </c>
      <c r="AW30" s="473" t="s">
        <v>71</v>
      </c>
      <c r="AX30" s="473" t="s">
        <v>72</v>
      </c>
      <c r="AY30" s="474" t="s">
        <v>94</v>
      </c>
    </row>
    <row r="31" spans="2:51" ht="16" thickBot="1" x14ac:dyDescent="0.4">
      <c r="B31" s="768"/>
      <c r="C31" s="769"/>
      <c r="D31" s="769"/>
      <c r="E31" s="769"/>
      <c r="F31" s="769"/>
      <c r="G31" s="770"/>
      <c r="H31" s="302">
        <v>0</v>
      </c>
      <c r="I31" s="302">
        <v>0</v>
      </c>
      <c r="J31" s="302">
        <v>0</v>
      </c>
      <c r="K31" s="317">
        <f>SUM(H31:J31)</f>
        <v>0</v>
      </c>
      <c r="L31" s="461"/>
      <c r="N31" s="768"/>
      <c r="O31" s="769"/>
      <c r="P31" s="769"/>
      <c r="Q31" s="769"/>
      <c r="R31" s="769"/>
      <c r="S31" s="769"/>
      <c r="T31" s="770"/>
      <c r="U31" s="301">
        <v>0</v>
      </c>
      <c r="V31" s="301">
        <v>0</v>
      </c>
      <c r="W31" s="301">
        <v>0</v>
      </c>
      <c r="X31" s="313">
        <f>SUM(U31:W31)</f>
        <v>0</v>
      </c>
      <c r="Y31" s="269">
        <f>K31-X31</f>
        <v>0</v>
      </c>
      <c r="Z31" s="461"/>
      <c r="AA31" s="461"/>
      <c r="AB31" s="764">
        <f>IF($O$46&lt;&gt;0, N31, B31)</f>
        <v>0</v>
      </c>
      <c r="AC31" s="762"/>
      <c r="AD31" s="762"/>
      <c r="AE31" s="762"/>
      <c r="AF31" s="762"/>
      <c r="AG31" s="762"/>
      <c r="AH31" s="763"/>
      <c r="AI31" s="302">
        <v>0</v>
      </c>
      <c r="AJ31" s="302">
        <v>0</v>
      </c>
      <c r="AK31" s="302">
        <v>0</v>
      </c>
      <c r="AL31" s="315">
        <f>SUM(AI31:AK31)</f>
        <v>0</v>
      </c>
      <c r="AM31" s="316">
        <f>IF($O$50&lt;&gt;0, X31-AL31, K31-AL31)</f>
        <v>0</v>
      </c>
      <c r="AP31" s="768"/>
      <c r="AQ31" s="769"/>
      <c r="AR31" s="769"/>
      <c r="AS31" s="769"/>
      <c r="AT31" s="769"/>
      <c r="AU31" s="770"/>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59" t="s">
        <v>116</v>
      </c>
      <c r="C33" s="760"/>
      <c r="D33" s="760"/>
      <c r="E33" s="760"/>
      <c r="F33" s="760"/>
      <c r="G33" s="761"/>
      <c r="H33" s="473" t="s">
        <v>111</v>
      </c>
      <c r="I33" s="473" t="s">
        <v>71</v>
      </c>
      <c r="J33" s="473" t="s">
        <v>72</v>
      </c>
      <c r="K33" s="474" t="s">
        <v>94</v>
      </c>
      <c r="N33" s="759" t="s">
        <v>116</v>
      </c>
      <c r="O33" s="760"/>
      <c r="P33" s="760"/>
      <c r="Q33" s="760"/>
      <c r="R33" s="760"/>
      <c r="S33" s="760"/>
      <c r="T33" s="761"/>
      <c r="U33" s="473" t="s">
        <v>41</v>
      </c>
      <c r="V33" s="473" t="s">
        <v>71</v>
      </c>
      <c r="W33" s="473" t="s">
        <v>72</v>
      </c>
      <c r="X33" s="473" t="s">
        <v>94</v>
      </c>
      <c r="Y33" s="474" t="s">
        <v>95</v>
      </c>
      <c r="AB33" s="759" t="s">
        <v>116</v>
      </c>
      <c r="AC33" s="760"/>
      <c r="AD33" s="760"/>
      <c r="AE33" s="760"/>
      <c r="AF33" s="760"/>
      <c r="AG33" s="760"/>
      <c r="AH33" s="761"/>
      <c r="AI33" s="473" t="s">
        <v>112</v>
      </c>
      <c r="AJ33" s="473" t="s">
        <v>71</v>
      </c>
      <c r="AK33" s="473" t="s">
        <v>72</v>
      </c>
      <c r="AL33" s="473" t="s">
        <v>96</v>
      </c>
      <c r="AM33" s="474" t="s">
        <v>97</v>
      </c>
      <c r="AP33" s="759" t="s">
        <v>116</v>
      </c>
      <c r="AQ33" s="760"/>
      <c r="AR33" s="760"/>
      <c r="AS33" s="760"/>
      <c r="AT33" s="760"/>
      <c r="AU33" s="761"/>
      <c r="AV33" s="473" t="s">
        <v>111</v>
      </c>
      <c r="AW33" s="473" t="s">
        <v>71</v>
      </c>
      <c r="AX33" s="473" t="s">
        <v>72</v>
      </c>
      <c r="AY33" s="474" t="s">
        <v>94</v>
      </c>
    </row>
    <row r="34" spans="2:51" ht="16" thickBot="1" x14ac:dyDescent="0.4">
      <c r="B34" s="768"/>
      <c r="C34" s="769"/>
      <c r="D34" s="769"/>
      <c r="E34" s="769"/>
      <c r="F34" s="769"/>
      <c r="G34" s="770"/>
      <c r="H34" s="301">
        <v>0</v>
      </c>
      <c r="I34" s="301">
        <v>0</v>
      </c>
      <c r="J34" s="301">
        <v>0</v>
      </c>
      <c r="K34" s="282">
        <f>SUM(H34:J34)</f>
        <v>0</v>
      </c>
      <c r="L34" s="461"/>
      <c r="N34" s="768"/>
      <c r="O34" s="769"/>
      <c r="P34" s="769"/>
      <c r="Q34" s="769"/>
      <c r="R34" s="769"/>
      <c r="S34" s="769"/>
      <c r="T34" s="770"/>
      <c r="U34" s="301">
        <v>0</v>
      </c>
      <c r="V34" s="301">
        <v>0</v>
      </c>
      <c r="W34" s="301">
        <v>0</v>
      </c>
      <c r="X34" s="283">
        <f t="shared" ref="X34" si="6">SUM(U34:W34)</f>
        <v>0</v>
      </c>
      <c r="Y34" s="269">
        <f>K34-X34</f>
        <v>0</v>
      </c>
      <c r="Z34" s="461"/>
      <c r="AA34" s="461"/>
      <c r="AB34" s="764">
        <f>IF($O$46&lt;&gt;0, N34, B34)</f>
        <v>0</v>
      </c>
      <c r="AC34" s="762"/>
      <c r="AD34" s="762"/>
      <c r="AE34" s="762"/>
      <c r="AF34" s="762"/>
      <c r="AG34" s="762"/>
      <c r="AH34" s="763"/>
      <c r="AI34" s="301">
        <v>0</v>
      </c>
      <c r="AJ34" s="301">
        <v>0</v>
      </c>
      <c r="AK34" s="301">
        <v>0</v>
      </c>
      <c r="AL34" s="284">
        <f t="shared" ref="AL34" si="7">SUM(AI34:AK34)</f>
        <v>0</v>
      </c>
      <c r="AM34" s="270">
        <f>IF($O$50&lt;&gt;0, X34-AL34, K34-AL34)</f>
        <v>0</v>
      </c>
      <c r="AP34" s="768"/>
      <c r="AQ34" s="769"/>
      <c r="AR34" s="769"/>
      <c r="AS34" s="769"/>
      <c r="AT34" s="769"/>
      <c r="AU34" s="770"/>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59" t="s">
        <v>119</v>
      </c>
      <c r="C37" s="760"/>
      <c r="D37" s="760"/>
      <c r="E37" s="760"/>
      <c r="F37" s="760"/>
      <c r="G37" s="761"/>
      <c r="H37" s="273">
        <f>SUM(F24, H28, H31, H34)</f>
        <v>0</v>
      </c>
      <c r="I37" s="273">
        <f>SUM(I24, I28, I31, I34, )</f>
        <v>0</v>
      </c>
      <c r="J37" s="273">
        <f>SUM(J24, J28, J31, J34)</f>
        <v>0</v>
      </c>
      <c r="K37" s="274">
        <f>SUM(H37:J37)</f>
        <v>0</v>
      </c>
      <c r="L37" s="461"/>
      <c r="N37" s="771" t="s">
        <v>119</v>
      </c>
      <c r="O37" s="772"/>
      <c r="P37" s="772"/>
      <c r="Q37" s="772"/>
      <c r="R37" s="772"/>
      <c r="S37" s="772"/>
      <c r="T37" s="772"/>
      <c r="U37" s="275">
        <f>SUM(S24, U28, U31, U34)</f>
        <v>0</v>
      </c>
      <c r="V37" s="275">
        <f>SUM(V24, V28, V31, V34)</f>
        <v>0</v>
      </c>
      <c r="W37" s="275">
        <f>SUM(W24, W28, W31, W34)</f>
        <v>0</v>
      </c>
      <c r="X37" s="275">
        <f>SUM(U37:W37)</f>
        <v>0</v>
      </c>
      <c r="Y37" s="276">
        <f>K37-X37</f>
        <v>0</v>
      </c>
      <c r="Z37" s="461"/>
      <c r="AA37" s="461"/>
      <c r="AB37" s="759" t="s">
        <v>119</v>
      </c>
      <c r="AC37" s="760"/>
      <c r="AD37" s="760"/>
      <c r="AE37" s="760"/>
      <c r="AF37" s="760"/>
      <c r="AG37" s="760"/>
      <c r="AH37" s="761"/>
      <c r="AI37" s="277">
        <f>SUM(AG24, AI28, AI31, AI34)</f>
        <v>0</v>
      </c>
      <c r="AJ37" s="277">
        <f xml:space="preserve"> SUM(AJ24, AJ28, AJ31, AJ34)</f>
        <v>0</v>
      </c>
      <c r="AK37" s="277">
        <f xml:space="preserve"> SUM(AK24, AK28, AK31, AK34)</f>
        <v>0</v>
      </c>
      <c r="AL37" s="277">
        <f>SUM(AI37:AK37)</f>
        <v>0</v>
      </c>
      <c r="AM37" s="278">
        <f>IF($O$50&lt;&gt;0, X37-AL37, K37-AL37)</f>
        <v>0</v>
      </c>
      <c r="AP37" s="759" t="s">
        <v>119</v>
      </c>
      <c r="AQ37" s="760"/>
      <c r="AR37" s="760"/>
      <c r="AS37" s="760"/>
      <c r="AT37" s="760"/>
      <c r="AU37" s="761"/>
      <c r="AV37" s="436">
        <f>SUM(AT24, AV28, AV31, AV34)</f>
        <v>0</v>
      </c>
      <c r="AW37" s="436">
        <f>SUM(AW24, AW28, AW31, AW34, )</f>
        <v>0</v>
      </c>
      <c r="AX37" s="436">
        <f>SUM(AX24, AX28, AX31, AX34)</f>
        <v>0</v>
      </c>
      <c r="AY37" s="437">
        <f>SUM(AV37:AX37)</f>
        <v>0</v>
      </c>
    </row>
    <row r="38" spans="2:51" ht="16" thickBot="1" x14ac:dyDescent="0.4">
      <c r="B38" s="768" t="s">
        <v>120</v>
      </c>
      <c r="C38" s="769"/>
      <c r="D38" s="769"/>
      <c r="E38" s="769"/>
      <c r="F38" s="769"/>
      <c r="G38" s="770"/>
      <c r="H38" s="481"/>
      <c r="I38" s="482"/>
      <c r="J38" s="482"/>
      <c r="K38" s="279">
        <f>SUM(I37:J37)</f>
        <v>0</v>
      </c>
      <c r="L38" s="461"/>
      <c r="N38" s="799" t="s">
        <v>120</v>
      </c>
      <c r="O38" s="800"/>
      <c r="P38" s="800"/>
      <c r="Q38" s="800"/>
      <c r="R38" s="800"/>
      <c r="S38" s="800"/>
      <c r="T38" s="800"/>
      <c r="U38" s="483"/>
      <c r="V38" s="483"/>
      <c r="W38" s="483"/>
      <c r="X38" s="254">
        <f xml:space="preserve"> SUM(V24, W24, V28, W28, V31, W31, V34, W34)</f>
        <v>0</v>
      </c>
      <c r="Y38" s="280">
        <f>K38-X38</f>
        <v>0</v>
      </c>
      <c r="Z38" s="461"/>
      <c r="AA38" s="461"/>
      <c r="AB38" s="768" t="s">
        <v>120</v>
      </c>
      <c r="AC38" s="769"/>
      <c r="AD38" s="769"/>
      <c r="AE38" s="769"/>
      <c r="AF38" s="769"/>
      <c r="AG38" s="769"/>
      <c r="AH38" s="770"/>
      <c r="AI38" s="484"/>
      <c r="AJ38" s="485"/>
      <c r="AK38" s="485"/>
      <c r="AL38" s="281">
        <f xml:space="preserve"> SUM(AJ24, AK24, AJ28, AK28, AJ31, AK31, AJ34, AK34)</f>
        <v>0</v>
      </c>
      <c r="AM38" s="270">
        <f>IF(O50&lt;&gt;0, X38-AL38, K38-AL38)</f>
        <v>0</v>
      </c>
      <c r="AP38" s="768" t="s">
        <v>120</v>
      </c>
      <c r="AQ38" s="769"/>
      <c r="AR38" s="769"/>
      <c r="AS38" s="769"/>
      <c r="AT38" s="769"/>
      <c r="AU38" s="770"/>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59" t="s">
        <v>121</v>
      </c>
      <c r="C40" s="760"/>
      <c r="D40" s="760"/>
      <c r="E40" s="760"/>
      <c r="F40" s="760"/>
      <c r="G40" s="761"/>
      <c r="H40" s="473" t="s">
        <v>111</v>
      </c>
      <c r="I40" s="774" t="s">
        <v>27</v>
      </c>
      <c r="J40" s="761"/>
      <c r="K40" s="474" t="s">
        <v>122</v>
      </c>
      <c r="L40" s="461"/>
      <c r="N40" s="759" t="s">
        <v>121</v>
      </c>
      <c r="O40" s="760"/>
      <c r="P40" s="760"/>
      <c r="Q40" s="760"/>
      <c r="R40" s="760"/>
      <c r="S40" s="760"/>
      <c r="T40" s="761"/>
      <c r="U40" s="473" t="s">
        <v>41</v>
      </c>
      <c r="V40" s="774" t="s">
        <v>27</v>
      </c>
      <c r="W40" s="761"/>
      <c r="X40" s="473" t="s">
        <v>94</v>
      </c>
      <c r="Y40" s="474" t="s">
        <v>95</v>
      </c>
      <c r="Z40" s="461"/>
      <c r="AA40" s="461"/>
      <c r="AB40" s="759" t="s">
        <v>121</v>
      </c>
      <c r="AC40" s="760"/>
      <c r="AD40" s="760"/>
      <c r="AE40" s="760"/>
      <c r="AF40" s="760"/>
      <c r="AG40" s="760"/>
      <c r="AH40" s="761"/>
      <c r="AI40" s="473" t="s">
        <v>123</v>
      </c>
      <c r="AJ40" s="774" t="s">
        <v>27</v>
      </c>
      <c r="AK40" s="761"/>
      <c r="AL40" s="473" t="s">
        <v>124</v>
      </c>
      <c r="AM40" s="474" t="s">
        <v>97</v>
      </c>
      <c r="AP40" s="759" t="s">
        <v>121</v>
      </c>
      <c r="AQ40" s="760"/>
      <c r="AR40" s="760"/>
      <c r="AS40" s="760"/>
      <c r="AT40" s="760"/>
      <c r="AU40" s="761"/>
      <c r="AV40" s="473" t="s">
        <v>111</v>
      </c>
      <c r="AW40" s="774" t="s">
        <v>27</v>
      </c>
      <c r="AX40" s="761"/>
      <c r="AY40" s="474" t="s">
        <v>122</v>
      </c>
    </row>
    <row r="41" spans="2:51" ht="16" thickBot="1" x14ac:dyDescent="0.4">
      <c r="B41" s="768" t="s">
        <v>40</v>
      </c>
      <c r="C41" s="769"/>
      <c r="D41" s="769"/>
      <c r="E41" s="769"/>
      <c r="F41" s="769"/>
      <c r="G41" s="770"/>
      <c r="H41" s="268">
        <f>( SUM(F24, H28, H31, H34))*$C$8</f>
        <v>0</v>
      </c>
      <c r="I41" s="792">
        <f>( SUM(I24, I28, I31, I34, J24, J28, J31, J34))*$C$8</f>
        <v>0</v>
      </c>
      <c r="J41" s="793"/>
      <c r="K41" s="282">
        <f>SUM(H41:J41)</f>
        <v>0</v>
      </c>
      <c r="L41" s="461"/>
      <c r="N41" s="768" t="s">
        <v>40</v>
      </c>
      <c r="O41" s="769"/>
      <c r="P41" s="769"/>
      <c r="Q41" s="769"/>
      <c r="R41" s="769"/>
      <c r="S41" s="769"/>
      <c r="T41" s="770"/>
      <c r="U41" s="283">
        <f>( SUM(S24, U28, U31, U34))*$O$8</f>
        <v>0</v>
      </c>
      <c r="V41" s="794">
        <f>( SUM(V24, W24, V28, W28, V31, W31, V34, W34, ))*$O$8</f>
        <v>0</v>
      </c>
      <c r="W41" s="795"/>
      <c r="X41" s="283">
        <f>SUM(U41:W41)</f>
        <v>0</v>
      </c>
      <c r="Y41" s="269">
        <f>K41-X41</f>
        <v>0</v>
      </c>
      <c r="Z41" s="461"/>
      <c r="AA41" s="461"/>
      <c r="AB41" s="768" t="s">
        <v>40</v>
      </c>
      <c r="AC41" s="769"/>
      <c r="AD41" s="769"/>
      <c r="AE41" s="769"/>
      <c r="AF41" s="769"/>
      <c r="AG41" s="769"/>
      <c r="AH41" s="770"/>
      <c r="AI41" s="500">
        <f>( SUM(AG24, AI28, AI31, AI34))*$C$8</f>
        <v>0</v>
      </c>
      <c r="AJ41" s="790">
        <f>( SUM(AJ24, AK24, AJ28, AK28, AJ31, AK31, AJ34, AK34, ))*$C$8</f>
        <v>0</v>
      </c>
      <c r="AK41" s="791"/>
      <c r="AL41" s="284">
        <f>SUM(AI41:AK41)</f>
        <v>0</v>
      </c>
      <c r="AM41" s="270">
        <f>IF($O$50&lt;&gt;0, X41-AL41, K41-AL41)</f>
        <v>0</v>
      </c>
      <c r="AP41" s="768" t="s">
        <v>40</v>
      </c>
      <c r="AQ41" s="769"/>
      <c r="AR41" s="769"/>
      <c r="AS41" s="769"/>
      <c r="AT41" s="769"/>
      <c r="AU41" s="770"/>
      <c r="AV41" s="433">
        <f>( SUM(AT24, AV28, AV31, AV34))*$C$8</f>
        <v>0</v>
      </c>
      <c r="AW41" s="860">
        <f>( SUM(AW24, AW28, AW31, AW34, AX24, AX28, AX31, AX34))*$C$8</f>
        <v>0</v>
      </c>
      <c r="AX41" s="861"/>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796" t="s">
        <v>126</v>
      </c>
      <c r="C43" s="797"/>
      <c r="D43" s="797"/>
      <c r="E43" s="797"/>
      <c r="F43" s="797"/>
      <c r="G43" s="798"/>
      <c r="H43" s="285">
        <f>SUM(H37,H41)</f>
        <v>0</v>
      </c>
      <c r="I43" s="285">
        <f>SUM(I37, I41)</f>
        <v>0</v>
      </c>
      <c r="J43" s="285">
        <f>SUM(J37)</f>
        <v>0</v>
      </c>
      <c r="K43" s="286">
        <f>SUM(H43:J43)</f>
        <v>0</v>
      </c>
      <c r="L43" s="272"/>
      <c r="N43" s="782" t="s">
        <v>126</v>
      </c>
      <c r="O43" s="783"/>
      <c r="P43" s="783"/>
      <c r="Q43" s="783"/>
      <c r="R43" s="783"/>
      <c r="S43" s="783"/>
      <c r="T43" s="811"/>
      <c r="U43" s="287">
        <f xml:space="preserve"> SUM(S24, U28, U31, U34, U41)</f>
        <v>0</v>
      </c>
      <c r="V43" s="287">
        <f xml:space="preserve"> SUM(V24, V28, V31, V34, V41)</f>
        <v>0</v>
      </c>
      <c r="W43" s="287">
        <f xml:space="preserve"> SUM(W24, W28, W31, W34)</f>
        <v>0</v>
      </c>
      <c r="X43" s="287">
        <f>SUM(U43:W43)</f>
        <v>0</v>
      </c>
      <c r="Y43" s="288">
        <f>K43-X43</f>
        <v>0</v>
      </c>
      <c r="Z43" s="272"/>
      <c r="AA43" s="272"/>
      <c r="AB43" s="784" t="s">
        <v>126</v>
      </c>
      <c r="AC43" s="785"/>
      <c r="AD43" s="785"/>
      <c r="AE43" s="785"/>
      <c r="AF43" s="785"/>
      <c r="AG43" s="785"/>
      <c r="AH43" s="786"/>
      <c r="AI43" s="289">
        <f>SUM(AG24, AI28, AI31, AI34, AI41)</f>
        <v>0</v>
      </c>
      <c r="AJ43" s="289">
        <f>SUM(AJ24, AJ28, AJ31, AJ34, AJ41)</f>
        <v>0</v>
      </c>
      <c r="AK43" s="289">
        <f>SUM(AK24, AK28, AK31, AK34)</f>
        <v>0</v>
      </c>
      <c r="AL43" s="289">
        <f>SUM(AI43:AK43)</f>
        <v>0</v>
      </c>
      <c r="AM43" s="290">
        <f>IF($O$50&lt;&gt;0, X43-AL43, K43-AL43)</f>
        <v>0</v>
      </c>
      <c r="AP43" s="862" t="s">
        <v>339</v>
      </c>
      <c r="AQ43" s="863"/>
      <c r="AR43" s="863"/>
      <c r="AS43" s="863"/>
      <c r="AT43" s="863"/>
      <c r="AU43" s="864"/>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4"/>
      <c r="AI46" s="761"/>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775"/>
      <c r="AI47" s="776"/>
      <c r="AJ47" s="776"/>
      <c r="AK47" s="777"/>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8"/>
      <c r="AI48" s="770"/>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44"/>
      <c r="AI50" s="780"/>
      <c r="AJ50" s="780"/>
      <c r="AK50" s="781"/>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02" t="s">
        <v>304</v>
      </c>
      <c r="C60" s="803"/>
      <c r="D60" s="803"/>
      <c r="E60" s="803"/>
      <c r="F60" s="803"/>
      <c r="G60" s="803"/>
      <c r="H60" s="803"/>
      <c r="I60" s="803"/>
      <c r="J60" s="803"/>
      <c r="K60" s="804"/>
      <c r="N60" s="805" t="s">
        <v>155</v>
      </c>
      <c r="O60" s="806"/>
      <c r="P60" s="806"/>
      <c r="Q60" s="806"/>
      <c r="R60" s="806"/>
      <c r="S60" s="806"/>
      <c r="T60" s="806"/>
      <c r="U60" s="806"/>
      <c r="V60" s="806"/>
      <c r="W60" s="806"/>
      <c r="X60" s="806"/>
      <c r="Y60" s="807"/>
      <c r="AB60" s="808" t="s">
        <v>156</v>
      </c>
      <c r="AC60" s="809"/>
      <c r="AD60" s="809"/>
      <c r="AE60" s="809"/>
      <c r="AF60" s="809"/>
      <c r="AG60" s="809"/>
      <c r="AH60" s="809"/>
      <c r="AI60" s="809"/>
      <c r="AJ60" s="809"/>
      <c r="AK60" s="809"/>
      <c r="AL60" s="809"/>
      <c r="AM60" s="810"/>
      <c r="AP60" s="857" t="s">
        <v>341</v>
      </c>
      <c r="AQ60" s="858"/>
      <c r="AR60" s="858"/>
      <c r="AS60" s="858"/>
      <c r="AT60" s="858"/>
      <c r="AU60" s="858"/>
      <c r="AV60" s="858"/>
      <c r="AW60" s="858"/>
      <c r="AX60" s="858"/>
      <c r="AY60" s="859"/>
    </row>
    <row r="61" spans="2:51" ht="16" thickBot="1" x14ac:dyDescent="0.4">
      <c r="B61" s="250" t="s">
        <v>310</v>
      </c>
      <c r="C61" s="778"/>
      <c r="D61" s="770"/>
      <c r="E61" s="251" t="s">
        <v>311</v>
      </c>
      <c r="F61" s="830"/>
      <c r="G61" s="831"/>
      <c r="H61" s="831"/>
      <c r="I61" s="831"/>
      <c r="J61" s="831"/>
      <c r="K61" s="832"/>
      <c r="N61" s="250" t="s">
        <v>310</v>
      </c>
      <c r="O61" s="830"/>
      <c r="P61" s="831"/>
      <c r="Q61" s="833"/>
      <c r="R61" s="251" t="s">
        <v>311</v>
      </c>
      <c r="S61" s="830"/>
      <c r="T61" s="831"/>
      <c r="U61" s="831"/>
      <c r="V61" s="831"/>
      <c r="W61" s="831"/>
      <c r="X61" s="831"/>
      <c r="Y61" s="832"/>
      <c r="AB61" s="250" t="s">
        <v>310</v>
      </c>
      <c r="AC61" s="830"/>
      <c r="AD61" s="831"/>
      <c r="AE61" s="833"/>
      <c r="AF61" s="251" t="s">
        <v>311</v>
      </c>
      <c r="AG61" s="830"/>
      <c r="AH61" s="831"/>
      <c r="AI61" s="831"/>
      <c r="AJ61" s="831"/>
      <c r="AK61" s="831"/>
      <c r="AL61" s="831"/>
      <c r="AM61" s="832"/>
      <c r="AP61" s="250" t="s">
        <v>326</v>
      </c>
      <c r="AQ61" s="778"/>
      <c r="AR61" s="770"/>
      <c r="AS61" s="251" t="s">
        <v>327</v>
      </c>
      <c r="AT61" s="830"/>
      <c r="AU61" s="831"/>
      <c r="AV61" s="831"/>
      <c r="AW61" s="831"/>
      <c r="AX61" s="831"/>
      <c r="AY61" s="832"/>
    </row>
    <row r="62" spans="2:51" ht="16" thickBot="1" x14ac:dyDescent="0.4">
      <c r="D62" s="144"/>
      <c r="E62" s="144"/>
    </row>
    <row r="63" spans="2:51" x14ac:dyDescent="0.35">
      <c r="B63" s="771" t="s">
        <v>244</v>
      </c>
      <c r="C63" s="772"/>
      <c r="D63" s="772"/>
      <c r="E63" s="772"/>
      <c r="F63" s="772"/>
      <c r="G63" s="772"/>
      <c r="H63" s="772"/>
      <c r="I63" s="772"/>
      <c r="J63" s="772"/>
      <c r="K63" s="773"/>
      <c r="N63" s="759" t="s">
        <v>83</v>
      </c>
      <c r="O63" s="760"/>
      <c r="P63" s="760"/>
      <c r="Q63" s="760"/>
      <c r="R63" s="760"/>
      <c r="S63" s="760"/>
      <c r="T63" s="760"/>
      <c r="U63" s="760"/>
      <c r="V63" s="760"/>
      <c r="W63" s="760"/>
      <c r="X63" s="760"/>
      <c r="Y63" s="801"/>
      <c r="AB63" s="771" t="s">
        <v>83</v>
      </c>
      <c r="AC63" s="772"/>
      <c r="AD63" s="772"/>
      <c r="AE63" s="772"/>
      <c r="AF63" s="772"/>
      <c r="AG63" s="772"/>
      <c r="AH63" s="772"/>
      <c r="AI63" s="772"/>
      <c r="AJ63" s="772"/>
      <c r="AK63" s="772"/>
      <c r="AL63" s="772"/>
      <c r="AM63" s="773"/>
      <c r="AP63" s="771" t="s">
        <v>244</v>
      </c>
      <c r="AQ63" s="772"/>
      <c r="AR63" s="772"/>
      <c r="AS63" s="772"/>
      <c r="AT63" s="772"/>
      <c r="AU63" s="772"/>
      <c r="AV63" s="772"/>
      <c r="AW63" s="772"/>
      <c r="AX63" s="772"/>
      <c r="AY63" s="773"/>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59" t="s">
        <v>109</v>
      </c>
      <c r="C69" s="760"/>
      <c r="D69" s="760"/>
      <c r="E69" s="760"/>
      <c r="F69" s="760"/>
      <c r="G69" s="760"/>
      <c r="H69" s="760"/>
      <c r="I69" s="760"/>
      <c r="J69" s="760"/>
      <c r="K69" s="801"/>
      <c r="N69" s="759" t="s">
        <v>109</v>
      </c>
      <c r="O69" s="760"/>
      <c r="P69" s="760"/>
      <c r="Q69" s="760"/>
      <c r="R69" s="760"/>
      <c r="S69" s="760"/>
      <c r="T69" s="760"/>
      <c r="U69" s="760"/>
      <c r="V69" s="760"/>
      <c r="W69" s="760"/>
      <c r="X69" s="760"/>
      <c r="Y69" s="801"/>
      <c r="AB69" s="759" t="s">
        <v>109</v>
      </c>
      <c r="AC69" s="760"/>
      <c r="AD69" s="760"/>
      <c r="AE69" s="760"/>
      <c r="AF69" s="760"/>
      <c r="AG69" s="760"/>
      <c r="AH69" s="760"/>
      <c r="AI69" s="760"/>
      <c r="AJ69" s="760"/>
      <c r="AK69" s="760"/>
      <c r="AL69" s="760"/>
      <c r="AM69" s="801"/>
      <c r="AP69" s="759" t="s">
        <v>109</v>
      </c>
      <c r="AQ69" s="760"/>
      <c r="AR69" s="760"/>
      <c r="AS69" s="760"/>
      <c r="AT69" s="760"/>
      <c r="AU69" s="760"/>
      <c r="AV69" s="760"/>
      <c r="AW69" s="760"/>
      <c r="AX69" s="760"/>
      <c r="AY69" s="801"/>
    </row>
    <row r="70" spans="2:51" x14ac:dyDescent="0.35">
      <c r="B70" s="788" t="s">
        <v>110</v>
      </c>
      <c r="C70" s="776"/>
      <c r="D70" s="776"/>
      <c r="E70" s="776"/>
      <c r="F70" s="776"/>
      <c r="G70" s="787"/>
      <c r="H70" s="392" t="s">
        <v>111</v>
      </c>
      <c r="I70" s="392" t="s">
        <v>71</v>
      </c>
      <c r="J70" s="392" t="s">
        <v>72</v>
      </c>
      <c r="K70" s="475" t="s">
        <v>94</v>
      </c>
      <c r="M70" s="490"/>
      <c r="N70" s="776" t="s">
        <v>110</v>
      </c>
      <c r="O70" s="776"/>
      <c r="P70" s="776"/>
      <c r="Q70" s="776"/>
      <c r="R70" s="776"/>
      <c r="S70" s="787"/>
      <c r="T70" s="392" t="s">
        <v>97</v>
      </c>
      <c r="U70" s="392" t="s">
        <v>41</v>
      </c>
      <c r="V70" s="392" t="s">
        <v>71</v>
      </c>
      <c r="W70" s="392" t="s">
        <v>72</v>
      </c>
      <c r="X70" s="392" t="s">
        <v>94</v>
      </c>
      <c r="Y70" s="475" t="s">
        <v>95</v>
      </c>
      <c r="AB70" s="788" t="s">
        <v>110</v>
      </c>
      <c r="AC70" s="776"/>
      <c r="AD70" s="776"/>
      <c r="AE70" s="776"/>
      <c r="AF70" s="776"/>
      <c r="AG70" s="776"/>
      <c r="AH70" s="392" t="s">
        <v>97</v>
      </c>
      <c r="AI70" s="392" t="s">
        <v>112</v>
      </c>
      <c r="AJ70" s="392" t="s">
        <v>71</v>
      </c>
      <c r="AK70" s="392" t="s">
        <v>72</v>
      </c>
      <c r="AL70" s="392" t="s">
        <v>96</v>
      </c>
      <c r="AM70" s="475" t="s">
        <v>160</v>
      </c>
      <c r="AP70" s="788" t="s">
        <v>110</v>
      </c>
      <c r="AQ70" s="776"/>
      <c r="AR70" s="776"/>
      <c r="AS70" s="776"/>
      <c r="AT70" s="776"/>
      <c r="AU70" s="787"/>
      <c r="AV70" s="392" t="s">
        <v>111</v>
      </c>
      <c r="AW70" s="392" t="s">
        <v>71</v>
      </c>
      <c r="AX70" s="392" t="s">
        <v>72</v>
      </c>
      <c r="AY70" s="475" t="s">
        <v>94</v>
      </c>
    </row>
    <row r="71" spans="2:51" ht="16" thickBot="1" x14ac:dyDescent="0.4">
      <c r="B71" s="764">
        <f>B28</f>
        <v>0</v>
      </c>
      <c r="C71" s="762"/>
      <c r="D71" s="762"/>
      <c r="E71" s="762"/>
      <c r="F71" s="762"/>
      <c r="G71" s="763"/>
      <c r="H71" s="301">
        <v>0</v>
      </c>
      <c r="I71" s="301">
        <v>0</v>
      </c>
      <c r="J71" s="301">
        <v>0</v>
      </c>
      <c r="K71" s="282">
        <f>SUM(H71:J71)</f>
        <v>0</v>
      </c>
      <c r="L71" s="461"/>
      <c r="M71" s="490"/>
      <c r="N71" s="764">
        <f>N28</f>
        <v>0</v>
      </c>
      <c r="O71" s="762"/>
      <c r="P71" s="762"/>
      <c r="Q71" s="762"/>
      <c r="R71" s="762"/>
      <c r="S71" s="763"/>
      <c r="T71" s="305">
        <f>AM28</f>
        <v>0</v>
      </c>
      <c r="U71" s="302">
        <v>0</v>
      </c>
      <c r="V71" s="301">
        <v>0</v>
      </c>
      <c r="W71" s="301">
        <v>0</v>
      </c>
      <c r="X71" s="283">
        <f>SUM(U71:W71)</f>
        <v>0</v>
      </c>
      <c r="Y71" s="269">
        <f>K71-X71</f>
        <v>0</v>
      </c>
      <c r="Z71" s="461"/>
      <c r="AA71" s="461"/>
      <c r="AB71" s="764">
        <f>IF($O$89&lt;&gt;0, N71,B71)</f>
        <v>0</v>
      </c>
      <c r="AC71" s="762"/>
      <c r="AD71" s="762"/>
      <c r="AE71" s="762"/>
      <c r="AF71" s="762"/>
      <c r="AG71" s="763"/>
      <c r="AH71" s="310">
        <f>AM28</f>
        <v>0</v>
      </c>
      <c r="AI71" s="301">
        <v>0</v>
      </c>
      <c r="AJ71" s="301">
        <v>0</v>
      </c>
      <c r="AK71" s="301">
        <v>0</v>
      </c>
      <c r="AL71" s="284">
        <f>SUM(AI71:AK71)</f>
        <v>0</v>
      </c>
      <c r="AM71" s="270">
        <f>IF($O$93&lt;&gt;0, X71+AM28-AL71, K71+AM28-AL71)</f>
        <v>0</v>
      </c>
      <c r="AP71" s="768"/>
      <c r="AQ71" s="769"/>
      <c r="AR71" s="769"/>
      <c r="AS71" s="769"/>
      <c r="AT71" s="769"/>
      <c r="AU71" s="770"/>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59" t="s">
        <v>114</v>
      </c>
      <c r="C73" s="760"/>
      <c r="D73" s="760"/>
      <c r="E73" s="760"/>
      <c r="F73" s="760"/>
      <c r="G73" s="761"/>
      <c r="H73" s="473" t="s">
        <v>111</v>
      </c>
      <c r="I73" s="473" t="s">
        <v>71</v>
      </c>
      <c r="J73" s="473" t="s">
        <v>72</v>
      </c>
      <c r="K73" s="474" t="s">
        <v>94</v>
      </c>
      <c r="N73" s="759" t="s">
        <v>114</v>
      </c>
      <c r="O73" s="760"/>
      <c r="P73" s="760"/>
      <c r="Q73" s="760"/>
      <c r="R73" s="760"/>
      <c r="S73" s="761"/>
      <c r="T73" s="492" t="s">
        <v>97</v>
      </c>
      <c r="U73" s="473" t="s">
        <v>41</v>
      </c>
      <c r="V73" s="473" t="s">
        <v>71</v>
      </c>
      <c r="W73" s="473" t="s">
        <v>72</v>
      </c>
      <c r="X73" s="473" t="s">
        <v>94</v>
      </c>
      <c r="Y73" s="474" t="s">
        <v>95</v>
      </c>
      <c r="AA73" s="490"/>
      <c r="AB73" s="759" t="s">
        <v>114</v>
      </c>
      <c r="AC73" s="760"/>
      <c r="AD73" s="760"/>
      <c r="AE73" s="760"/>
      <c r="AF73" s="760"/>
      <c r="AG73" s="761"/>
      <c r="AH73" s="473" t="s">
        <v>97</v>
      </c>
      <c r="AI73" s="473" t="s">
        <v>112</v>
      </c>
      <c r="AJ73" s="473" t="s">
        <v>71</v>
      </c>
      <c r="AK73" s="473" t="s">
        <v>72</v>
      </c>
      <c r="AL73" s="473" t="s">
        <v>96</v>
      </c>
      <c r="AM73" s="474" t="s">
        <v>160</v>
      </c>
      <c r="AP73" s="759" t="s">
        <v>114</v>
      </c>
      <c r="AQ73" s="760"/>
      <c r="AR73" s="760"/>
      <c r="AS73" s="760"/>
      <c r="AT73" s="760"/>
      <c r="AU73" s="761"/>
      <c r="AV73" s="473" t="s">
        <v>111</v>
      </c>
      <c r="AW73" s="473" t="s">
        <v>71</v>
      </c>
      <c r="AX73" s="473" t="s">
        <v>72</v>
      </c>
      <c r="AY73" s="474" t="s">
        <v>94</v>
      </c>
    </row>
    <row r="74" spans="2:51" ht="16" thickBot="1" x14ac:dyDescent="0.4">
      <c r="B74" s="764">
        <f>B31</f>
        <v>0</v>
      </c>
      <c r="C74" s="762"/>
      <c r="D74" s="762"/>
      <c r="E74" s="762"/>
      <c r="F74" s="762"/>
      <c r="G74" s="763"/>
      <c r="H74" s="301">
        <v>0</v>
      </c>
      <c r="I74" s="301">
        <v>0</v>
      </c>
      <c r="J74" s="301">
        <v>0</v>
      </c>
      <c r="K74" s="282">
        <f>SUM(H74:J74)</f>
        <v>0</v>
      </c>
      <c r="L74" s="461"/>
      <c r="N74" s="764">
        <f>N31</f>
        <v>0</v>
      </c>
      <c r="O74" s="762"/>
      <c r="P74" s="762"/>
      <c r="Q74" s="762"/>
      <c r="R74" s="762"/>
      <c r="S74" s="763"/>
      <c r="T74" s="306">
        <f>AM31</f>
        <v>0</v>
      </c>
      <c r="U74" s="302">
        <v>0</v>
      </c>
      <c r="V74" s="302">
        <v>0</v>
      </c>
      <c r="W74" s="301">
        <v>0</v>
      </c>
      <c r="X74" s="313">
        <f>SUM(U74:W74)</f>
        <v>0</v>
      </c>
      <c r="Y74" s="269">
        <f>K74-X74</f>
        <v>0</v>
      </c>
      <c r="Z74" s="461"/>
      <c r="AA74" s="494"/>
      <c r="AB74" s="764">
        <f>IF($O$89&lt;&gt;0, N74,B74)</f>
        <v>0</v>
      </c>
      <c r="AC74" s="762"/>
      <c r="AD74" s="762"/>
      <c r="AE74" s="762"/>
      <c r="AF74" s="762"/>
      <c r="AG74" s="763"/>
      <c r="AH74" s="314">
        <f>AM31</f>
        <v>0</v>
      </c>
      <c r="AI74" s="301">
        <v>0</v>
      </c>
      <c r="AJ74" s="302">
        <v>0</v>
      </c>
      <c r="AK74" s="301">
        <v>0</v>
      </c>
      <c r="AL74" s="315">
        <f>SUM(AI74:AK74)</f>
        <v>0</v>
      </c>
      <c r="AM74" s="270">
        <f>IF($O$93&lt;&gt;0, X74+AM31-AL74, K74+AM31-AL74)</f>
        <v>0</v>
      </c>
      <c r="AP74" s="768"/>
      <c r="AQ74" s="769"/>
      <c r="AR74" s="769"/>
      <c r="AS74" s="769"/>
      <c r="AT74" s="769"/>
      <c r="AU74" s="770"/>
      <c r="AV74" s="302">
        <v>0</v>
      </c>
      <c r="AW74" s="302">
        <v>0</v>
      </c>
      <c r="AX74" s="302">
        <v>0</v>
      </c>
      <c r="AY74" s="435">
        <f>SUM(AV74:AX74)</f>
        <v>0</v>
      </c>
    </row>
    <row r="75" spans="2:51" ht="16" thickBot="1" x14ac:dyDescent="0.4">
      <c r="D75" s="144"/>
      <c r="E75" s="144"/>
      <c r="H75" s="272"/>
      <c r="I75" s="272"/>
      <c r="J75" s="272"/>
      <c r="K75" s="272"/>
      <c r="L75" s="461"/>
      <c r="N75" s="789"/>
      <c r="O75" s="789"/>
      <c r="P75" s="789"/>
      <c r="Q75" s="789"/>
      <c r="R75" s="789"/>
      <c r="S75" s="789"/>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59" t="s">
        <v>116</v>
      </c>
      <c r="C76" s="760"/>
      <c r="D76" s="760"/>
      <c r="E76" s="760"/>
      <c r="F76" s="760"/>
      <c r="G76" s="761"/>
      <c r="H76" s="473" t="s">
        <v>111</v>
      </c>
      <c r="I76" s="473" t="s">
        <v>71</v>
      </c>
      <c r="J76" s="473" t="s">
        <v>72</v>
      </c>
      <c r="K76" s="474" t="s">
        <v>94</v>
      </c>
      <c r="M76" s="490"/>
      <c r="N76" s="760" t="s">
        <v>116</v>
      </c>
      <c r="O76" s="760"/>
      <c r="P76" s="760"/>
      <c r="Q76" s="760"/>
      <c r="R76" s="760"/>
      <c r="S76" s="761"/>
      <c r="T76" s="492" t="s">
        <v>97</v>
      </c>
      <c r="U76" s="473" t="s">
        <v>41</v>
      </c>
      <c r="V76" s="473" t="s">
        <v>71</v>
      </c>
      <c r="W76" s="473" t="s">
        <v>72</v>
      </c>
      <c r="X76" s="473" t="s">
        <v>94</v>
      </c>
      <c r="Y76" s="474" t="s">
        <v>95</v>
      </c>
      <c r="AA76" s="490"/>
      <c r="AB76" s="759" t="s">
        <v>116</v>
      </c>
      <c r="AC76" s="760"/>
      <c r="AD76" s="760"/>
      <c r="AE76" s="760"/>
      <c r="AF76" s="760"/>
      <c r="AG76" s="761"/>
      <c r="AH76" s="473" t="s">
        <v>97</v>
      </c>
      <c r="AI76" s="473" t="s">
        <v>112</v>
      </c>
      <c r="AJ76" s="473" t="s">
        <v>71</v>
      </c>
      <c r="AK76" s="473" t="s">
        <v>72</v>
      </c>
      <c r="AL76" s="473" t="s">
        <v>96</v>
      </c>
      <c r="AM76" s="474" t="s">
        <v>160</v>
      </c>
      <c r="AP76" s="759" t="s">
        <v>116</v>
      </c>
      <c r="AQ76" s="760"/>
      <c r="AR76" s="760"/>
      <c r="AS76" s="760"/>
      <c r="AT76" s="760"/>
      <c r="AU76" s="761"/>
      <c r="AV76" s="473" t="s">
        <v>111</v>
      </c>
      <c r="AW76" s="473" t="s">
        <v>71</v>
      </c>
      <c r="AX76" s="473" t="s">
        <v>72</v>
      </c>
      <c r="AY76" s="474" t="s">
        <v>94</v>
      </c>
    </row>
    <row r="77" spans="2:51" ht="16" thickBot="1" x14ac:dyDescent="0.4">
      <c r="B77" s="764">
        <f>B34</f>
        <v>0</v>
      </c>
      <c r="C77" s="762"/>
      <c r="D77" s="762"/>
      <c r="E77" s="762"/>
      <c r="F77" s="762"/>
      <c r="G77" s="763"/>
      <c r="H77" s="301">
        <v>0</v>
      </c>
      <c r="I77" s="301">
        <v>0</v>
      </c>
      <c r="J77" s="301">
        <v>0</v>
      </c>
      <c r="K77" s="282">
        <f>SUM(H77:J77)</f>
        <v>0</v>
      </c>
      <c r="L77" s="461"/>
      <c r="M77" s="490"/>
      <c r="N77" s="762">
        <f>N34</f>
        <v>0</v>
      </c>
      <c r="O77" s="762"/>
      <c r="P77" s="762"/>
      <c r="Q77" s="762"/>
      <c r="R77" s="762"/>
      <c r="S77" s="763"/>
      <c r="T77" s="305">
        <f>AM34</f>
        <v>0</v>
      </c>
      <c r="U77" s="301">
        <v>0</v>
      </c>
      <c r="V77" s="301">
        <v>0</v>
      </c>
      <c r="W77" s="301">
        <v>0</v>
      </c>
      <c r="X77" s="283">
        <f t="shared" ref="X77" si="14">SUM(U77:W77)</f>
        <v>0</v>
      </c>
      <c r="Y77" s="269">
        <f>K77-X77</f>
        <v>0</v>
      </c>
      <c r="Z77" s="461"/>
      <c r="AA77" s="494"/>
      <c r="AB77" s="764">
        <f>IF($O$89&lt;&gt;0, N77,B77)</f>
        <v>0</v>
      </c>
      <c r="AC77" s="762"/>
      <c r="AD77" s="762"/>
      <c r="AE77" s="762"/>
      <c r="AF77" s="762"/>
      <c r="AG77" s="763"/>
      <c r="AH77" s="308">
        <f>AM34</f>
        <v>0</v>
      </c>
      <c r="AI77" s="301">
        <v>0</v>
      </c>
      <c r="AJ77" s="301">
        <v>0</v>
      </c>
      <c r="AK77" s="301">
        <v>0</v>
      </c>
      <c r="AL77" s="284">
        <f t="shared" ref="AL77" si="15">SUM(AI77:AK77)</f>
        <v>0</v>
      </c>
      <c r="AM77" s="270">
        <f>IF($O$93&lt;&gt;0, X77+AM34-AL77, K77+AM34-AL77)</f>
        <v>0</v>
      </c>
      <c r="AP77" s="768"/>
      <c r="AQ77" s="769"/>
      <c r="AR77" s="769"/>
      <c r="AS77" s="769"/>
      <c r="AT77" s="769"/>
      <c r="AU77" s="770"/>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1" t="s">
        <v>119</v>
      </c>
      <c r="C80" s="772"/>
      <c r="D80" s="772"/>
      <c r="E80" s="772"/>
      <c r="F80" s="772"/>
      <c r="G80" s="772"/>
      <c r="H80" s="273">
        <f>SUM(F67, H71, H74, H77)</f>
        <v>0</v>
      </c>
      <c r="I80" s="273">
        <f>SUM(I67, I71, I74, I77, )</f>
        <v>0</v>
      </c>
      <c r="J80" s="273">
        <f>SUM(J67, J71, J74, J77)</f>
        <v>0</v>
      </c>
      <c r="K80" s="274">
        <f>SUM(H80:J80)</f>
        <v>0</v>
      </c>
      <c r="L80" s="461"/>
      <c r="N80" s="765" t="s">
        <v>119</v>
      </c>
      <c r="O80" s="766"/>
      <c r="P80" s="766"/>
      <c r="Q80" s="766"/>
      <c r="R80" s="766"/>
      <c r="S80" s="767"/>
      <c r="T80" s="307">
        <f>AM37</f>
        <v>0</v>
      </c>
      <c r="U80" s="303">
        <f>SUM(S67, U71, U74, U77)</f>
        <v>0</v>
      </c>
      <c r="V80" s="275">
        <f>SUM(V67, V71, V74, V77)</f>
        <v>0</v>
      </c>
      <c r="W80" s="275">
        <f>SUM(W67, W71, W74, W77)</f>
        <v>0</v>
      </c>
      <c r="X80" s="275">
        <f>SUM(U80:W80)</f>
        <v>0</v>
      </c>
      <c r="Y80" s="276">
        <f>K80-X80</f>
        <v>0</v>
      </c>
      <c r="Z80" s="461"/>
      <c r="AA80" s="461"/>
      <c r="AB80" s="759" t="s">
        <v>119</v>
      </c>
      <c r="AC80" s="760"/>
      <c r="AD80" s="760"/>
      <c r="AE80" s="760"/>
      <c r="AF80" s="760"/>
      <c r="AG80" s="761"/>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59" t="s">
        <v>119</v>
      </c>
      <c r="AQ80" s="760"/>
      <c r="AR80" s="760"/>
      <c r="AS80" s="760"/>
      <c r="AT80" s="760"/>
      <c r="AU80" s="761"/>
      <c r="AV80" s="436">
        <f>SUM(AT67, AV71, AV74, AV77)</f>
        <v>0</v>
      </c>
      <c r="AW80" s="436">
        <f>SUM(AW67, AW71, AW74, AW77, )</f>
        <v>0</v>
      </c>
      <c r="AX80" s="436">
        <f>SUM(AX67, AX71, AX74, AX77)</f>
        <v>0</v>
      </c>
      <c r="AY80" s="437">
        <f>SUM(AV80:AX80)</f>
        <v>0</v>
      </c>
    </row>
    <row r="81" spans="2:51" ht="16" thickBot="1" x14ac:dyDescent="0.4">
      <c r="B81" s="799" t="s">
        <v>120</v>
      </c>
      <c r="C81" s="800"/>
      <c r="D81" s="800"/>
      <c r="E81" s="800"/>
      <c r="F81" s="800"/>
      <c r="G81" s="800"/>
      <c r="H81" s="481"/>
      <c r="I81" s="482"/>
      <c r="J81" s="253">
        <f>SUM(I80:J80)</f>
        <v>0</v>
      </c>
      <c r="K81" s="282">
        <f>SUM(H81:J81)</f>
        <v>0</v>
      </c>
      <c r="L81" s="461"/>
      <c r="N81" s="768" t="s">
        <v>120</v>
      </c>
      <c r="O81" s="769"/>
      <c r="P81" s="769"/>
      <c r="Q81" s="769"/>
      <c r="R81" s="769"/>
      <c r="S81" s="769"/>
      <c r="T81" s="305">
        <f>AM38</f>
        <v>0</v>
      </c>
      <c r="U81" s="495"/>
      <c r="V81" s="483"/>
      <c r="W81" s="483"/>
      <c r="X81" s="254">
        <f xml:space="preserve"> SUM(V67, W67, V71, W71, V74, W74, V77, W77)</f>
        <v>0</v>
      </c>
      <c r="Y81" s="269">
        <f>H81-X81</f>
        <v>0</v>
      </c>
      <c r="Z81" s="461"/>
      <c r="AA81" s="461"/>
      <c r="AB81" s="768" t="s">
        <v>120</v>
      </c>
      <c r="AC81" s="769"/>
      <c r="AD81" s="769"/>
      <c r="AE81" s="769"/>
      <c r="AF81" s="769"/>
      <c r="AG81" s="770"/>
      <c r="AH81" s="310">
        <f>AM38</f>
        <v>0</v>
      </c>
      <c r="AI81" s="484"/>
      <c r="AJ81" s="485"/>
      <c r="AK81" s="485"/>
      <c r="AL81" s="281">
        <f xml:space="preserve"> SUM(AJ67, AK67, AJ71, AK71, AJ74, AK74, AJ77, AK77)</f>
        <v>0</v>
      </c>
      <c r="AM81" s="270">
        <f>IF($O$93&lt;&gt;0, X81+AM38-AL81, K81+AM38-AL81)</f>
        <v>0</v>
      </c>
      <c r="AP81" s="768" t="s">
        <v>120</v>
      </c>
      <c r="AQ81" s="769"/>
      <c r="AR81" s="769"/>
      <c r="AS81" s="769"/>
      <c r="AT81" s="769"/>
      <c r="AU81" s="770"/>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59" t="s">
        <v>121</v>
      </c>
      <c r="C83" s="760"/>
      <c r="D83" s="760"/>
      <c r="E83" s="760"/>
      <c r="F83" s="760"/>
      <c r="G83" s="761"/>
      <c r="H83" s="473" t="s">
        <v>111</v>
      </c>
      <c r="I83" s="774" t="s">
        <v>27</v>
      </c>
      <c r="J83" s="761"/>
      <c r="K83" s="474" t="s">
        <v>122</v>
      </c>
      <c r="L83" s="461"/>
      <c r="N83" s="759" t="s">
        <v>121</v>
      </c>
      <c r="O83" s="760"/>
      <c r="P83" s="760"/>
      <c r="Q83" s="760"/>
      <c r="R83" s="760"/>
      <c r="S83" s="760"/>
      <c r="T83" s="473" t="s">
        <v>97</v>
      </c>
      <c r="U83" s="473" t="s">
        <v>41</v>
      </c>
      <c r="V83" s="774" t="s">
        <v>27</v>
      </c>
      <c r="W83" s="761"/>
      <c r="X83" s="473" t="s">
        <v>94</v>
      </c>
      <c r="Y83" s="474" t="s">
        <v>95</v>
      </c>
      <c r="Z83" s="461"/>
      <c r="AA83" s="494"/>
      <c r="AB83" s="759" t="s">
        <v>121</v>
      </c>
      <c r="AC83" s="760"/>
      <c r="AD83" s="760"/>
      <c r="AE83" s="760"/>
      <c r="AF83" s="760"/>
      <c r="AG83" s="761"/>
      <c r="AH83" s="473" t="s">
        <v>97</v>
      </c>
      <c r="AI83" s="473" t="s">
        <v>123</v>
      </c>
      <c r="AJ83" s="774" t="s">
        <v>27</v>
      </c>
      <c r="AK83" s="761"/>
      <c r="AL83" s="473" t="s">
        <v>124</v>
      </c>
      <c r="AM83" s="474" t="s">
        <v>160</v>
      </c>
      <c r="AP83" s="759" t="s">
        <v>121</v>
      </c>
      <c r="AQ83" s="760"/>
      <c r="AR83" s="760"/>
      <c r="AS83" s="760"/>
      <c r="AT83" s="760"/>
      <c r="AU83" s="761"/>
      <c r="AV83" s="473" t="s">
        <v>111</v>
      </c>
      <c r="AW83" s="774" t="s">
        <v>27</v>
      </c>
      <c r="AX83" s="761"/>
      <c r="AY83" s="474" t="s">
        <v>122</v>
      </c>
    </row>
    <row r="84" spans="2:51" ht="16" thickBot="1" x14ac:dyDescent="0.4">
      <c r="B84" s="768" t="s">
        <v>40</v>
      </c>
      <c r="C84" s="769"/>
      <c r="D84" s="769"/>
      <c r="E84" s="769"/>
      <c r="F84" s="769"/>
      <c r="G84" s="770"/>
      <c r="H84" s="268">
        <f>( SUM(F67, H71, H74, H77))*$C$8</f>
        <v>0</v>
      </c>
      <c r="I84" s="792">
        <f>( SUM(I67, I71, I74, I77, J67, J71, J74, J77))*$C$8</f>
        <v>0</v>
      </c>
      <c r="J84" s="793"/>
      <c r="K84" s="282">
        <f>SUM(H84:J84)</f>
        <v>0</v>
      </c>
      <c r="L84" s="461"/>
      <c r="N84" s="768" t="s">
        <v>40</v>
      </c>
      <c r="O84" s="769"/>
      <c r="P84" s="769"/>
      <c r="Q84" s="769"/>
      <c r="R84" s="769"/>
      <c r="S84" s="769"/>
      <c r="T84" s="311">
        <f>AM41</f>
        <v>0</v>
      </c>
      <c r="U84" s="283">
        <f>( SUM(S67, U71, U74, U77))*$O$8</f>
        <v>0</v>
      </c>
      <c r="V84" s="794">
        <f>( SUM(V67, W67, V71, W71, V74, W74, V77, W77, ))*$O$8</f>
        <v>0</v>
      </c>
      <c r="W84" s="795"/>
      <c r="X84" s="283">
        <f>SUM(U84:W84)</f>
        <v>0</v>
      </c>
      <c r="Y84" s="269">
        <f>K84-X84</f>
        <v>0</v>
      </c>
      <c r="Z84" s="461"/>
      <c r="AA84" s="494"/>
      <c r="AB84" s="768" t="s">
        <v>40</v>
      </c>
      <c r="AC84" s="769"/>
      <c r="AD84" s="769"/>
      <c r="AE84" s="769"/>
      <c r="AF84" s="769"/>
      <c r="AG84" s="770"/>
      <c r="AH84" s="310">
        <f>AM41</f>
        <v>0</v>
      </c>
      <c r="AI84" s="500">
        <f>( SUM(AG67, AI71, AI74, AI77))*$C$8</f>
        <v>0</v>
      </c>
      <c r="AJ84" s="790">
        <f>( SUM(AJ67, AK67, AJ71, AK71, AJ74, AK74, AJ77, AK77, ))*$C$8</f>
        <v>0</v>
      </c>
      <c r="AK84" s="791"/>
      <c r="AL84" s="284">
        <f>SUM(AI84:AK84)</f>
        <v>0</v>
      </c>
      <c r="AM84" s="270">
        <f>IF($O$93&lt;&gt;0, X84+AM41-AL84, K84+AM41-AL84)</f>
        <v>0</v>
      </c>
      <c r="AP84" s="768" t="s">
        <v>40</v>
      </c>
      <c r="AQ84" s="769"/>
      <c r="AR84" s="769"/>
      <c r="AS84" s="769"/>
      <c r="AT84" s="769"/>
      <c r="AU84" s="770"/>
      <c r="AV84" s="433">
        <f>( SUM(AT67, AV71, AV74, AV77))*$C$8</f>
        <v>0</v>
      </c>
      <c r="AW84" s="860">
        <f>( SUM(AW67, AW71, AW74, AW77, AX67, AX71, AX74, AX77))*$C$8</f>
        <v>0</v>
      </c>
      <c r="AX84" s="861"/>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796" t="s">
        <v>126</v>
      </c>
      <c r="C86" s="797"/>
      <c r="D86" s="797"/>
      <c r="E86" s="797"/>
      <c r="F86" s="797"/>
      <c r="G86" s="798"/>
      <c r="H86" s="285">
        <f>SUM(H80,H84)</f>
        <v>0</v>
      </c>
      <c r="I86" s="285">
        <f>SUM(I80, I84)</f>
        <v>0</v>
      </c>
      <c r="J86" s="285">
        <f>SUM(J80)</f>
        <v>0</v>
      </c>
      <c r="K86" s="286">
        <f>SUM(H86:J86)</f>
        <v>0</v>
      </c>
      <c r="L86" s="272"/>
      <c r="N86" s="782" t="s">
        <v>126</v>
      </c>
      <c r="O86" s="783"/>
      <c r="P86" s="783"/>
      <c r="Q86" s="783"/>
      <c r="R86" s="783"/>
      <c r="S86" s="78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784" t="s">
        <v>126</v>
      </c>
      <c r="AC86" s="785"/>
      <c r="AD86" s="785"/>
      <c r="AE86" s="785"/>
      <c r="AF86" s="785"/>
      <c r="AG86" s="786"/>
      <c r="AH86" s="319">
        <f>AM43</f>
        <v>0</v>
      </c>
      <c r="AI86" s="289">
        <f>SUM(AG67, AI71, AI74, AI77, AI84)</f>
        <v>0</v>
      </c>
      <c r="AJ86" s="289">
        <f>SUM(AJ67, AJ71, AJ74, AJ77, AJ84)</f>
        <v>0</v>
      </c>
      <c r="AK86" s="289">
        <f>SUM(AK67, AK71, AK74, AK77)</f>
        <v>0</v>
      </c>
      <c r="AL86" s="289">
        <f>SUM(AI86:AK86)</f>
        <v>0</v>
      </c>
      <c r="AM86" s="290">
        <f>IF($O$93&lt;&gt;0, X86+AM43-AL86, K86+AM43-AL86)</f>
        <v>0</v>
      </c>
      <c r="AP86" s="862" t="s">
        <v>342</v>
      </c>
      <c r="AQ86" s="863"/>
      <c r="AR86" s="863"/>
      <c r="AS86" s="863"/>
      <c r="AT86" s="863"/>
      <c r="AU86" s="864"/>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4"/>
      <c r="AI89" s="761"/>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775"/>
      <c r="AI90" s="776"/>
      <c r="AJ90" s="776"/>
      <c r="AK90" s="777"/>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8"/>
      <c r="AI91" s="770"/>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79" t="s">
        <v>151</v>
      </c>
      <c r="AH93" s="780"/>
      <c r="AI93" s="780"/>
      <c r="AJ93" s="780"/>
      <c r="AK93" s="781"/>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02" t="s">
        <v>305</v>
      </c>
      <c r="C103" s="803"/>
      <c r="D103" s="803"/>
      <c r="E103" s="803"/>
      <c r="F103" s="803"/>
      <c r="G103" s="803"/>
      <c r="H103" s="803"/>
      <c r="I103" s="803"/>
      <c r="J103" s="803"/>
      <c r="K103" s="804"/>
      <c r="N103" s="805" t="s">
        <v>171</v>
      </c>
      <c r="O103" s="806"/>
      <c r="P103" s="806"/>
      <c r="Q103" s="806"/>
      <c r="R103" s="806"/>
      <c r="S103" s="806"/>
      <c r="T103" s="806"/>
      <c r="U103" s="806"/>
      <c r="V103" s="806"/>
      <c r="W103" s="806"/>
      <c r="X103" s="806"/>
      <c r="Y103" s="807"/>
      <c r="AB103" s="808" t="s">
        <v>172</v>
      </c>
      <c r="AC103" s="809"/>
      <c r="AD103" s="809"/>
      <c r="AE103" s="809"/>
      <c r="AF103" s="809"/>
      <c r="AG103" s="809"/>
      <c r="AH103" s="809"/>
      <c r="AI103" s="809"/>
      <c r="AJ103" s="809"/>
      <c r="AK103" s="809"/>
      <c r="AL103" s="809"/>
      <c r="AM103" s="810"/>
      <c r="AP103" s="857" t="s">
        <v>343</v>
      </c>
      <c r="AQ103" s="858"/>
      <c r="AR103" s="858"/>
      <c r="AS103" s="858"/>
      <c r="AT103" s="858"/>
      <c r="AU103" s="858"/>
      <c r="AV103" s="858"/>
      <c r="AW103" s="858"/>
      <c r="AX103" s="858"/>
      <c r="AY103" s="859"/>
    </row>
    <row r="104" spans="2:51" ht="16" thickBot="1" x14ac:dyDescent="0.4">
      <c r="B104" s="250" t="s">
        <v>312</v>
      </c>
      <c r="C104" s="778"/>
      <c r="D104" s="770"/>
      <c r="E104" s="251" t="s">
        <v>313</v>
      </c>
      <c r="F104" s="830"/>
      <c r="G104" s="831"/>
      <c r="H104" s="831"/>
      <c r="I104" s="831"/>
      <c r="J104" s="831"/>
      <c r="K104" s="832"/>
      <c r="N104" s="250" t="s">
        <v>312</v>
      </c>
      <c r="O104" s="830"/>
      <c r="P104" s="831"/>
      <c r="Q104" s="833"/>
      <c r="R104" s="251" t="s">
        <v>313</v>
      </c>
      <c r="S104" s="830"/>
      <c r="T104" s="831"/>
      <c r="U104" s="831"/>
      <c r="V104" s="831"/>
      <c r="W104" s="831"/>
      <c r="X104" s="831"/>
      <c r="Y104" s="832"/>
      <c r="AB104" s="250" t="s">
        <v>312</v>
      </c>
      <c r="AC104" s="830"/>
      <c r="AD104" s="831"/>
      <c r="AE104" s="833"/>
      <c r="AF104" s="251" t="s">
        <v>313</v>
      </c>
      <c r="AG104" s="830"/>
      <c r="AH104" s="831"/>
      <c r="AI104" s="831"/>
      <c r="AJ104" s="831"/>
      <c r="AK104" s="831"/>
      <c r="AL104" s="831"/>
      <c r="AM104" s="832"/>
      <c r="AP104" s="250" t="s">
        <v>326</v>
      </c>
      <c r="AQ104" s="778"/>
      <c r="AR104" s="770"/>
      <c r="AS104" s="251" t="s">
        <v>327</v>
      </c>
      <c r="AT104" s="830"/>
      <c r="AU104" s="831"/>
      <c r="AV104" s="831"/>
      <c r="AW104" s="831"/>
      <c r="AX104" s="831"/>
      <c r="AY104" s="832"/>
    </row>
    <row r="105" spans="2:51" ht="16" thickBot="1" x14ac:dyDescent="0.4">
      <c r="D105" s="144"/>
      <c r="E105" s="144"/>
    </row>
    <row r="106" spans="2:51" x14ac:dyDescent="0.35">
      <c r="B106" s="771" t="s">
        <v>244</v>
      </c>
      <c r="C106" s="772"/>
      <c r="D106" s="772"/>
      <c r="E106" s="772"/>
      <c r="F106" s="772"/>
      <c r="G106" s="772"/>
      <c r="H106" s="772"/>
      <c r="I106" s="772"/>
      <c r="J106" s="772"/>
      <c r="K106" s="773"/>
      <c r="N106" s="759" t="s">
        <v>83</v>
      </c>
      <c r="O106" s="760"/>
      <c r="P106" s="760"/>
      <c r="Q106" s="760"/>
      <c r="R106" s="760"/>
      <c r="S106" s="760"/>
      <c r="T106" s="760"/>
      <c r="U106" s="760"/>
      <c r="V106" s="760"/>
      <c r="W106" s="760"/>
      <c r="X106" s="760"/>
      <c r="Y106" s="801"/>
      <c r="AB106" s="771" t="s">
        <v>83</v>
      </c>
      <c r="AC106" s="772"/>
      <c r="AD106" s="772"/>
      <c r="AE106" s="772"/>
      <c r="AF106" s="772"/>
      <c r="AG106" s="772"/>
      <c r="AH106" s="772"/>
      <c r="AI106" s="772"/>
      <c r="AJ106" s="772"/>
      <c r="AK106" s="772"/>
      <c r="AL106" s="772"/>
      <c r="AM106" s="773"/>
      <c r="AP106" s="771" t="s">
        <v>244</v>
      </c>
      <c r="AQ106" s="772"/>
      <c r="AR106" s="772"/>
      <c r="AS106" s="772"/>
      <c r="AT106" s="772"/>
      <c r="AU106" s="772"/>
      <c r="AV106" s="772"/>
      <c r="AW106" s="772"/>
      <c r="AX106" s="772"/>
      <c r="AY106" s="773"/>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59" t="s">
        <v>109</v>
      </c>
      <c r="C112" s="760"/>
      <c r="D112" s="760"/>
      <c r="E112" s="760"/>
      <c r="F112" s="760"/>
      <c r="G112" s="760"/>
      <c r="H112" s="760"/>
      <c r="I112" s="760"/>
      <c r="J112" s="760"/>
      <c r="K112" s="801"/>
      <c r="N112" s="759" t="s">
        <v>109</v>
      </c>
      <c r="O112" s="760"/>
      <c r="P112" s="760"/>
      <c r="Q112" s="760"/>
      <c r="R112" s="760"/>
      <c r="S112" s="760"/>
      <c r="T112" s="760"/>
      <c r="U112" s="760"/>
      <c r="V112" s="760"/>
      <c r="W112" s="760"/>
      <c r="X112" s="760"/>
      <c r="Y112" s="801"/>
      <c r="AB112" s="759" t="s">
        <v>109</v>
      </c>
      <c r="AC112" s="760"/>
      <c r="AD112" s="760"/>
      <c r="AE112" s="760"/>
      <c r="AF112" s="760"/>
      <c r="AG112" s="760"/>
      <c r="AH112" s="760"/>
      <c r="AI112" s="760"/>
      <c r="AJ112" s="760"/>
      <c r="AK112" s="760"/>
      <c r="AL112" s="760"/>
      <c r="AM112" s="801"/>
      <c r="AP112" s="759" t="s">
        <v>109</v>
      </c>
      <c r="AQ112" s="760"/>
      <c r="AR112" s="760"/>
      <c r="AS112" s="760"/>
      <c r="AT112" s="760"/>
      <c r="AU112" s="760"/>
      <c r="AV112" s="760"/>
      <c r="AW112" s="760"/>
      <c r="AX112" s="760"/>
      <c r="AY112" s="801"/>
    </row>
    <row r="113" spans="2:51" x14ac:dyDescent="0.35">
      <c r="B113" s="788" t="s">
        <v>110</v>
      </c>
      <c r="C113" s="776"/>
      <c r="D113" s="776"/>
      <c r="E113" s="776"/>
      <c r="F113" s="776"/>
      <c r="G113" s="787"/>
      <c r="H113" s="392" t="s">
        <v>111</v>
      </c>
      <c r="I113" s="392" t="s">
        <v>71</v>
      </c>
      <c r="J113" s="392" t="s">
        <v>72</v>
      </c>
      <c r="K113" s="475" t="s">
        <v>94</v>
      </c>
      <c r="M113" s="490"/>
      <c r="N113" s="776" t="s">
        <v>110</v>
      </c>
      <c r="O113" s="776"/>
      <c r="P113" s="776"/>
      <c r="Q113" s="776"/>
      <c r="R113" s="776"/>
      <c r="S113" s="787"/>
      <c r="T113" s="392" t="s">
        <v>160</v>
      </c>
      <c r="U113" s="392" t="s">
        <v>41</v>
      </c>
      <c r="V113" s="392" t="s">
        <v>71</v>
      </c>
      <c r="W113" s="392" t="s">
        <v>72</v>
      </c>
      <c r="X113" s="392" t="s">
        <v>94</v>
      </c>
      <c r="Y113" s="475" t="s">
        <v>95</v>
      </c>
      <c r="AB113" s="788" t="s">
        <v>110</v>
      </c>
      <c r="AC113" s="776"/>
      <c r="AD113" s="776"/>
      <c r="AE113" s="776"/>
      <c r="AF113" s="776"/>
      <c r="AG113" s="776"/>
      <c r="AH113" s="392" t="s">
        <v>160</v>
      </c>
      <c r="AI113" s="392" t="s">
        <v>112</v>
      </c>
      <c r="AJ113" s="392" t="s">
        <v>71</v>
      </c>
      <c r="AK113" s="392" t="s">
        <v>72</v>
      </c>
      <c r="AL113" s="392" t="s">
        <v>96</v>
      </c>
      <c r="AM113" s="475" t="s">
        <v>175</v>
      </c>
      <c r="AP113" s="788" t="s">
        <v>110</v>
      </c>
      <c r="AQ113" s="776"/>
      <c r="AR113" s="776"/>
      <c r="AS113" s="776"/>
      <c r="AT113" s="776"/>
      <c r="AU113" s="787"/>
      <c r="AV113" s="392" t="s">
        <v>111</v>
      </c>
      <c r="AW113" s="392" t="s">
        <v>71</v>
      </c>
      <c r="AX113" s="392" t="s">
        <v>72</v>
      </c>
      <c r="AY113" s="475" t="s">
        <v>94</v>
      </c>
    </row>
    <row r="114" spans="2:51" ht="16" thickBot="1" x14ac:dyDescent="0.4">
      <c r="B114" s="764">
        <f>B71</f>
        <v>0</v>
      </c>
      <c r="C114" s="762"/>
      <c r="D114" s="762"/>
      <c r="E114" s="762"/>
      <c r="F114" s="762"/>
      <c r="G114" s="763"/>
      <c r="H114" s="301">
        <v>0</v>
      </c>
      <c r="I114" s="301">
        <v>0</v>
      </c>
      <c r="J114" s="301">
        <v>0</v>
      </c>
      <c r="K114" s="282">
        <f>SUM(H114:J114)</f>
        <v>0</v>
      </c>
      <c r="L114" s="461"/>
      <c r="M114" s="490"/>
      <c r="N114" s="764">
        <f>N71</f>
        <v>0</v>
      </c>
      <c r="O114" s="762"/>
      <c r="P114" s="762"/>
      <c r="Q114" s="762"/>
      <c r="R114" s="762"/>
      <c r="S114" s="763"/>
      <c r="T114" s="305">
        <f>AM71</f>
        <v>0</v>
      </c>
      <c r="U114" s="302">
        <v>0</v>
      </c>
      <c r="V114" s="301">
        <v>0</v>
      </c>
      <c r="W114" s="301">
        <v>0</v>
      </c>
      <c r="X114" s="283">
        <f>SUM(U114:W114)</f>
        <v>0</v>
      </c>
      <c r="Y114" s="269">
        <f>K114-X114</f>
        <v>0</v>
      </c>
      <c r="Z114" s="461"/>
      <c r="AA114" s="461"/>
      <c r="AB114" s="764">
        <f>IF($O$132&lt;&gt;0, N114, B114)</f>
        <v>0</v>
      </c>
      <c r="AC114" s="762"/>
      <c r="AD114" s="762"/>
      <c r="AE114" s="762"/>
      <c r="AF114" s="762"/>
      <c r="AG114" s="763"/>
      <c r="AH114" s="310">
        <f>AM71</f>
        <v>0</v>
      </c>
      <c r="AI114" s="301">
        <v>0</v>
      </c>
      <c r="AJ114" s="301">
        <v>0</v>
      </c>
      <c r="AK114" s="301">
        <v>0</v>
      </c>
      <c r="AL114" s="284">
        <f>SUM(AI114:AK114)</f>
        <v>0</v>
      </c>
      <c r="AM114" s="270">
        <f>IF($O$136&lt;&gt;0, X114+AM71-AL114, K114+AM71-AL114)</f>
        <v>0</v>
      </c>
      <c r="AP114" s="768"/>
      <c r="AQ114" s="769"/>
      <c r="AR114" s="769"/>
      <c r="AS114" s="769"/>
      <c r="AT114" s="769"/>
      <c r="AU114" s="770"/>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59" t="s">
        <v>114</v>
      </c>
      <c r="C116" s="760"/>
      <c r="D116" s="760"/>
      <c r="E116" s="760"/>
      <c r="F116" s="760"/>
      <c r="G116" s="761"/>
      <c r="H116" s="473" t="s">
        <v>111</v>
      </c>
      <c r="I116" s="473" t="s">
        <v>71</v>
      </c>
      <c r="J116" s="473" t="s">
        <v>72</v>
      </c>
      <c r="K116" s="474" t="s">
        <v>94</v>
      </c>
      <c r="N116" s="759" t="s">
        <v>114</v>
      </c>
      <c r="O116" s="760"/>
      <c r="P116" s="760"/>
      <c r="Q116" s="760"/>
      <c r="R116" s="760"/>
      <c r="S116" s="761"/>
      <c r="T116" s="492" t="s">
        <v>160</v>
      </c>
      <c r="U116" s="473" t="s">
        <v>41</v>
      </c>
      <c r="V116" s="473" t="s">
        <v>71</v>
      </c>
      <c r="W116" s="473" t="s">
        <v>72</v>
      </c>
      <c r="X116" s="473" t="s">
        <v>94</v>
      </c>
      <c r="Y116" s="474" t="s">
        <v>95</v>
      </c>
      <c r="AA116" s="490"/>
      <c r="AB116" s="759" t="s">
        <v>114</v>
      </c>
      <c r="AC116" s="760"/>
      <c r="AD116" s="760"/>
      <c r="AE116" s="760"/>
      <c r="AF116" s="760"/>
      <c r="AG116" s="761"/>
      <c r="AH116" s="473" t="s">
        <v>160</v>
      </c>
      <c r="AI116" s="473" t="s">
        <v>112</v>
      </c>
      <c r="AJ116" s="473" t="s">
        <v>71</v>
      </c>
      <c r="AK116" s="473" t="s">
        <v>72</v>
      </c>
      <c r="AL116" s="473" t="s">
        <v>96</v>
      </c>
      <c r="AM116" s="474" t="s">
        <v>175</v>
      </c>
      <c r="AP116" s="759" t="s">
        <v>114</v>
      </c>
      <c r="AQ116" s="760"/>
      <c r="AR116" s="760"/>
      <c r="AS116" s="760"/>
      <c r="AT116" s="760"/>
      <c r="AU116" s="761"/>
      <c r="AV116" s="473" t="s">
        <v>111</v>
      </c>
      <c r="AW116" s="473" t="s">
        <v>71</v>
      </c>
      <c r="AX116" s="473" t="s">
        <v>72</v>
      </c>
      <c r="AY116" s="474" t="s">
        <v>94</v>
      </c>
    </row>
    <row r="117" spans="2:51" ht="16" thickBot="1" x14ac:dyDescent="0.4">
      <c r="B117" s="764">
        <f>B74</f>
        <v>0</v>
      </c>
      <c r="C117" s="762"/>
      <c r="D117" s="762"/>
      <c r="E117" s="762"/>
      <c r="F117" s="762"/>
      <c r="G117" s="763"/>
      <c r="H117" s="301">
        <v>0</v>
      </c>
      <c r="I117" s="301">
        <v>0</v>
      </c>
      <c r="J117" s="301">
        <v>0</v>
      </c>
      <c r="K117" s="282">
        <f>SUM(H117:J117)</f>
        <v>0</v>
      </c>
      <c r="L117" s="461"/>
      <c r="N117" s="764">
        <f>N74</f>
        <v>0</v>
      </c>
      <c r="O117" s="762"/>
      <c r="P117" s="762"/>
      <c r="Q117" s="762"/>
      <c r="R117" s="762"/>
      <c r="S117" s="763"/>
      <c r="T117" s="306">
        <f>AM74</f>
        <v>0</v>
      </c>
      <c r="U117" s="302">
        <v>0</v>
      </c>
      <c r="V117" s="302">
        <v>0</v>
      </c>
      <c r="W117" s="301">
        <v>0</v>
      </c>
      <c r="X117" s="313">
        <f>SUM(U117:W117)</f>
        <v>0</v>
      </c>
      <c r="Y117" s="269">
        <f>K117-X117</f>
        <v>0</v>
      </c>
      <c r="Z117" s="461"/>
      <c r="AA117" s="494"/>
      <c r="AB117" s="764">
        <f>IF($O$132&lt;&gt;0, N117, B117)</f>
        <v>0</v>
      </c>
      <c r="AC117" s="762"/>
      <c r="AD117" s="762"/>
      <c r="AE117" s="762"/>
      <c r="AF117" s="762"/>
      <c r="AG117" s="763"/>
      <c r="AH117" s="314">
        <f>AM74</f>
        <v>0</v>
      </c>
      <c r="AI117" s="301">
        <v>0</v>
      </c>
      <c r="AJ117" s="302">
        <v>0</v>
      </c>
      <c r="AK117" s="301">
        <v>0</v>
      </c>
      <c r="AL117" s="315">
        <f>SUM(AI117:AK117)</f>
        <v>0</v>
      </c>
      <c r="AM117" s="270">
        <f>IF($O$136&lt;&gt;0, X117+AM74-AL117, K117+AM74-AL117)</f>
        <v>0</v>
      </c>
      <c r="AP117" s="768"/>
      <c r="AQ117" s="769"/>
      <c r="AR117" s="769"/>
      <c r="AS117" s="769"/>
      <c r="AT117" s="769"/>
      <c r="AU117" s="770"/>
      <c r="AV117" s="302">
        <v>0</v>
      </c>
      <c r="AW117" s="302">
        <v>0</v>
      </c>
      <c r="AX117" s="302">
        <v>0</v>
      </c>
      <c r="AY117" s="435">
        <f>SUM(AV117:AX117)</f>
        <v>0</v>
      </c>
    </row>
    <row r="118" spans="2:51" ht="16" thickBot="1" x14ac:dyDescent="0.4">
      <c r="D118" s="144"/>
      <c r="E118" s="144"/>
      <c r="H118" s="272"/>
      <c r="I118" s="272"/>
      <c r="J118" s="272"/>
      <c r="K118" s="272"/>
      <c r="L118" s="461"/>
      <c r="N118" s="789"/>
      <c r="O118" s="789"/>
      <c r="P118" s="789"/>
      <c r="Q118" s="789"/>
      <c r="R118" s="789"/>
      <c r="S118" s="789"/>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59" t="s">
        <v>116</v>
      </c>
      <c r="C119" s="760"/>
      <c r="D119" s="760"/>
      <c r="E119" s="760"/>
      <c r="F119" s="760"/>
      <c r="G119" s="761"/>
      <c r="H119" s="473" t="s">
        <v>111</v>
      </c>
      <c r="I119" s="473" t="s">
        <v>71</v>
      </c>
      <c r="J119" s="473" t="s">
        <v>72</v>
      </c>
      <c r="K119" s="474" t="s">
        <v>94</v>
      </c>
      <c r="M119" s="490"/>
      <c r="N119" s="760" t="s">
        <v>116</v>
      </c>
      <c r="O119" s="760"/>
      <c r="P119" s="760"/>
      <c r="Q119" s="760"/>
      <c r="R119" s="760"/>
      <c r="S119" s="761"/>
      <c r="T119" s="492" t="s">
        <v>160</v>
      </c>
      <c r="U119" s="473" t="s">
        <v>41</v>
      </c>
      <c r="V119" s="473" t="s">
        <v>71</v>
      </c>
      <c r="W119" s="473" t="s">
        <v>72</v>
      </c>
      <c r="X119" s="473" t="s">
        <v>94</v>
      </c>
      <c r="Y119" s="474" t="s">
        <v>95</v>
      </c>
      <c r="AA119" s="490"/>
      <c r="AB119" s="759" t="s">
        <v>116</v>
      </c>
      <c r="AC119" s="760"/>
      <c r="AD119" s="760"/>
      <c r="AE119" s="760"/>
      <c r="AF119" s="760"/>
      <c r="AG119" s="761"/>
      <c r="AH119" s="473" t="s">
        <v>160</v>
      </c>
      <c r="AI119" s="473" t="s">
        <v>112</v>
      </c>
      <c r="AJ119" s="473" t="s">
        <v>71</v>
      </c>
      <c r="AK119" s="473" t="s">
        <v>72</v>
      </c>
      <c r="AL119" s="473" t="s">
        <v>96</v>
      </c>
      <c r="AM119" s="474" t="s">
        <v>175</v>
      </c>
      <c r="AP119" s="759" t="s">
        <v>116</v>
      </c>
      <c r="AQ119" s="760"/>
      <c r="AR119" s="760"/>
      <c r="AS119" s="760"/>
      <c r="AT119" s="760"/>
      <c r="AU119" s="761"/>
      <c r="AV119" s="473" t="s">
        <v>111</v>
      </c>
      <c r="AW119" s="473" t="s">
        <v>71</v>
      </c>
      <c r="AX119" s="473" t="s">
        <v>72</v>
      </c>
      <c r="AY119" s="474" t="s">
        <v>94</v>
      </c>
    </row>
    <row r="120" spans="2:51" ht="16" thickBot="1" x14ac:dyDescent="0.4">
      <c r="B120" s="764">
        <f>B77</f>
        <v>0</v>
      </c>
      <c r="C120" s="762"/>
      <c r="D120" s="762"/>
      <c r="E120" s="762"/>
      <c r="F120" s="762"/>
      <c r="G120" s="763"/>
      <c r="H120" s="301">
        <v>0</v>
      </c>
      <c r="I120" s="301">
        <v>0</v>
      </c>
      <c r="J120" s="301">
        <v>0</v>
      </c>
      <c r="K120" s="282">
        <f>SUM(H120:J120)</f>
        <v>0</v>
      </c>
      <c r="L120" s="461"/>
      <c r="M120" s="490"/>
      <c r="N120" s="762">
        <f>N77</f>
        <v>0</v>
      </c>
      <c r="O120" s="762"/>
      <c r="P120" s="762"/>
      <c r="Q120" s="762"/>
      <c r="R120" s="762"/>
      <c r="S120" s="763"/>
      <c r="T120" s="305">
        <f>AM77</f>
        <v>0</v>
      </c>
      <c r="U120" s="301">
        <v>0</v>
      </c>
      <c r="V120" s="301">
        <v>0</v>
      </c>
      <c r="W120" s="301">
        <v>0</v>
      </c>
      <c r="X120" s="283">
        <f t="shared" ref="X120" si="22">SUM(U120:W120)</f>
        <v>0</v>
      </c>
      <c r="Y120" s="269">
        <f>K120-X120</f>
        <v>0</v>
      </c>
      <c r="Z120" s="461"/>
      <c r="AA120" s="494"/>
      <c r="AB120" s="764">
        <f>IF($O$132&lt;&gt;0, N120, B120)</f>
        <v>0</v>
      </c>
      <c r="AC120" s="762"/>
      <c r="AD120" s="762"/>
      <c r="AE120" s="762"/>
      <c r="AF120" s="762"/>
      <c r="AG120" s="763"/>
      <c r="AH120" s="314">
        <f>AM77</f>
        <v>0</v>
      </c>
      <c r="AI120" s="301">
        <v>0</v>
      </c>
      <c r="AJ120" s="301">
        <v>0</v>
      </c>
      <c r="AK120" s="301">
        <v>0</v>
      </c>
      <c r="AL120" s="284">
        <f t="shared" ref="AL120" si="23">SUM(AI120:AK120)</f>
        <v>0</v>
      </c>
      <c r="AM120" s="270">
        <f>IF($O$136&lt;&gt;0, X120+AM77-AL120, K120+AM77-AL120)</f>
        <v>0</v>
      </c>
      <c r="AP120" s="768"/>
      <c r="AQ120" s="769"/>
      <c r="AR120" s="769"/>
      <c r="AS120" s="769"/>
      <c r="AT120" s="769"/>
      <c r="AU120" s="770"/>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1" t="s">
        <v>119</v>
      </c>
      <c r="C123" s="772"/>
      <c r="D123" s="772"/>
      <c r="E123" s="772"/>
      <c r="F123" s="772"/>
      <c r="G123" s="772"/>
      <c r="H123" s="273">
        <f>SUM(F110, H114, H117, H120)</f>
        <v>0</v>
      </c>
      <c r="I123" s="273">
        <f>SUM(I110, I114, I117, I120, )</f>
        <v>0</v>
      </c>
      <c r="J123" s="273">
        <f>SUM(J110, J114, J117, J120)</f>
        <v>0</v>
      </c>
      <c r="K123" s="274">
        <f>SUM(H123:J123)</f>
        <v>0</v>
      </c>
      <c r="L123" s="461"/>
      <c r="N123" s="765" t="s">
        <v>119</v>
      </c>
      <c r="O123" s="766"/>
      <c r="P123" s="766"/>
      <c r="Q123" s="766"/>
      <c r="R123" s="766"/>
      <c r="S123" s="767"/>
      <c r="T123" s="307">
        <f>AM80</f>
        <v>0</v>
      </c>
      <c r="U123" s="303">
        <f>SUM(S110, U114, U117, U120)</f>
        <v>0</v>
      </c>
      <c r="V123" s="275">
        <f>SUM(V110, V114, V117, V120)</f>
        <v>0</v>
      </c>
      <c r="W123" s="275">
        <f>SUM(W110, W114, W117, W120)</f>
        <v>0</v>
      </c>
      <c r="X123" s="275">
        <f>SUM(U123:W123)</f>
        <v>0</v>
      </c>
      <c r="Y123" s="276">
        <f>K123-X123</f>
        <v>0</v>
      </c>
      <c r="Z123" s="461"/>
      <c r="AA123" s="461"/>
      <c r="AB123" s="759" t="s">
        <v>119</v>
      </c>
      <c r="AC123" s="760"/>
      <c r="AD123" s="760"/>
      <c r="AE123" s="760"/>
      <c r="AF123" s="760"/>
      <c r="AG123" s="761"/>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59" t="s">
        <v>119</v>
      </c>
      <c r="AQ123" s="760"/>
      <c r="AR123" s="760"/>
      <c r="AS123" s="760"/>
      <c r="AT123" s="760"/>
      <c r="AU123" s="761"/>
      <c r="AV123" s="436">
        <f>SUM(AT110, AV114, AV117, AV120)</f>
        <v>0</v>
      </c>
      <c r="AW123" s="436">
        <f>SUM(AW110, AW114, AW117, AW120, )</f>
        <v>0</v>
      </c>
      <c r="AX123" s="436">
        <f>SUM(AX110, AX114, AX117, AX120)</f>
        <v>0</v>
      </c>
      <c r="AY123" s="437">
        <f>SUM(AV123:AX123)</f>
        <v>0</v>
      </c>
    </row>
    <row r="124" spans="2:51" ht="16" thickBot="1" x14ac:dyDescent="0.4">
      <c r="B124" s="799" t="s">
        <v>120</v>
      </c>
      <c r="C124" s="800"/>
      <c r="D124" s="800"/>
      <c r="E124" s="800"/>
      <c r="F124" s="800"/>
      <c r="G124" s="800"/>
      <c r="H124" s="481"/>
      <c r="I124" s="482"/>
      <c r="J124" s="253">
        <f>SUM(I123:J123)</f>
        <v>0</v>
      </c>
      <c r="K124" s="282">
        <f>SUM(H124:J124)</f>
        <v>0</v>
      </c>
      <c r="L124" s="461"/>
      <c r="N124" s="768" t="s">
        <v>120</v>
      </c>
      <c r="O124" s="769"/>
      <c r="P124" s="769"/>
      <c r="Q124" s="769"/>
      <c r="R124" s="769"/>
      <c r="S124" s="769"/>
      <c r="T124" s="305">
        <f>AM81</f>
        <v>0</v>
      </c>
      <c r="U124" s="495"/>
      <c r="V124" s="483"/>
      <c r="W124" s="483"/>
      <c r="X124" s="254">
        <f xml:space="preserve"> SUM(V110, W110, V114, W114, V117, W117, V120, W120)</f>
        <v>0</v>
      </c>
      <c r="Y124" s="269">
        <f>H124-X124</f>
        <v>0</v>
      </c>
      <c r="Z124" s="461"/>
      <c r="AA124" s="461"/>
      <c r="AB124" s="768" t="s">
        <v>120</v>
      </c>
      <c r="AC124" s="769"/>
      <c r="AD124" s="769"/>
      <c r="AE124" s="769"/>
      <c r="AF124" s="769"/>
      <c r="AG124" s="770"/>
      <c r="AH124" s="310">
        <f>AM81</f>
        <v>0</v>
      </c>
      <c r="AI124" s="484"/>
      <c r="AJ124" s="485"/>
      <c r="AK124" s="485"/>
      <c r="AL124" s="281">
        <f xml:space="preserve"> SUM(AJ110, AK110, AJ114, AK114, AJ117, AK117, AJ120, AK120)</f>
        <v>0</v>
      </c>
      <c r="AM124" s="270">
        <f>IF($O$136&lt;&gt;0, X124+AM81-AL124, K124+AM81-AL124)</f>
        <v>0</v>
      </c>
      <c r="AP124" s="768" t="s">
        <v>120</v>
      </c>
      <c r="AQ124" s="769"/>
      <c r="AR124" s="769"/>
      <c r="AS124" s="769"/>
      <c r="AT124" s="769"/>
      <c r="AU124" s="770"/>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59" t="s">
        <v>121</v>
      </c>
      <c r="C126" s="760"/>
      <c r="D126" s="760"/>
      <c r="E126" s="760"/>
      <c r="F126" s="760"/>
      <c r="G126" s="761"/>
      <c r="H126" s="473" t="s">
        <v>111</v>
      </c>
      <c r="I126" s="774" t="s">
        <v>27</v>
      </c>
      <c r="J126" s="761"/>
      <c r="K126" s="474" t="s">
        <v>122</v>
      </c>
      <c r="L126" s="461"/>
      <c r="N126" s="759" t="s">
        <v>121</v>
      </c>
      <c r="O126" s="760"/>
      <c r="P126" s="760"/>
      <c r="Q126" s="760"/>
      <c r="R126" s="760"/>
      <c r="S126" s="760"/>
      <c r="T126" s="473" t="s">
        <v>160</v>
      </c>
      <c r="U126" s="473" t="s">
        <v>41</v>
      </c>
      <c r="V126" s="774" t="s">
        <v>27</v>
      </c>
      <c r="W126" s="761"/>
      <c r="X126" s="473" t="s">
        <v>94</v>
      </c>
      <c r="Y126" s="474" t="s">
        <v>95</v>
      </c>
      <c r="Z126" s="461"/>
      <c r="AA126" s="494"/>
      <c r="AB126" s="759" t="s">
        <v>121</v>
      </c>
      <c r="AC126" s="760"/>
      <c r="AD126" s="760"/>
      <c r="AE126" s="760"/>
      <c r="AF126" s="760"/>
      <c r="AG126" s="761"/>
      <c r="AH126" s="473" t="s">
        <v>160</v>
      </c>
      <c r="AI126" s="473" t="s">
        <v>123</v>
      </c>
      <c r="AJ126" s="774" t="s">
        <v>27</v>
      </c>
      <c r="AK126" s="761"/>
      <c r="AL126" s="473" t="s">
        <v>124</v>
      </c>
      <c r="AM126" s="474" t="s">
        <v>175</v>
      </c>
      <c r="AP126" s="759" t="s">
        <v>121</v>
      </c>
      <c r="AQ126" s="760"/>
      <c r="AR126" s="760"/>
      <c r="AS126" s="760"/>
      <c r="AT126" s="760"/>
      <c r="AU126" s="761"/>
      <c r="AV126" s="473" t="s">
        <v>111</v>
      </c>
      <c r="AW126" s="774" t="s">
        <v>27</v>
      </c>
      <c r="AX126" s="761"/>
      <c r="AY126" s="474" t="s">
        <v>122</v>
      </c>
    </row>
    <row r="127" spans="2:51" ht="16" thickBot="1" x14ac:dyDescent="0.4">
      <c r="B127" s="768" t="s">
        <v>40</v>
      </c>
      <c r="C127" s="769"/>
      <c r="D127" s="769"/>
      <c r="E127" s="769"/>
      <c r="F127" s="769"/>
      <c r="G127" s="770"/>
      <c r="H127" s="268">
        <f>( SUM(F110, H114, H117, H120))*$C$8</f>
        <v>0</v>
      </c>
      <c r="I127" s="792">
        <f>( SUM(I110, I114, I117, I120, J110, J114, J117, J120))*$C$8</f>
        <v>0</v>
      </c>
      <c r="J127" s="793"/>
      <c r="K127" s="282">
        <f>SUM(H127:J127)</f>
        <v>0</v>
      </c>
      <c r="L127" s="461"/>
      <c r="N127" s="768" t="s">
        <v>40</v>
      </c>
      <c r="O127" s="769"/>
      <c r="P127" s="769"/>
      <c r="Q127" s="769"/>
      <c r="R127" s="769"/>
      <c r="S127" s="769"/>
      <c r="T127" s="311">
        <f>AM84</f>
        <v>0</v>
      </c>
      <c r="U127" s="283">
        <f>( SUM(S110, U114, U117, U120))*$O$8</f>
        <v>0</v>
      </c>
      <c r="V127" s="794">
        <f>( SUM(V110, W110, V114, W114, V117, W117, V120, W120, ))*$O$8</f>
        <v>0</v>
      </c>
      <c r="W127" s="795"/>
      <c r="X127" s="283">
        <f>SUM(U127:W127)</f>
        <v>0</v>
      </c>
      <c r="Y127" s="269">
        <f>K127-X127</f>
        <v>0</v>
      </c>
      <c r="Z127" s="461"/>
      <c r="AA127" s="494"/>
      <c r="AB127" s="768" t="s">
        <v>40</v>
      </c>
      <c r="AC127" s="769"/>
      <c r="AD127" s="769"/>
      <c r="AE127" s="769"/>
      <c r="AF127" s="769"/>
      <c r="AG127" s="770"/>
      <c r="AH127" s="310">
        <f>AM84</f>
        <v>0</v>
      </c>
      <c r="AI127" s="500">
        <f>( SUM(AG110, AI114, AI117, AI120))*$C$8</f>
        <v>0</v>
      </c>
      <c r="AJ127" s="790">
        <f>( SUM(AJ110, AK110, AJ114, AK114, AJ117, AK117, AJ120, AK120, ))*$C$8</f>
        <v>0</v>
      </c>
      <c r="AK127" s="791"/>
      <c r="AL127" s="284">
        <f>SUM(AI127:AK127)</f>
        <v>0</v>
      </c>
      <c r="AM127" s="270">
        <f>IF($O$136&lt;&gt;0, X127+AM84-AL127, K127+AM84-AL127)</f>
        <v>0</v>
      </c>
      <c r="AP127" s="768" t="s">
        <v>40</v>
      </c>
      <c r="AQ127" s="769"/>
      <c r="AR127" s="769"/>
      <c r="AS127" s="769"/>
      <c r="AT127" s="769"/>
      <c r="AU127" s="770"/>
      <c r="AV127" s="433">
        <f>( SUM(AT110, AV114, AV117, AV120))*$C$8</f>
        <v>0</v>
      </c>
      <c r="AW127" s="860">
        <f>( SUM(AW110, AW114, AW117, AW120, AX110, AX114, AX117, AX120))*$C$8</f>
        <v>0</v>
      </c>
      <c r="AX127" s="861"/>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796" t="s">
        <v>126</v>
      </c>
      <c r="C129" s="797"/>
      <c r="D129" s="797"/>
      <c r="E129" s="797"/>
      <c r="F129" s="797"/>
      <c r="G129" s="798"/>
      <c r="H129" s="285">
        <f>SUM(H123,H127)</f>
        <v>0</v>
      </c>
      <c r="I129" s="285">
        <f>SUM(I123, I127)</f>
        <v>0</v>
      </c>
      <c r="J129" s="285">
        <f>SUM(J123)</f>
        <v>0</v>
      </c>
      <c r="K129" s="286">
        <f>SUM(H129:J129)</f>
        <v>0</v>
      </c>
      <c r="L129" s="272"/>
      <c r="N129" s="782" t="s">
        <v>126</v>
      </c>
      <c r="O129" s="783"/>
      <c r="P129" s="783"/>
      <c r="Q129" s="783"/>
      <c r="R129" s="783"/>
      <c r="S129" s="78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784" t="s">
        <v>126</v>
      </c>
      <c r="AC129" s="785"/>
      <c r="AD129" s="785"/>
      <c r="AE129" s="785"/>
      <c r="AF129" s="785"/>
      <c r="AG129" s="78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62" t="s">
        <v>344</v>
      </c>
      <c r="AQ129" s="863"/>
      <c r="AR129" s="863"/>
      <c r="AS129" s="863"/>
      <c r="AT129" s="863"/>
      <c r="AU129" s="864"/>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4"/>
      <c r="AI132" s="761"/>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775"/>
      <c r="AI133" s="776"/>
      <c r="AJ133" s="776"/>
      <c r="AK133" s="777"/>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8"/>
      <c r="AI134" s="770"/>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79" t="s">
        <v>151</v>
      </c>
      <c r="AH136" s="780"/>
      <c r="AI136" s="780"/>
      <c r="AJ136" s="780"/>
      <c r="AK136" s="781"/>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02" t="s">
        <v>306</v>
      </c>
      <c r="C146" s="803"/>
      <c r="D146" s="803"/>
      <c r="E146" s="803"/>
      <c r="F146" s="803"/>
      <c r="G146" s="803"/>
      <c r="H146" s="803"/>
      <c r="I146" s="803"/>
      <c r="J146" s="803"/>
      <c r="K146" s="804"/>
      <c r="N146" s="805" t="s">
        <v>183</v>
      </c>
      <c r="O146" s="806"/>
      <c r="P146" s="806"/>
      <c r="Q146" s="806"/>
      <c r="R146" s="806"/>
      <c r="S146" s="806"/>
      <c r="T146" s="806"/>
      <c r="U146" s="806"/>
      <c r="V146" s="806"/>
      <c r="W146" s="806"/>
      <c r="X146" s="806"/>
      <c r="Y146" s="807"/>
      <c r="AB146" s="808" t="s">
        <v>184</v>
      </c>
      <c r="AC146" s="809"/>
      <c r="AD146" s="809"/>
      <c r="AE146" s="809"/>
      <c r="AF146" s="809"/>
      <c r="AG146" s="809"/>
      <c r="AH146" s="809"/>
      <c r="AI146" s="809"/>
      <c r="AJ146" s="809"/>
      <c r="AK146" s="809"/>
      <c r="AL146" s="809"/>
      <c r="AM146" s="810"/>
      <c r="AP146" s="857" t="s">
        <v>345</v>
      </c>
      <c r="AQ146" s="858"/>
      <c r="AR146" s="858"/>
      <c r="AS146" s="858"/>
      <c r="AT146" s="858"/>
      <c r="AU146" s="858"/>
      <c r="AV146" s="858"/>
      <c r="AW146" s="858"/>
      <c r="AX146" s="858"/>
      <c r="AY146" s="859"/>
    </row>
    <row r="147" spans="2:51" ht="16" thickBot="1" x14ac:dyDescent="0.4">
      <c r="B147" s="250" t="s">
        <v>315</v>
      </c>
      <c r="C147" s="778"/>
      <c r="D147" s="770"/>
      <c r="E147" s="251" t="s">
        <v>314</v>
      </c>
      <c r="F147" s="830"/>
      <c r="G147" s="831"/>
      <c r="H147" s="831"/>
      <c r="I147" s="831"/>
      <c r="J147" s="831"/>
      <c r="K147" s="832"/>
      <c r="N147" s="250" t="s">
        <v>315</v>
      </c>
      <c r="O147" s="830"/>
      <c r="P147" s="831"/>
      <c r="Q147" s="833"/>
      <c r="R147" s="251" t="s">
        <v>314</v>
      </c>
      <c r="S147" s="830"/>
      <c r="T147" s="831"/>
      <c r="U147" s="831"/>
      <c r="V147" s="831"/>
      <c r="W147" s="831"/>
      <c r="X147" s="831"/>
      <c r="Y147" s="832"/>
      <c r="AB147" s="250" t="s">
        <v>315</v>
      </c>
      <c r="AC147" s="830"/>
      <c r="AD147" s="831"/>
      <c r="AE147" s="833"/>
      <c r="AF147" s="251" t="s">
        <v>314</v>
      </c>
      <c r="AG147" s="830"/>
      <c r="AH147" s="831"/>
      <c r="AI147" s="831"/>
      <c r="AJ147" s="831"/>
      <c r="AK147" s="831"/>
      <c r="AL147" s="831"/>
      <c r="AM147" s="832"/>
      <c r="AP147" s="250" t="s">
        <v>326</v>
      </c>
      <c r="AQ147" s="778"/>
      <c r="AR147" s="770"/>
      <c r="AS147" s="251" t="s">
        <v>327</v>
      </c>
      <c r="AT147" s="830"/>
      <c r="AU147" s="831"/>
      <c r="AV147" s="831"/>
      <c r="AW147" s="831"/>
      <c r="AX147" s="831"/>
      <c r="AY147" s="832"/>
    </row>
    <row r="148" spans="2:51" ht="16" thickBot="1" x14ac:dyDescent="0.4">
      <c r="D148" s="144"/>
      <c r="E148" s="144"/>
    </row>
    <row r="149" spans="2:51" x14ac:dyDescent="0.35">
      <c r="B149" s="771" t="s">
        <v>244</v>
      </c>
      <c r="C149" s="772"/>
      <c r="D149" s="772"/>
      <c r="E149" s="772"/>
      <c r="F149" s="772"/>
      <c r="G149" s="772"/>
      <c r="H149" s="772"/>
      <c r="I149" s="772"/>
      <c r="J149" s="772"/>
      <c r="K149" s="773"/>
      <c r="N149" s="759" t="s">
        <v>83</v>
      </c>
      <c r="O149" s="760"/>
      <c r="P149" s="760"/>
      <c r="Q149" s="760"/>
      <c r="R149" s="760"/>
      <c r="S149" s="760"/>
      <c r="T149" s="760"/>
      <c r="U149" s="760"/>
      <c r="V149" s="760"/>
      <c r="W149" s="760"/>
      <c r="X149" s="760"/>
      <c r="Y149" s="801"/>
      <c r="AB149" s="771" t="s">
        <v>83</v>
      </c>
      <c r="AC149" s="772"/>
      <c r="AD149" s="772"/>
      <c r="AE149" s="772"/>
      <c r="AF149" s="772"/>
      <c r="AG149" s="772"/>
      <c r="AH149" s="772"/>
      <c r="AI149" s="772"/>
      <c r="AJ149" s="772"/>
      <c r="AK149" s="772"/>
      <c r="AL149" s="772"/>
      <c r="AM149" s="773"/>
      <c r="AP149" s="771" t="s">
        <v>244</v>
      </c>
      <c r="AQ149" s="772"/>
      <c r="AR149" s="772"/>
      <c r="AS149" s="772"/>
      <c r="AT149" s="772"/>
      <c r="AU149" s="772"/>
      <c r="AV149" s="772"/>
      <c r="AW149" s="772"/>
      <c r="AX149" s="772"/>
      <c r="AY149" s="773"/>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59" t="s">
        <v>109</v>
      </c>
      <c r="C155" s="760"/>
      <c r="D155" s="760"/>
      <c r="E155" s="760"/>
      <c r="F155" s="760"/>
      <c r="G155" s="760"/>
      <c r="H155" s="760"/>
      <c r="I155" s="760"/>
      <c r="J155" s="760"/>
      <c r="K155" s="801"/>
      <c r="N155" s="759" t="s">
        <v>109</v>
      </c>
      <c r="O155" s="760"/>
      <c r="P155" s="760"/>
      <c r="Q155" s="760"/>
      <c r="R155" s="760"/>
      <c r="S155" s="760"/>
      <c r="T155" s="760"/>
      <c r="U155" s="760"/>
      <c r="V155" s="760"/>
      <c r="W155" s="760"/>
      <c r="X155" s="760"/>
      <c r="Y155" s="801"/>
      <c r="AB155" s="759" t="s">
        <v>109</v>
      </c>
      <c r="AC155" s="760"/>
      <c r="AD155" s="760"/>
      <c r="AE155" s="760"/>
      <c r="AF155" s="760"/>
      <c r="AG155" s="760"/>
      <c r="AH155" s="760"/>
      <c r="AI155" s="760"/>
      <c r="AJ155" s="760"/>
      <c r="AK155" s="760"/>
      <c r="AL155" s="760"/>
      <c r="AM155" s="801"/>
      <c r="AP155" s="759" t="s">
        <v>109</v>
      </c>
      <c r="AQ155" s="760"/>
      <c r="AR155" s="760"/>
      <c r="AS155" s="760"/>
      <c r="AT155" s="760"/>
      <c r="AU155" s="760"/>
      <c r="AV155" s="760"/>
      <c r="AW155" s="760"/>
      <c r="AX155" s="760"/>
      <c r="AY155" s="801"/>
    </row>
    <row r="156" spans="2:51" x14ac:dyDescent="0.35">
      <c r="B156" s="788" t="s">
        <v>110</v>
      </c>
      <c r="C156" s="776"/>
      <c r="D156" s="776"/>
      <c r="E156" s="776"/>
      <c r="F156" s="776"/>
      <c r="G156" s="787"/>
      <c r="H156" s="392" t="s">
        <v>111</v>
      </c>
      <c r="I156" s="392" t="s">
        <v>71</v>
      </c>
      <c r="J156" s="392" t="s">
        <v>72</v>
      </c>
      <c r="K156" s="475" t="s">
        <v>94</v>
      </c>
      <c r="M156" s="490"/>
      <c r="N156" s="776" t="s">
        <v>110</v>
      </c>
      <c r="O156" s="776"/>
      <c r="P156" s="776"/>
      <c r="Q156" s="776"/>
      <c r="R156" s="776"/>
      <c r="S156" s="787"/>
      <c r="T156" s="392" t="s">
        <v>175</v>
      </c>
      <c r="U156" s="392" t="s">
        <v>41</v>
      </c>
      <c r="V156" s="392" t="s">
        <v>71</v>
      </c>
      <c r="W156" s="392" t="s">
        <v>72</v>
      </c>
      <c r="X156" s="392" t="s">
        <v>94</v>
      </c>
      <c r="Y156" s="475" t="s">
        <v>95</v>
      </c>
      <c r="AB156" s="788" t="s">
        <v>110</v>
      </c>
      <c r="AC156" s="776"/>
      <c r="AD156" s="776"/>
      <c r="AE156" s="776"/>
      <c r="AF156" s="776"/>
      <c r="AG156" s="776"/>
      <c r="AH156" s="392" t="s">
        <v>175</v>
      </c>
      <c r="AI156" s="392" t="s">
        <v>112</v>
      </c>
      <c r="AJ156" s="392" t="s">
        <v>71</v>
      </c>
      <c r="AK156" s="392" t="s">
        <v>72</v>
      </c>
      <c r="AL156" s="392" t="s">
        <v>96</v>
      </c>
      <c r="AM156" s="475" t="s">
        <v>187</v>
      </c>
      <c r="AP156" s="788" t="s">
        <v>110</v>
      </c>
      <c r="AQ156" s="776"/>
      <c r="AR156" s="776"/>
      <c r="AS156" s="776"/>
      <c r="AT156" s="776"/>
      <c r="AU156" s="787"/>
      <c r="AV156" s="392" t="s">
        <v>111</v>
      </c>
      <c r="AW156" s="392" t="s">
        <v>71</v>
      </c>
      <c r="AX156" s="392" t="s">
        <v>72</v>
      </c>
      <c r="AY156" s="475" t="s">
        <v>94</v>
      </c>
    </row>
    <row r="157" spans="2:51" ht="16" thickBot="1" x14ac:dyDescent="0.4">
      <c r="B157" s="764">
        <f>B114</f>
        <v>0</v>
      </c>
      <c r="C157" s="762"/>
      <c r="D157" s="762"/>
      <c r="E157" s="762"/>
      <c r="F157" s="762"/>
      <c r="G157" s="763"/>
      <c r="H157" s="301">
        <v>0</v>
      </c>
      <c r="I157" s="301">
        <v>0</v>
      </c>
      <c r="J157" s="301">
        <v>0</v>
      </c>
      <c r="K157" s="282">
        <f>SUM(H157:J157)</f>
        <v>0</v>
      </c>
      <c r="L157" s="461"/>
      <c r="M157" s="490"/>
      <c r="N157" s="764">
        <f>N114</f>
        <v>0</v>
      </c>
      <c r="O157" s="762"/>
      <c r="P157" s="762"/>
      <c r="Q157" s="762"/>
      <c r="R157" s="762"/>
      <c r="S157" s="763"/>
      <c r="T157" s="305">
        <f>AM114</f>
        <v>0</v>
      </c>
      <c r="U157" s="302">
        <v>0</v>
      </c>
      <c r="V157" s="301">
        <v>0</v>
      </c>
      <c r="W157" s="301">
        <v>0</v>
      </c>
      <c r="X157" s="283">
        <f>SUM(U157:W157)</f>
        <v>0</v>
      </c>
      <c r="Y157" s="269">
        <f>K157-X157</f>
        <v>0</v>
      </c>
      <c r="Z157" s="461"/>
      <c r="AA157" s="461"/>
      <c r="AB157" s="764">
        <f>IF($O$175&lt;&gt;0, N157, B157)</f>
        <v>0</v>
      </c>
      <c r="AC157" s="762"/>
      <c r="AD157" s="762"/>
      <c r="AE157" s="762"/>
      <c r="AF157" s="762"/>
      <c r="AG157" s="763"/>
      <c r="AH157" s="310">
        <f>AM114</f>
        <v>0</v>
      </c>
      <c r="AI157" s="301">
        <v>0</v>
      </c>
      <c r="AJ157" s="301">
        <v>0</v>
      </c>
      <c r="AK157" s="301">
        <v>0</v>
      </c>
      <c r="AL157" s="284">
        <f>SUM(AI157:AK157)</f>
        <v>0</v>
      </c>
      <c r="AM157" s="270">
        <f>IF($O$179&lt;&gt;0, X157+AM114-AL157, K157+AM114-AL157)</f>
        <v>0</v>
      </c>
      <c r="AP157" s="768"/>
      <c r="AQ157" s="769"/>
      <c r="AR157" s="769"/>
      <c r="AS157" s="769"/>
      <c r="AT157" s="769"/>
      <c r="AU157" s="770"/>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59" t="s">
        <v>114</v>
      </c>
      <c r="C159" s="760"/>
      <c r="D159" s="760"/>
      <c r="E159" s="760"/>
      <c r="F159" s="760"/>
      <c r="G159" s="761"/>
      <c r="H159" s="473" t="s">
        <v>111</v>
      </c>
      <c r="I159" s="473" t="s">
        <v>71</v>
      </c>
      <c r="J159" s="473" t="s">
        <v>72</v>
      </c>
      <c r="K159" s="474" t="s">
        <v>94</v>
      </c>
      <c r="N159" s="759" t="s">
        <v>114</v>
      </c>
      <c r="O159" s="760"/>
      <c r="P159" s="760"/>
      <c r="Q159" s="760"/>
      <c r="R159" s="760"/>
      <c r="S159" s="761"/>
      <c r="T159" s="492" t="s">
        <v>175</v>
      </c>
      <c r="U159" s="473" t="s">
        <v>41</v>
      </c>
      <c r="V159" s="473" t="s">
        <v>71</v>
      </c>
      <c r="W159" s="473" t="s">
        <v>72</v>
      </c>
      <c r="X159" s="473" t="s">
        <v>94</v>
      </c>
      <c r="Y159" s="474" t="s">
        <v>95</v>
      </c>
      <c r="AA159" s="490"/>
      <c r="AB159" s="759" t="s">
        <v>114</v>
      </c>
      <c r="AC159" s="760"/>
      <c r="AD159" s="760"/>
      <c r="AE159" s="760"/>
      <c r="AF159" s="760"/>
      <c r="AG159" s="761"/>
      <c r="AH159" s="473" t="s">
        <v>175</v>
      </c>
      <c r="AI159" s="473" t="s">
        <v>112</v>
      </c>
      <c r="AJ159" s="473" t="s">
        <v>71</v>
      </c>
      <c r="AK159" s="473" t="s">
        <v>72</v>
      </c>
      <c r="AL159" s="473" t="s">
        <v>96</v>
      </c>
      <c r="AM159" s="474" t="s">
        <v>187</v>
      </c>
      <c r="AP159" s="759" t="s">
        <v>114</v>
      </c>
      <c r="AQ159" s="760"/>
      <c r="AR159" s="760"/>
      <c r="AS159" s="760"/>
      <c r="AT159" s="760"/>
      <c r="AU159" s="761"/>
      <c r="AV159" s="473" t="s">
        <v>111</v>
      </c>
      <c r="AW159" s="473" t="s">
        <v>71</v>
      </c>
      <c r="AX159" s="473" t="s">
        <v>72</v>
      </c>
      <c r="AY159" s="474" t="s">
        <v>94</v>
      </c>
    </row>
    <row r="160" spans="2:51" ht="16" thickBot="1" x14ac:dyDescent="0.4">
      <c r="B160" s="764">
        <f>B117</f>
        <v>0</v>
      </c>
      <c r="C160" s="762"/>
      <c r="D160" s="762"/>
      <c r="E160" s="762"/>
      <c r="F160" s="762"/>
      <c r="G160" s="763"/>
      <c r="H160" s="301">
        <v>0</v>
      </c>
      <c r="I160" s="301">
        <v>0</v>
      </c>
      <c r="J160" s="301">
        <v>0</v>
      </c>
      <c r="K160" s="282">
        <f>SUM(H160:J160)</f>
        <v>0</v>
      </c>
      <c r="L160" s="461"/>
      <c r="N160" s="764">
        <f>N117</f>
        <v>0</v>
      </c>
      <c r="O160" s="762"/>
      <c r="P160" s="762"/>
      <c r="Q160" s="762"/>
      <c r="R160" s="762"/>
      <c r="S160" s="763"/>
      <c r="T160" s="306">
        <f>AM117</f>
        <v>0</v>
      </c>
      <c r="U160" s="302">
        <v>0</v>
      </c>
      <c r="V160" s="302">
        <v>0</v>
      </c>
      <c r="W160" s="301">
        <v>0</v>
      </c>
      <c r="X160" s="313">
        <f>SUM(U160:W160)</f>
        <v>0</v>
      </c>
      <c r="Y160" s="269">
        <f>K160-X160</f>
        <v>0</v>
      </c>
      <c r="Z160" s="461"/>
      <c r="AA160" s="494"/>
      <c r="AB160" s="764">
        <f>IF($O$175&lt;&gt;0, N160, B160)</f>
        <v>0</v>
      </c>
      <c r="AC160" s="762"/>
      <c r="AD160" s="762"/>
      <c r="AE160" s="762"/>
      <c r="AF160" s="762"/>
      <c r="AG160" s="763"/>
      <c r="AH160" s="314">
        <f>AM117</f>
        <v>0</v>
      </c>
      <c r="AI160" s="301">
        <v>0</v>
      </c>
      <c r="AJ160" s="302">
        <v>0</v>
      </c>
      <c r="AK160" s="301">
        <v>0</v>
      </c>
      <c r="AL160" s="315">
        <f>SUM(AI160:AK160)</f>
        <v>0</v>
      </c>
      <c r="AM160" s="270">
        <f>IF($O$179&lt;&gt;0, X160+AM117-AL160, K160+AM117-AL160)</f>
        <v>0</v>
      </c>
      <c r="AP160" s="768"/>
      <c r="AQ160" s="769"/>
      <c r="AR160" s="769"/>
      <c r="AS160" s="769"/>
      <c r="AT160" s="769"/>
      <c r="AU160" s="770"/>
      <c r="AV160" s="302">
        <v>0</v>
      </c>
      <c r="AW160" s="302">
        <v>0</v>
      </c>
      <c r="AX160" s="302">
        <v>0</v>
      </c>
      <c r="AY160" s="435">
        <f>SUM(AV160:AX160)</f>
        <v>0</v>
      </c>
    </row>
    <row r="161" spans="2:51" ht="16" thickBot="1" x14ac:dyDescent="0.4">
      <c r="D161" s="144"/>
      <c r="E161" s="144"/>
      <c r="H161" s="272"/>
      <c r="I161" s="272"/>
      <c r="J161" s="272"/>
      <c r="K161" s="272"/>
      <c r="L161" s="461"/>
      <c r="N161" s="789"/>
      <c r="O161" s="789"/>
      <c r="P161" s="789"/>
      <c r="Q161" s="789"/>
      <c r="R161" s="789"/>
      <c r="S161" s="789"/>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59" t="s">
        <v>116</v>
      </c>
      <c r="C162" s="760"/>
      <c r="D162" s="760"/>
      <c r="E162" s="760"/>
      <c r="F162" s="760"/>
      <c r="G162" s="761"/>
      <c r="H162" s="473" t="s">
        <v>111</v>
      </c>
      <c r="I162" s="473" t="s">
        <v>71</v>
      </c>
      <c r="J162" s="473" t="s">
        <v>72</v>
      </c>
      <c r="K162" s="474" t="s">
        <v>94</v>
      </c>
      <c r="M162" s="490"/>
      <c r="N162" s="760" t="s">
        <v>116</v>
      </c>
      <c r="O162" s="760"/>
      <c r="P162" s="760"/>
      <c r="Q162" s="760"/>
      <c r="R162" s="760"/>
      <c r="S162" s="761"/>
      <c r="T162" s="492" t="s">
        <v>175</v>
      </c>
      <c r="U162" s="473" t="s">
        <v>41</v>
      </c>
      <c r="V162" s="473" t="s">
        <v>71</v>
      </c>
      <c r="W162" s="473" t="s">
        <v>72</v>
      </c>
      <c r="X162" s="473" t="s">
        <v>94</v>
      </c>
      <c r="Y162" s="474" t="s">
        <v>95</v>
      </c>
      <c r="AA162" s="490"/>
      <c r="AB162" s="759" t="s">
        <v>116</v>
      </c>
      <c r="AC162" s="760"/>
      <c r="AD162" s="760"/>
      <c r="AE162" s="760"/>
      <c r="AF162" s="760"/>
      <c r="AG162" s="761"/>
      <c r="AH162" s="473" t="s">
        <v>175</v>
      </c>
      <c r="AI162" s="473" t="s">
        <v>112</v>
      </c>
      <c r="AJ162" s="473" t="s">
        <v>71</v>
      </c>
      <c r="AK162" s="473" t="s">
        <v>72</v>
      </c>
      <c r="AL162" s="473" t="s">
        <v>96</v>
      </c>
      <c r="AM162" s="474" t="s">
        <v>187</v>
      </c>
      <c r="AP162" s="759" t="s">
        <v>116</v>
      </c>
      <c r="AQ162" s="760"/>
      <c r="AR162" s="760"/>
      <c r="AS162" s="760"/>
      <c r="AT162" s="760"/>
      <c r="AU162" s="761"/>
      <c r="AV162" s="473" t="s">
        <v>111</v>
      </c>
      <c r="AW162" s="473" t="s">
        <v>71</v>
      </c>
      <c r="AX162" s="473" t="s">
        <v>72</v>
      </c>
      <c r="AY162" s="474" t="s">
        <v>94</v>
      </c>
    </row>
    <row r="163" spans="2:51" ht="16" thickBot="1" x14ac:dyDescent="0.4">
      <c r="B163" s="764">
        <f>B120</f>
        <v>0</v>
      </c>
      <c r="C163" s="762"/>
      <c r="D163" s="762"/>
      <c r="E163" s="762"/>
      <c r="F163" s="762"/>
      <c r="G163" s="763"/>
      <c r="H163" s="301">
        <v>0</v>
      </c>
      <c r="I163" s="301">
        <v>0</v>
      </c>
      <c r="J163" s="301">
        <v>0</v>
      </c>
      <c r="K163" s="282">
        <f>SUM(H163:J163)</f>
        <v>0</v>
      </c>
      <c r="L163" s="461"/>
      <c r="M163" s="490"/>
      <c r="N163" s="762">
        <f>N120</f>
        <v>0</v>
      </c>
      <c r="O163" s="762"/>
      <c r="P163" s="762"/>
      <c r="Q163" s="762"/>
      <c r="R163" s="762"/>
      <c r="S163" s="763"/>
      <c r="T163" s="305">
        <f>AM120</f>
        <v>0</v>
      </c>
      <c r="U163" s="301">
        <v>0</v>
      </c>
      <c r="V163" s="301">
        <v>0</v>
      </c>
      <c r="W163" s="301">
        <v>0</v>
      </c>
      <c r="X163" s="283">
        <f t="shared" ref="X163" si="30">SUM(U163:W163)</f>
        <v>0</v>
      </c>
      <c r="Y163" s="269">
        <f>K163-X163</f>
        <v>0</v>
      </c>
      <c r="Z163" s="461"/>
      <c r="AA163" s="494"/>
      <c r="AB163" s="764">
        <f>IF($O$175&lt;&gt;0, N163, B163)</f>
        <v>0</v>
      </c>
      <c r="AC163" s="762"/>
      <c r="AD163" s="762"/>
      <c r="AE163" s="762"/>
      <c r="AF163" s="762"/>
      <c r="AG163" s="763"/>
      <c r="AH163" s="308">
        <f>AM120</f>
        <v>0</v>
      </c>
      <c r="AI163" s="301">
        <v>0</v>
      </c>
      <c r="AJ163" s="301">
        <v>0</v>
      </c>
      <c r="AK163" s="301">
        <v>0</v>
      </c>
      <c r="AL163" s="284">
        <f t="shared" ref="AL163" si="31">SUM(AI163:AK163)</f>
        <v>0</v>
      </c>
      <c r="AM163" s="270">
        <f>IF($O$179&lt;&gt;0, X163+AM120-AL163, K163+AM120-AL163)</f>
        <v>0</v>
      </c>
      <c r="AP163" s="768"/>
      <c r="AQ163" s="769"/>
      <c r="AR163" s="769"/>
      <c r="AS163" s="769"/>
      <c r="AT163" s="769"/>
      <c r="AU163" s="770"/>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1" t="s">
        <v>119</v>
      </c>
      <c r="C166" s="772"/>
      <c r="D166" s="772"/>
      <c r="E166" s="772"/>
      <c r="F166" s="772"/>
      <c r="G166" s="772"/>
      <c r="H166" s="273">
        <f>SUM(F153, H157, H160, H163)</f>
        <v>0</v>
      </c>
      <c r="I166" s="273">
        <f>SUM(I153, I157, I160, I163, )</f>
        <v>0</v>
      </c>
      <c r="J166" s="273">
        <f>SUM(J153, J157, J160, J163)</f>
        <v>0</v>
      </c>
      <c r="K166" s="274">
        <f>SUM(H166:J166)</f>
        <v>0</v>
      </c>
      <c r="L166" s="461"/>
      <c r="N166" s="765" t="s">
        <v>119</v>
      </c>
      <c r="O166" s="766"/>
      <c r="P166" s="766"/>
      <c r="Q166" s="766"/>
      <c r="R166" s="766"/>
      <c r="S166" s="767"/>
      <c r="T166" s="307">
        <f>AM123</f>
        <v>0</v>
      </c>
      <c r="U166" s="303">
        <f>SUM(S153, U157, U160, U163)</f>
        <v>0</v>
      </c>
      <c r="V166" s="275">
        <f>SUM(V153, V157, V160, V163)</f>
        <v>0</v>
      </c>
      <c r="W166" s="275">
        <f>SUM(W153, W157, W160, W163)</f>
        <v>0</v>
      </c>
      <c r="X166" s="275">
        <f>SUM(U166:W166)</f>
        <v>0</v>
      </c>
      <c r="Y166" s="276">
        <f>K166-X166</f>
        <v>0</v>
      </c>
      <c r="Z166" s="461"/>
      <c r="AA166" s="461"/>
      <c r="AB166" s="759" t="s">
        <v>119</v>
      </c>
      <c r="AC166" s="760"/>
      <c r="AD166" s="760"/>
      <c r="AE166" s="760"/>
      <c r="AF166" s="760"/>
      <c r="AG166" s="761"/>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59" t="s">
        <v>119</v>
      </c>
      <c r="AQ166" s="760"/>
      <c r="AR166" s="760"/>
      <c r="AS166" s="760"/>
      <c r="AT166" s="760"/>
      <c r="AU166" s="761"/>
      <c r="AV166" s="436">
        <f>SUM(AT153, AV157, AV160, AV163)</f>
        <v>0</v>
      </c>
      <c r="AW166" s="436">
        <f>SUM(AW153, AW157, AW160, AW163, )</f>
        <v>0</v>
      </c>
      <c r="AX166" s="436">
        <f>SUM(AX153, AX157, AX160, AX163)</f>
        <v>0</v>
      </c>
      <c r="AY166" s="437">
        <f>SUM(AV166:AX166)</f>
        <v>0</v>
      </c>
    </row>
    <row r="167" spans="2:51" ht="16" thickBot="1" x14ac:dyDescent="0.4">
      <c r="B167" s="799" t="s">
        <v>120</v>
      </c>
      <c r="C167" s="800"/>
      <c r="D167" s="800"/>
      <c r="E167" s="800"/>
      <c r="F167" s="800"/>
      <c r="G167" s="800"/>
      <c r="H167" s="481"/>
      <c r="I167" s="482"/>
      <c r="J167" s="253">
        <f>SUM(I166:J166)</f>
        <v>0</v>
      </c>
      <c r="K167" s="282">
        <f>SUM(H167:J167)</f>
        <v>0</v>
      </c>
      <c r="L167" s="461"/>
      <c r="N167" s="768" t="s">
        <v>120</v>
      </c>
      <c r="O167" s="769"/>
      <c r="P167" s="769"/>
      <c r="Q167" s="769"/>
      <c r="R167" s="769"/>
      <c r="S167" s="769"/>
      <c r="T167" s="305">
        <f>AM124</f>
        <v>0</v>
      </c>
      <c r="U167" s="495"/>
      <c r="V167" s="483"/>
      <c r="W167" s="483"/>
      <c r="X167" s="254">
        <f xml:space="preserve"> SUM(V153, W153, V157, W157, V160, W160, V163, W163)</f>
        <v>0</v>
      </c>
      <c r="Y167" s="269">
        <f>H167-X167</f>
        <v>0</v>
      </c>
      <c r="Z167" s="461"/>
      <c r="AA167" s="461"/>
      <c r="AB167" s="768" t="s">
        <v>120</v>
      </c>
      <c r="AC167" s="769"/>
      <c r="AD167" s="769"/>
      <c r="AE167" s="769"/>
      <c r="AF167" s="769"/>
      <c r="AG167" s="770"/>
      <c r="AH167" s="310">
        <f>AM124</f>
        <v>0</v>
      </c>
      <c r="AI167" s="484"/>
      <c r="AJ167" s="485"/>
      <c r="AK167" s="485"/>
      <c r="AL167" s="281">
        <f xml:space="preserve"> SUM(AJ153, AK153, AJ157, AK157, AJ160, AK160, AJ163, AK163)</f>
        <v>0</v>
      </c>
      <c r="AM167" s="270">
        <f>IF($O$179&lt;&gt;0, X167+AM124-AL167, K167+AM124-AL167)</f>
        <v>0</v>
      </c>
      <c r="AP167" s="768" t="s">
        <v>120</v>
      </c>
      <c r="AQ167" s="769"/>
      <c r="AR167" s="769"/>
      <c r="AS167" s="769"/>
      <c r="AT167" s="769"/>
      <c r="AU167" s="770"/>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59" t="s">
        <v>121</v>
      </c>
      <c r="C169" s="760"/>
      <c r="D169" s="760"/>
      <c r="E169" s="760"/>
      <c r="F169" s="760"/>
      <c r="G169" s="761"/>
      <c r="H169" s="473" t="s">
        <v>111</v>
      </c>
      <c r="I169" s="774" t="s">
        <v>27</v>
      </c>
      <c r="J169" s="761"/>
      <c r="K169" s="474" t="s">
        <v>122</v>
      </c>
      <c r="L169" s="461"/>
      <c r="N169" s="759" t="s">
        <v>121</v>
      </c>
      <c r="O169" s="760"/>
      <c r="P169" s="760"/>
      <c r="Q169" s="760"/>
      <c r="R169" s="760"/>
      <c r="S169" s="760"/>
      <c r="T169" s="473" t="s">
        <v>175</v>
      </c>
      <c r="U169" s="473" t="s">
        <v>41</v>
      </c>
      <c r="V169" s="774" t="s">
        <v>27</v>
      </c>
      <c r="W169" s="761"/>
      <c r="X169" s="473" t="s">
        <v>94</v>
      </c>
      <c r="Y169" s="474" t="s">
        <v>95</v>
      </c>
      <c r="Z169" s="461"/>
      <c r="AA169" s="494"/>
      <c r="AB169" s="759" t="s">
        <v>121</v>
      </c>
      <c r="AC169" s="760"/>
      <c r="AD169" s="760"/>
      <c r="AE169" s="760"/>
      <c r="AF169" s="760"/>
      <c r="AG169" s="761"/>
      <c r="AH169" s="473" t="s">
        <v>175</v>
      </c>
      <c r="AI169" s="473" t="s">
        <v>123</v>
      </c>
      <c r="AJ169" s="774" t="s">
        <v>27</v>
      </c>
      <c r="AK169" s="761"/>
      <c r="AL169" s="473" t="s">
        <v>124</v>
      </c>
      <c r="AM169" s="474" t="s">
        <v>187</v>
      </c>
      <c r="AP169" s="759" t="s">
        <v>121</v>
      </c>
      <c r="AQ169" s="760"/>
      <c r="AR169" s="760"/>
      <c r="AS169" s="760"/>
      <c r="AT169" s="760"/>
      <c r="AU169" s="761"/>
      <c r="AV169" s="473" t="s">
        <v>111</v>
      </c>
      <c r="AW169" s="774" t="s">
        <v>27</v>
      </c>
      <c r="AX169" s="761"/>
      <c r="AY169" s="474" t="s">
        <v>122</v>
      </c>
    </row>
    <row r="170" spans="2:51" ht="16" thickBot="1" x14ac:dyDescent="0.4">
      <c r="B170" s="768" t="s">
        <v>40</v>
      </c>
      <c r="C170" s="769"/>
      <c r="D170" s="769"/>
      <c r="E170" s="769"/>
      <c r="F170" s="769"/>
      <c r="G170" s="770"/>
      <c r="H170" s="268">
        <f>( SUM(F153, H157, H160, H163))*$C$8</f>
        <v>0</v>
      </c>
      <c r="I170" s="792">
        <f>( SUM(I153, I157, I160, I163, J153, J157, J160, J163))*$C$8</f>
        <v>0</v>
      </c>
      <c r="J170" s="793"/>
      <c r="K170" s="282">
        <f>SUM(H170:J170)</f>
        <v>0</v>
      </c>
      <c r="L170" s="461"/>
      <c r="N170" s="768" t="s">
        <v>40</v>
      </c>
      <c r="O170" s="769"/>
      <c r="P170" s="769"/>
      <c r="Q170" s="769"/>
      <c r="R170" s="769"/>
      <c r="S170" s="769"/>
      <c r="T170" s="311">
        <f>AM127</f>
        <v>0</v>
      </c>
      <c r="U170" s="283">
        <f>( SUM(S153, U157, U160, U163))*$O$8</f>
        <v>0</v>
      </c>
      <c r="V170" s="794">
        <f>( SUM(V153, W153, V157, W157, V160, W160, V163, W163, ))*$O$8</f>
        <v>0</v>
      </c>
      <c r="W170" s="795"/>
      <c r="X170" s="283">
        <f>SUM(U170:W170)</f>
        <v>0</v>
      </c>
      <c r="Y170" s="269">
        <f>K170-X170</f>
        <v>0</v>
      </c>
      <c r="Z170" s="461"/>
      <c r="AA170" s="494"/>
      <c r="AB170" s="768" t="s">
        <v>40</v>
      </c>
      <c r="AC170" s="769"/>
      <c r="AD170" s="769"/>
      <c r="AE170" s="769"/>
      <c r="AF170" s="769"/>
      <c r="AG170" s="770"/>
      <c r="AH170" s="310">
        <f>AM127</f>
        <v>0</v>
      </c>
      <c r="AI170" s="500">
        <f>( SUM(AG153, AI157, AI160, AI163))*$C$8</f>
        <v>0</v>
      </c>
      <c r="AJ170" s="790">
        <f>( SUM(AJ153, AK153, AJ157, AK157, AJ160, AK160, AJ163, AK163, ))*$C$8</f>
        <v>0</v>
      </c>
      <c r="AK170" s="791"/>
      <c r="AL170" s="284">
        <f>SUM(AI170:AK170)</f>
        <v>0</v>
      </c>
      <c r="AM170" s="270">
        <f>IF($O$179&lt;&gt;0, X170+AM127-AL170, K170+AM127-AL170)</f>
        <v>0</v>
      </c>
      <c r="AP170" s="768" t="s">
        <v>40</v>
      </c>
      <c r="AQ170" s="769"/>
      <c r="AR170" s="769"/>
      <c r="AS170" s="769"/>
      <c r="AT170" s="769"/>
      <c r="AU170" s="770"/>
      <c r="AV170" s="433">
        <f>( SUM(AT153, AV157, AV160, AV163))*$C$8</f>
        <v>0</v>
      </c>
      <c r="AW170" s="860">
        <f>( SUM(AW153, AW157, AW160, AW163, AX153, AX157, AX160, AX163))*$C$8</f>
        <v>0</v>
      </c>
      <c r="AX170" s="861"/>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796" t="s">
        <v>126</v>
      </c>
      <c r="C172" s="797"/>
      <c r="D172" s="797"/>
      <c r="E172" s="797"/>
      <c r="F172" s="797"/>
      <c r="G172" s="798"/>
      <c r="H172" s="285">
        <f>SUM(H166,H170)</f>
        <v>0</v>
      </c>
      <c r="I172" s="285">
        <f>SUM(I166, I170)</f>
        <v>0</v>
      </c>
      <c r="J172" s="285">
        <f>SUM(J166)</f>
        <v>0</v>
      </c>
      <c r="K172" s="286">
        <f>SUM(H172:J172)</f>
        <v>0</v>
      </c>
      <c r="L172" s="272"/>
      <c r="N172" s="782" t="s">
        <v>126</v>
      </c>
      <c r="O172" s="783"/>
      <c r="P172" s="783"/>
      <c r="Q172" s="783"/>
      <c r="R172" s="783"/>
      <c r="S172" s="78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784" t="s">
        <v>126</v>
      </c>
      <c r="AC172" s="785"/>
      <c r="AD172" s="785"/>
      <c r="AE172" s="785"/>
      <c r="AF172" s="785"/>
      <c r="AG172" s="78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62" t="s">
        <v>346</v>
      </c>
      <c r="AQ172" s="863"/>
      <c r="AR172" s="863"/>
      <c r="AS172" s="863"/>
      <c r="AT172" s="863"/>
      <c r="AU172" s="864"/>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4"/>
      <c r="AI175" s="761"/>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775"/>
      <c r="AI176" s="776"/>
      <c r="AJ176" s="776"/>
      <c r="AK176" s="777"/>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8"/>
      <c r="AI177" s="770"/>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79" t="s">
        <v>151</v>
      </c>
      <c r="AH179" s="780"/>
      <c r="AI179" s="780"/>
      <c r="AJ179" s="780"/>
      <c r="AK179" s="781"/>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02" t="s">
        <v>307</v>
      </c>
      <c r="C189" s="803"/>
      <c r="D189" s="803"/>
      <c r="E189" s="803"/>
      <c r="F189" s="803"/>
      <c r="G189" s="803"/>
      <c r="H189" s="803"/>
      <c r="I189" s="803"/>
      <c r="J189" s="803"/>
      <c r="K189" s="804"/>
      <c r="N189" s="805" t="s">
        <v>195</v>
      </c>
      <c r="O189" s="806"/>
      <c r="P189" s="806"/>
      <c r="Q189" s="806"/>
      <c r="R189" s="806"/>
      <c r="S189" s="806"/>
      <c r="T189" s="806"/>
      <c r="U189" s="806"/>
      <c r="V189" s="806"/>
      <c r="W189" s="806"/>
      <c r="X189" s="806"/>
      <c r="Y189" s="807"/>
      <c r="AB189" s="808" t="s">
        <v>196</v>
      </c>
      <c r="AC189" s="809"/>
      <c r="AD189" s="809"/>
      <c r="AE189" s="809"/>
      <c r="AF189" s="809"/>
      <c r="AG189" s="809"/>
      <c r="AH189" s="809"/>
      <c r="AI189" s="809"/>
      <c r="AJ189" s="809"/>
      <c r="AK189" s="809"/>
      <c r="AL189" s="809"/>
      <c r="AM189" s="810"/>
      <c r="AP189" s="857" t="s">
        <v>347</v>
      </c>
      <c r="AQ189" s="858"/>
      <c r="AR189" s="858"/>
      <c r="AS189" s="858"/>
      <c r="AT189" s="858"/>
      <c r="AU189" s="858"/>
      <c r="AV189" s="858"/>
      <c r="AW189" s="858"/>
      <c r="AX189" s="858"/>
      <c r="AY189" s="859"/>
    </row>
    <row r="190" spans="2:51" ht="16" thickBot="1" x14ac:dyDescent="0.4">
      <c r="B190" s="250" t="s">
        <v>316</v>
      </c>
      <c r="C190" s="778"/>
      <c r="D190" s="770"/>
      <c r="E190" s="251" t="s">
        <v>317</v>
      </c>
      <c r="F190" s="830"/>
      <c r="G190" s="831"/>
      <c r="H190" s="831"/>
      <c r="I190" s="831"/>
      <c r="J190" s="831"/>
      <c r="K190" s="832"/>
      <c r="N190" s="250" t="s">
        <v>316</v>
      </c>
      <c r="O190" s="830"/>
      <c r="P190" s="831"/>
      <c r="Q190" s="833"/>
      <c r="R190" s="251" t="s">
        <v>317</v>
      </c>
      <c r="S190" s="830"/>
      <c r="T190" s="831"/>
      <c r="U190" s="831"/>
      <c r="V190" s="831"/>
      <c r="W190" s="831"/>
      <c r="X190" s="831"/>
      <c r="Y190" s="832"/>
      <c r="AB190" s="250" t="s">
        <v>316</v>
      </c>
      <c r="AC190" s="830"/>
      <c r="AD190" s="831"/>
      <c r="AE190" s="833"/>
      <c r="AF190" s="251" t="s">
        <v>317</v>
      </c>
      <c r="AG190" s="830"/>
      <c r="AH190" s="831"/>
      <c r="AI190" s="831"/>
      <c r="AJ190" s="831"/>
      <c r="AK190" s="831"/>
      <c r="AL190" s="831"/>
      <c r="AM190" s="832"/>
      <c r="AP190" s="250" t="s">
        <v>326</v>
      </c>
      <c r="AQ190" s="778"/>
      <c r="AR190" s="770"/>
      <c r="AS190" s="251" t="s">
        <v>327</v>
      </c>
      <c r="AT190" s="830"/>
      <c r="AU190" s="831"/>
      <c r="AV190" s="831"/>
      <c r="AW190" s="831"/>
      <c r="AX190" s="831"/>
      <c r="AY190" s="832"/>
    </row>
    <row r="191" spans="2:51" ht="16" thickBot="1" x14ac:dyDescent="0.4">
      <c r="D191" s="144"/>
      <c r="E191" s="144"/>
    </row>
    <row r="192" spans="2:51" x14ac:dyDescent="0.35">
      <c r="B192" s="771" t="s">
        <v>244</v>
      </c>
      <c r="C192" s="772"/>
      <c r="D192" s="772"/>
      <c r="E192" s="772"/>
      <c r="F192" s="772"/>
      <c r="G192" s="772"/>
      <c r="H192" s="772"/>
      <c r="I192" s="772"/>
      <c r="J192" s="772"/>
      <c r="K192" s="773"/>
      <c r="N192" s="759" t="s">
        <v>83</v>
      </c>
      <c r="O192" s="760"/>
      <c r="P192" s="760"/>
      <c r="Q192" s="760"/>
      <c r="R192" s="760"/>
      <c r="S192" s="760"/>
      <c r="T192" s="760"/>
      <c r="U192" s="760"/>
      <c r="V192" s="760"/>
      <c r="W192" s="760"/>
      <c r="X192" s="760"/>
      <c r="Y192" s="801"/>
      <c r="AB192" s="771" t="s">
        <v>83</v>
      </c>
      <c r="AC192" s="772"/>
      <c r="AD192" s="772"/>
      <c r="AE192" s="772"/>
      <c r="AF192" s="772"/>
      <c r="AG192" s="772"/>
      <c r="AH192" s="772"/>
      <c r="AI192" s="772"/>
      <c r="AJ192" s="772"/>
      <c r="AK192" s="772"/>
      <c r="AL192" s="772"/>
      <c r="AM192" s="773"/>
      <c r="AP192" s="771" t="s">
        <v>244</v>
      </c>
      <c r="AQ192" s="772"/>
      <c r="AR192" s="772"/>
      <c r="AS192" s="772"/>
      <c r="AT192" s="772"/>
      <c r="AU192" s="772"/>
      <c r="AV192" s="772"/>
      <c r="AW192" s="772"/>
      <c r="AX192" s="772"/>
      <c r="AY192" s="773"/>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59" t="s">
        <v>109</v>
      </c>
      <c r="C198" s="760"/>
      <c r="D198" s="760"/>
      <c r="E198" s="760"/>
      <c r="F198" s="760"/>
      <c r="G198" s="760"/>
      <c r="H198" s="760"/>
      <c r="I198" s="760"/>
      <c r="J198" s="760"/>
      <c r="K198" s="801"/>
      <c r="N198" s="759" t="s">
        <v>109</v>
      </c>
      <c r="O198" s="760"/>
      <c r="P198" s="760"/>
      <c r="Q198" s="760"/>
      <c r="R198" s="760"/>
      <c r="S198" s="760"/>
      <c r="T198" s="760"/>
      <c r="U198" s="760"/>
      <c r="V198" s="760"/>
      <c r="W198" s="760"/>
      <c r="X198" s="760"/>
      <c r="Y198" s="801"/>
      <c r="AB198" s="759" t="s">
        <v>109</v>
      </c>
      <c r="AC198" s="760"/>
      <c r="AD198" s="760"/>
      <c r="AE198" s="760"/>
      <c r="AF198" s="760"/>
      <c r="AG198" s="760"/>
      <c r="AH198" s="760"/>
      <c r="AI198" s="760"/>
      <c r="AJ198" s="760"/>
      <c r="AK198" s="760"/>
      <c r="AL198" s="760"/>
      <c r="AM198" s="801"/>
      <c r="AP198" s="759" t="s">
        <v>109</v>
      </c>
      <c r="AQ198" s="760"/>
      <c r="AR198" s="760"/>
      <c r="AS198" s="760"/>
      <c r="AT198" s="760"/>
      <c r="AU198" s="760"/>
      <c r="AV198" s="760"/>
      <c r="AW198" s="760"/>
      <c r="AX198" s="760"/>
      <c r="AY198" s="801"/>
    </row>
    <row r="199" spans="2:51" x14ac:dyDescent="0.35">
      <c r="B199" s="788" t="s">
        <v>110</v>
      </c>
      <c r="C199" s="776"/>
      <c r="D199" s="776"/>
      <c r="E199" s="776"/>
      <c r="F199" s="776"/>
      <c r="G199" s="787"/>
      <c r="H199" s="392" t="s">
        <v>111</v>
      </c>
      <c r="I199" s="392" t="s">
        <v>71</v>
      </c>
      <c r="J199" s="392" t="s">
        <v>72</v>
      </c>
      <c r="K199" s="475" t="s">
        <v>94</v>
      </c>
      <c r="M199" s="490"/>
      <c r="N199" s="776" t="s">
        <v>110</v>
      </c>
      <c r="O199" s="776"/>
      <c r="P199" s="776"/>
      <c r="Q199" s="776"/>
      <c r="R199" s="776"/>
      <c r="S199" s="787"/>
      <c r="T199" s="392" t="s">
        <v>187</v>
      </c>
      <c r="U199" s="392" t="s">
        <v>41</v>
      </c>
      <c r="V199" s="392" t="s">
        <v>71</v>
      </c>
      <c r="W199" s="392" t="s">
        <v>72</v>
      </c>
      <c r="X199" s="392" t="s">
        <v>94</v>
      </c>
      <c r="Y199" s="475" t="s">
        <v>95</v>
      </c>
      <c r="AB199" s="788" t="s">
        <v>110</v>
      </c>
      <c r="AC199" s="776"/>
      <c r="AD199" s="776"/>
      <c r="AE199" s="776"/>
      <c r="AF199" s="776"/>
      <c r="AG199" s="776"/>
      <c r="AH199" s="392" t="s">
        <v>187</v>
      </c>
      <c r="AI199" s="392" t="s">
        <v>112</v>
      </c>
      <c r="AJ199" s="392" t="s">
        <v>71</v>
      </c>
      <c r="AK199" s="392" t="s">
        <v>72</v>
      </c>
      <c r="AL199" s="392" t="s">
        <v>96</v>
      </c>
      <c r="AM199" s="475" t="s">
        <v>200</v>
      </c>
      <c r="AP199" s="788" t="s">
        <v>110</v>
      </c>
      <c r="AQ199" s="776"/>
      <c r="AR199" s="776"/>
      <c r="AS199" s="776"/>
      <c r="AT199" s="776"/>
      <c r="AU199" s="787"/>
      <c r="AV199" s="392" t="s">
        <v>111</v>
      </c>
      <c r="AW199" s="392" t="s">
        <v>71</v>
      </c>
      <c r="AX199" s="392" t="s">
        <v>72</v>
      </c>
      <c r="AY199" s="475" t="s">
        <v>94</v>
      </c>
    </row>
    <row r="200" spans="2:51" ht="16" thickBot="1" x14ac:dyDescent="0.4">
      <c r="B200" s="764">
        <f>B157</f>
        <v>0</v>
      </c>
      <c r="C200" s="762"/>
      <c r="D200" s="762"/>
      <c r="E200" s="762"/>
      <c r="F200" s="762"/>
      <c r="G200" s="763"/>
      <c r="H200" s="301">
        <v>0</v>
      </c>
      <c r="I200" s="301">
        <v>0</v>
      </c>
      <c r="J200" s="301">
        <v>0</v>
      </c>
      <c r="K200" s="282">
        <f>SUM(H200:J200)</f>
        <v>0</v>
      </c>
      <c r="L200" s="461"/>
      <c r="M200" s="490"/>
      <c r="N200" s="764">
        <f>N157</f>
        <v>0</v>
      </c>
      <c r="O200" s="762"/>
      <c r="P200" s="762"/>
      <c r="Q200" s="762"/>
      <c r="R200" s="762"/>
      <c r="S200" s="763"/>
      <c r="T200" s="305">
        <f>AM157</f>
        <v>0</v>
      </c>
      <c r="U200" s="302">
        <v>0</v>
      </c>
      <c r="V200" s="301">
        <v>0</v>
      </c>
      <c r="W200" s="301">
        <v>0</v>
      </c>
      <c r="X200" s="283">
        <f>SUM(U200:W200)</f>
        <v>0</v>
      </c>
      <c r="Y200" s="269">
        <f>K200-X200</f>
        <v>0</v>
      </c>
      <c r="Z200" s="461"/>
      <c r="AA200" s="461"/>
      <c r="AB200" s="764">
        <f>IF($O$218&lt;&gt;0, N200, B200)</f>
        <v>0</v>
      </c>
      <c r="AC200" s="762"/>
      <c r="AD200" s="762"/>
      <c r="AE200" s="762"/>
      <c r="AF200" s="762"/>
      <c r="AG200" s="763"/>
      <c r="AH200" s="310">
        <f>AM157</f>
        <v>0</v>
      </c>
      <c r="AI200" s="301">
        <v>0</v>
      </c>
      <c r="AJ200" s="301">
        <v>0</v>
      </c>
      <c r="AK200" s="301">
        <v>0</v>
      </c>
      <c r="AL200" s="284">
        <f>SUM(AI200:AK200)</f>
        <v>0</v>
      </c>
      <c r="AM200" s="270">
        <f>IF($O$222&lt;&gt;0, X200+AM157-AL200, K200+AM157-AL200)</f>
        <v>0</v>
      </c>
      <c r="AP200" s="768"/>
      <c r="AQ200" s="769"/>
      <c r="AR200" s="769"/>
      <c r="AS200" s="769"/>
      <c r="AT200" s="769"/>
      <c r="AU200" s="770"/>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59" t="s">
        <v>114</v>
      </c>
      <c r="C202" s="760"/>
      <c r="D202" s="760"/>
      <c r="E202" s="760"/>
      <c r="F202" s="760"/>
      <c r="G202" s="761"/>
      <c r="H202" s="473" t="s">
        <v>111</v>
      </c>
      <c r="I202" s="473" t="s">
        <v>71</v>
      </c>
      <c r="J202" s="473" t="s">
        <v>72</v>
      </c>
      <c r="K202" s="474" t="s">
        <v>94</v>
      </c>
      <c r="N202" s="759" t="s">
        <v>114</v>
      </c>
      <c r="O202" s="760"/>
      <c r="P202" s="760"/>
      <c r="Q202" s="760"/>
      <c r="R202" s="760"/>
      <c r="S202" s="761"/>
      <c r="T202" s="492" t="s">
        <v>187</v>
      </c>
      <c r="U202" s="473" t="s">
        <v>41</v>
      </c>
      <c r="V202" s="473" t="s">
        <v>71</v>
      </c>
      <c r="W202" s="473" t="s">
        <v>72</v>
      </c>
      <c r="X202" s="473" t="s">
        <v>94</v>
      </c>
      <c r="Y202" s="474" t="s">
        <v>95</v>
      </c>
      <c r="AA202" s="490"/>
      <c r="AB202" s="759" t="s">
        <v>114</v>
      </c>
      <c r="AC202" s="760"/>
      <c r="AD202" s="760"/>
      <c r="AE202" s="760"/>
      <c r="AF202" s="760"/>
      <c r="AG202" s="761"/>
      <c r="AH202" s="473" t="s">
        <v>187</v>
      </c>
      <c r="AI202" s="473" t="s">
        <v>112</v>
      </c>
      <c r="AJ202" s="473" t="s">
        <v>71</v>
      </c>
      <c r="AK202" s="473" t="s">
        <v>72</v>
      </c>
      <c r="AL202" s="473" t="s">
        <v>96</v>
      </c>
      <c r="AM202" s="474" t="s">
        <v>200</v>
      </c>
      <c r="AP202" s="759" t="s">
        <v>114</v>
      </c>
      <c r="AQ202" s="760"/>
      <c r="AR202" s="760"/>
      <c r="AS202" s="760"/>
      <c r="AT202" s="760"/>
      <c r="AU202" s="761"/>
      <c r="AV202" s="473" t="s">
        <v>111</v>
      </c>
      <c r="AW202" s="473" t="s">
        <v>71</v>
      </c>
      <c r="AX202" s="473" t="s">
        <v>72</v>
      </c>
      <c r="AY202" s="474" t="s">
        <v>94</v>
      </c>
    </row>
    <row r="203" spans="2:51" ht="16" thickBot="1" x14ac:dyDescent="0.4">
      <c r="B203" s="764">
        <f>B160</f>
        <v>0</v>
      </c>
      <c r="C203" s="762"/>
      <c r="D203" s="762"/>
      <c r="E203" s="762"/>
      <c r="F203" s="762"/>
      <c r="G203" s="763"/>
      <c r="H203" s="301">
        <v>0</v>
      </c>
      <c r="I203" s="301">
        <v>0</v>
      </c>
      <c r="J203" s="301">
        <v>0</v>
      </c>
      <c r="K203" s="282">
        <f>SUM(H203:J203)</f>
        <v>0</v>
      </c>
      <c r="L203" s="461"/>
      <c r="N203" s="764">
        <f>N160</f>
        <v>0</v>
      </c>
      <c r="O203" s="762"/>
      <c r="P203" s="762"/>
      <c r="Q203" s="762"/>
      <c r="R203" s="762"/>
      <c r="S203" s="763"/>
      <c r="T203" s="306">
        <f>AM160</f>
        <v>0</v>
      </c>
      <c r="U203" s="302">
        <v>0</v>
      </c>
      <c r="V203" s="302">
        <v>0</v>
      </c>
      <c r="W203" s="301">
        <v>0</v>
      </c>
      <c r="X203" s="313">
        <f>SUM(U203:W203)</f>
        <v>0</v>
      </c>
      <c r="Y203" s="269">
        <f>K203-X203</f>
        <v>0</v>
      </c>
      <c r="Z203" s="461"/>
      <c r="AA203" s="494"/>
      <c r="AB203" s="764">
        <f>IF($O$218&lt;&gt;0, N203, B203)</f>
        <v>0</v>
      </c>
      <c r="AC203" s="762"/>
      <c r="AD203" s="762"/>
      <c r="AE203" s="762"/>
      <c r="AF203" s="762"/>
      <c r="AG203" s="763"/>
      <c r="AH203" s="314">
        <f>AM160</f>
        <v>0</v>
      </c>
      <c r="AI203" s="301">
        <v>0</v>
      </c>
      <c r="AJ203" s="302">
        <v>0</v>
      </c>
      <c r="AK203" s="301">
        <v>0</v>
      </c>
      <c r="AL203" s="315">
        <f>SUM(AI203:AK203)</f>
        <v>0</v>
      </c>
      <c r="AM203" s="270">
        <f>IF($O$222&lt;&gt;0, X203+AM160-AL203, K203+AM160-AL203)</f>
        <v>0</v>
      </c>
      <c r="AP203" s="768"/>
      <c r="AQ203" s="769"/>
      <c r="AR203" s="769"/>
      <c r="AS203" s="769"/>
      <c r="AT203" s="769"/>
      <c r="AU203" s="770"/>
      <c r="AV203" s="302">
        <v>0</v>
      </c>
      <c r="AW203" s="302">
        <v>0</v>
      </c>
      <c r="AX203" s="302">
        <v>0</v>
      </c>
      <c r="AY203" s="435">
        <f>SUM(AV203:AX203)</f>
        <v>0</v>
      </c>
    </row>
    <row r="204" spans="2:51" ht="16" thickBot="1" x14ac:dyDescent="0.4">
      <c r="D204" s="144"/>
      <c r="E204" s="144"/>
      <c r="H204" s="272"/>
      <c r="I204" s="272"/>
      <c r="J204" s="272"/>
      <c r="K204" s="272"/>
      <c r="L204" s="461"/>
      <c r="N204" s="789"/>
      <c r="O204" s="789"/>
      <c r="P204" s="789"/>
      <c r="Q204" s="789"/>
      <c r="R204" s="789"/>
      <c r="S204" s="789"/>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59" t="s">
        <v>116</v>
      </c>
      <c r="C205" s="760"/>
      <c r="D205" s="760"/>
      <c r="E205" s="760"/>
      <c r="F205" s="760"/>
      <c r="G205" s="761"/>
      <c r="H205" s="473" t="s">
        <v>111</v>
      </c>
      <c r="I205" s="473" t="s">
        <v>71</v>
      </c>
      <c r="J205" s="473" t="s">
        <v>72</v>
      </c>
      <c r="K205" s="474" t="s">
        <v>94</v>
      </c>
      <c r="M205" s="490"/>
      <c r="N205" s="760" t="s">
        <v>116</v>
      </c>
      <c r="O205" s="760"/>
      <c r="P205" s="760"/>
      <c r="Q205" s="760"/>
      <c r="R205" s="760"/>
      <c r="S205" s="761"/>
      <c r="T205" s="492" t="s">
        <v>187</v>
      </c>
      <c r="U205" s="473" t="s">
        <v>41</v>
      </c>
      <c r="V205" s="473" t="s">
        <v>71</v>
      </c>
      <c r="W205" s="473" t="s">
        <v>72</v>
      </c>
      <c r="X205" s="473" t="s">
        <v>94</v>
      </c>
      <c r="Y205" s="474" t="s">
        <v>95</v>
      </c>
      <c r="AA205" s="490"/>
      <c r="AB205" s="759" t="s">
        <v>116</v>
      </c>
      <c r="AC205" s="760"/>
      <c r="AD205" s="760"/>
      <c r="AE205" s="760"/>
      <c r="AF205" s="760"/>
      <c r="AG205" s="761"/>
      <c r="AH205" s="473" t="s">
        <v>187</v>
      </c>
      <c r="AI205" s="473" t="s">
        <v>112</v>
      </c>
      <c r="AJ205" s="473" t="s">
        <v>71</v>
      </c>
      <c r="AK205" s="473" t="s">
        <v>72</v>
      </c>
      <c r="AL205" s="473" t="s">
        <v>96</v>
      </c>
      <c r="AM205" s="474" t="s">
        <v>200</v>
      </c>
      <c r="AP205" s="759" t="s">
        <v>116</v>
      </c>
      <c r="AQ205" s="760"/>
      <c r="AR205" s="760"/>
      <c r="AS205" s="760"/>
      <c r="AT205" s="760"/>
      <c r="AU205" s="761"/>
      <c r="AV205" s="473" t="s">
        <v>111</v>
      </c>
      <c r="AW205" s="473" t="s">
        <v>71</v>
      </c>
      <c r="AX205" s="473" t="s">
        <v>72</v>
      </c>
      <c r="AY205" s="474" t="s">
        <v>94</v>
      </c>
    </row>
    <row r="206" spans="2:51" ht="16" thickBot="1" x14ac:dyDescent="0.4">
      <c r="B206" s="764">
        <f>B163</f>
        <v>0</v>
      </c>
      <c r="C206" s="762"/>
      <c r="D206" s="762"/>
      <c r="E206" s="762"/>
      <c r="F206" s="762"/>
      <c r="G206" s="763"/>
      <c r="H206" s="301">
        <v>0</v>
      </c>
      <c r="I206" s="301">
        <v>0</v>
      </c>
      <c r="J206" s="301">
        <v>0</v>
      </c>
      <c r="K206" s="282">
        <f>SUM(H206:J206)</f>
        <v>0</v>
      </c>
      <c r="L206" s="461"/>
      <c r="M206" s="490"/>
      <c r="N206" s="762">
        <f>N163</f>
        <v>0</v>
      </c>
      <c r="O206" s="762"/>
      <c r="P206" s="762"/>
      <c r="Q206" s="762"/>
      <c r="R206" s="762"/>
      <c r="S206" s="763"/>
      <c r="T206" s="305">
        <f>AM163</f>
        <v>0</v>
      </c>
      <c r="U206" s="301">
        <v>0</v>
      </c>
      <c r="V206" s="301">
        <v>0</v>
      </c>
      <c r="W206" s="301">
        <v>0</v>
      </c>
      <c r="X206" s="283">
        <f t="shared" ref="X206" si="38">SUM(U206:W206)</f>
        <v>0</v>
      </c>
      <c r="Y206" s="269">
        <f>K206-X206</f>
        <v>0</v>
      </c>
      <c r="Z206" s="461"/>
      <c r="AA206" s="494"/>
      <c r="AB206" s="764">
        <f>IF($O$218&lt;&gt;0, N206, B206)</f>
        <v>0</v>
      </c>
      <c r="AC206" s="762"/>
      <c r="AD206" s="762"/>
      <c r="AE206" s="762"/>
      <c r="AF206" s="762"/>
      <c r="AG206" s="763"/>
      <c r="AH206" s="308">
        <f>AM163</f>
        <v>0</v>
      </c>
      <c r="AI206" s="301">
        <v>0</v>
      </c>
      <c r="AJ206" s="301">
        <v>0</v>
      </c>
      <c r="AK206" s="301">
        <v>0</v>
      </c>
      <c r="AL206" s="284">
        <f t="shared" ref="AL206" si="39">SUM(AI206:AK206)</f>
        <v>0</v>
      </c>
      <c r="AM206" s="270">
        <f>IF($O$222&lt;&gt;0, X206+AM163-AL206, K206+AM163-AL206)</f>
        <v>0</v>
      </c>
      <c r="AP206" s="768"/>
      <c r="AQ206" s="769"/>
      <c r="AR206" s="769"/>
      <c r="AS206" s="769"/>
      <c r="AT206" s="769"/>
      <c r="AU206" s="770"/>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1" t="s">
        <v>119</v>
      </c>
      <c r="C209" s="772"/>
      <c r="D209" s="772"/>
      <c r="E209" s="772"/>
      <c r="F209" s="772"/>
      <c r="G209" s="772"/>
      <c r="H209" s="273">
        <f>SUM(F196, H200, H203, H206)</f>
        <v>0</v>
      </c>
      <c r="I209" s="273">
        <f>SUM(I196, I200, I203, I206, )</f>
        <v>0</v>
      </c>
      <c r="J209" s="273">
        <f>SUM(J196, J200, J203, J206)</f>
        <v>0</v>
      </c>
      <c r="K209" s="274">
        <f>SUM(H209:J209)</f>
        <v>0</v>
      </c>
      <c r="L209" s="461"/>
      <c r="N209" s="765" t="s">
        <v>119</v>
      </c>
      <c r="O209" s="766"/>
      <c r="P209" s="766"/>
      <c r="Q209" s="766"/>
      <c r="R209" s="766"/>
      <c r="S209" s="767"/>
      <c r="T209" s="307">
        <f>AM166</f>
        <v>0</v>
      </c>
      <c r="U209" s="303">
        <f>SUM(S196, U200, U203, U206)</f>
        <v>0</v>
      </c>
      <c r="V209" s="275">
        <f>SUM(V196, V200, V203, V206)</f>
        <v>0</v>
      </c>
      <c r="W209" s="275">
        <f>SUM(W196, W200, W203, W206)</f>
        <v>0</v>
      </c>
      <c r="X209" s="275">
        <f>SUM(U209:W209)</f>
        <v>0</v>
      </c>
      <c r="Y209" s="276">
        <f>K209-X209</f>
        <v>0</v>
      </c>
      <c r="Z209" s="461"/>
      <c r="AA209" s="461"/>
      <c r="AB209" s="759" t="s">
        <v>119</v>
      </c>
      <c r="AC209" s="760"/>
      <c r="AD209" s="760"/>
      <c r="AE209" s="760"/>
      <c r="AF209" s="760"/>
      <c r="AG209" s="761"/>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59" t="s">
        <v>119</v>
      </c>
      <c r="AQ209" s="760"/>
      <c r="AR209" s="760"/>
      <c r="AS209" s="760"/>
      <c r="AT209" s="760"/>
      <c r="AU209" s="761"/>
      <c r="AV209" s="436">
        <f>SUM(AT196, AV200, AV203, AV206)</f>
        <v>0</v>
      </c>
      <c r="AW209" s="436">
        <f>SUM(AW196, AW200, AW203, AW206, )</f>
        <v>0</v>
      </c>
      <c r="AX209" s="436">
        <f>SUM(AX196, AX200, AX203, AX206)</f>
        <v>0</v>
      </c>
      <c r="AY209" s="437">
        <f>SUM(AV209:AX209)</f>
        <v>0</v>
      </c>
    </row>
    <row r="210" spans="2:51" ht="16" thickBot="1" x14ac:dyDescent="0.4">
      <c r="B210" s="799" t="s">
        <v>120</v>
      </c>
      <c r="C210" s="800"/>
      <c r="D210" s="800"/>
      <c r="E210" s="800"/>
      <c r="F210" s="800"/>
      <c r="G210" s="800"/>
      <c r="H210" s="481"/>
      <c r="I210" s="482"/>
      <c r="J210" s="253">
        <f>SUM(I209:J209)</f>
        <v>0</v>
      </c>
      <c r="K210" s="282">
        <f>SUM(H210:J210)</f>
        <v>0</v>
      </c>
      <c r="L210" s="461"/>
      <c r="N210" s="768" t="s">
        <v>120</v>
      </c>
      <c r="O210" s="769"/>
      <c r="P210" s="769"/>
      <c r="Q210" s="769"/>
      <c r="R210" s="769"/>
      <c r="S210" s="769"/>
      <c r="T210" s="305">
        <f>AM167</f>
        <v>0</v>
      </c>
      <c r="U210" s="495"/>
      <c r="V210" s="483"/>
      <c r="W210" s="483"/>
      <c r="X210" s="254">
        <f xml:space="preserve"> SUM(V196, W196, V200, W200, V203, W203, V206, W206)</f>
        <v>0</v>
      </c>
      <c r="Y210" s="269">
        <f>H210-X210</f>
        <v>0</v>
      </c>
      <c r="Z210" s="461"/>
      <c r="AA210" s="461"/>
      <c r="AB210" s="768" t="s">
        <v>120</v>
      </c>
      <c r="AC210" s="769"/>
      <c r="AD210" s="769"/>
      <c r="AE210" s="769"/>
      <c r="AF210" s="769"/>
      <c r="AG210" s="770"/>
      <c r="AH210" s="310">
        <f>AM167</f>
        <v>0</v>
      </c>
      <c r="AI210" s="484"/>
      <c r="AJ210" s="485"/>
      <c r="AK210" s="485"/>
      <c r="AL210" s="281">
        <f xml:space="preserve"> SUM(AJ196, AK196, AJ200, AK200, AJ203, AK203, AJ206, AK206)</f>
        <v>0</v>
      </c>
      <c r="AM210" s="270">
        <f>IF($O$222&lt;&gt;0, X210+AM167-AL210, K210+AM167-AL210)</f>
        <v>0</v>
      </c>
      <c r="AP210" s="768" t="s">
        <v>120</v>
      </c>
      <c r="AQ210" s="769"/>
      <c r="AR210" s="769"/>
      <c r="AS210" s="769"/>
      <c r="AT210" s="769"/>
      <c r="AU210" s="770"/>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59" t="s">
        <v>121</v>
      </c>
      <c r="C212" s="760"/>
      <c r="D212" s="760"/>
      <c r="E212" s="760"/>
      <c r="F212" s="760"/>
      <c r="G212" s="761"/>
      <c r="H212" s="473" t="s">
        <v>111</v>
      </c>
      <c r="I212" s="774" t="s">
        <v>27</v>
      </c>
      <c r="J212" s="761"/>
      <c r="K212" s="474" t="s">
        <v>122</v>
      </c>
      <c r="L212" s="461"/>
      <c r="N212" s="759" t="s">
        <v>121</v>
      </c>
      <c r="O212" s="760"/>
      <c r="P212" s="760"/>
      <c r="Q212" s="760"/>
      <c r="R212" s="760"/>
      <c r="S212" s="760"/>
      <c r="T212" s="473" t="s">
        <v>187</v>
      </c>
      <c r="U212" s="473" t="s">
        <v>41</v>
      </c>
      <c r="V212" s="774" t="s">
        <v>27</v>
      </c>
      <c r="W212" s="761"/>
      <c r="X212" s="473" t="s">
        <v>94</v>
      </c>
      <c r="Y212" s="474" t="s">
        <v>95</v>
      </c>
      <c r="Z212" s="461"/>
      <c r="AA212" s="494"/>
      <c r="AB212" s="759" t="s">
        <v>121</v>
      </c>
      <c r="AC212" s="760"/>
      <c r="AD212" s="760"/>
      <c r="AE212" s="760"/>
      <c r="AF212" s="760"/>
      <c r="AG212" s="761"/>
      <c r="AH212" s="473" t="s">
        <v>187</v>
      </c>
      <c r="AI212" s="473" t="s">
        <v>123</v>
      </c>
      <c r="AJ212" s="774" t="s">
        <v>27</v>
      </c>
      <c r="AK212" s="761"/>
      <c r="AL212" s="473" t="s">
        <v>124</v>
      </c>
      <c r="AM212" s="474" t="s">
        <v>200</v>
      </c>
      <c r="AP212" s="759" t="s">
        <v>121</v>
      </c>
      <c r="AQ212" s="760"/>
      <c r="AR212" s="760"/>
      <c r="AS212" s="760"/>
      <c r="AT212" s="760"/>
      <c r="AU212" s="761"/>
      <c r="AV212" s="473" t="s">
        <v>111</v>
      </c>
      <c r="AW212" s="774" t="s">
        <v>27</v>
      </c>
      <c r="AX212" s="761"/>
      <c r="AY212" s="474" t="s">
        <v>122</v>
      </c>
    </row>
    <row r="213" spans="2:51" ht="16" thickBot="1" x14ac:dyDescent="0.4">
      <c r="B213" s="768" t="s">
        <v>40</v>
      </c>
      <c r="C213" s="769"/>
      <c r="D213" s="769"/>
      <c r="E213" s="769"/>
      <c r="F213" s="769"/>
      <c r="G213" s="770"/>
      <c r="H213" s="268">
        <f>( SUM(F196, H200, H203, H206))*$C$8</f>
        <v>0</v>
      </c>
      <c r="I213" s="792">
        <f>( SUM(I196, I200, I203, I206, J196, J200, J203, J206))*$C$8</f>
        <v>0</v>
      </c>
      <c r="J213" s="793"/>
      <c r="K213" s="282">
        <f>SUM(H213:J213)</f>
        <v>0</v>
      </c>
      <c r="L213" s="461"/>
      <c r="N213" s="768" t="s">
        <v>40</v>
      </c>
      <c r="O213" s="769"/>
      <c r="P213" s="769"/>
      <c r="Q213" s="769"/>
      <c r="R213" s="769"/>
      <c r="S213" s="769"/>
      <c r="T213" s="311">
        <f>AM170</f>
        <v>0</v>
      </c>
      <c r="U213" s="283">
        <f>( SUM(S196, U200, U203, U206))*$O$8</f>
        <v>0</v>
      </c>
      <c r="V213" s="794">
        <f>( SUM(V196, W196, V200, W200, V203, W203, V206, W206, ))*$O$8</f>
        <v>0</v>
      </c>
      <c r="W213" s="795"/>
      <c r="X213" s="283">
        <f>SUM(U213:W213)</f>
        <v>0</v>
      </c>
      <c r="Y213" s="269">
        <f>K213-X213</f>
        <v>0</v>
      </c>
      <c r="Z213" s="461"/>
      <c r="AA213" s="494"/>
      <c r="AB213" s="768" t="s">
        <v>40</v>
      </c>
      <c r="AC213" s="769"/>
      <c r="AD213" s="769"/>
      <c r="AE213" s="769"/>
      <c r="AF213" s="769"/>
      <c r="AG213" s="770"/>
      <c r="AH213" s="310">
        <f>AM170</f>
        <v>0</v>
      </c>
      <c r="AI213" s="500">
        <f>( SUM(AG196, AI200, AI203, AI206))*$C$8</f>
        <v>0</v>
      </c>
      <c r="AJ213" s="790">
        <f>( SUM(AJ196, AK196, AJ200, AK200, AJ203, AK203, AJ206, AK206, ))*$C$8</f>
        <v>0</v>
      </c>
      <c r="AK213" s="791"/>
      <c r="AL213" s="284">
        <f>SUM(AI213:AK213)</f>
        <v>0</v>
      </c>
      <c r="AM213" s="270">
        <f>IF($O$222&lt;&gt;0, X213+AM170-AL213, K213+AM170-AL213)</f>
        <v>0</v>
      </c>
      <c r="AP213" s="768" t="s">
        <v>40</v>
      </c>
      <c r="AQ213" s="769"/>
      <c r="AR213" s="769"/>
      <c r="AS213" s="769"/>
      <c r="AT213" s="769"/>
      <c r="AU213" s="770"/>
      <c r="AV213" s="433">
        <f>( SUM(AT196, AV200, AV203, AV206))*$C$8</f>
        <v>0</v>
      </c>
      <c r="AW213" s="860">
        <f>( SUM(AW196, AW200, AW203, AW206, AX196, AX200, AX203, AX206))*$C$8</f>
        <v>0</v>
      </c>
      <c r="AX213" s="861"/>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796" t="s">
        <v>126</v>
      </c>
      <c r="C215" s="797"/>
      <c r="D215" s="797"/>
      <c r="E215" s="797"/>
      <c r="F215" s="797"/>
      <c r="G215" s="798"/>
      <c r="H215" s="285">
        <f>SUM(H209,H213)</f>
        <v>0</v>
      </c>
      <c r="I215" s="285">
        <f>SUM(I209, I213)</f>
        <v>0</v>
      </c>
      <c r="J215" s="285">
        <f>SUM(J209)</f>
        <v>0</v>
      </c>
      <c r="K215" s="286">
        <f>SUM(H215:J215)</f>
        <v>0</v>
      </c>
      <c r="L215" s="272"/>
      <c r="N215" s="782" t="s">
        <v>126</v>
      </c>
      <c r="O215" s="783"/>
      <c r="P215" s="783"/>
      <c r="Q215" s="783"/>
      <c r="R215" s="783"/>
      <c r="S215" s="78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784" t="s">
        <v>126</v>
      </c>
      <c r="AC215" s="785"/>
      <c r="AD215" s="785"/>
      <c r="AE215" s="785"/>
      <c r="AF215" s="785"/>
      <c r="AG215" s="78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62" t="s">
        <v>348</v>
      </c>
      <c r="AQ215" s="863"/>
      <c r="AR215" s="863"/>
      <c r="AS215" s="863"/>
      <c r="AT215" s="863"/>
      <c r="AU215" s="864"/>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4"/>
      <c r="AI218" s="761"/>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775"/>
      <c r="AI219" s="776"/>
      <c r="AJ219" s="776"/>
      <c r="AK219" s="777"/>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8"/>
      <c r="AI220" s="770"/>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79" t="s">
        <v>151</v>
      </c>
      <c r="AH222" s="780"/>
      <c r="AI222" s="780"/>
      <c r="AJ222" s="780"/>
      <c r="AK222" s="781"/>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02" t="s">
        <v>308</v>
      </c>
      <c r="C232" s="803"/>
      <c r="D232" s="803"/>
      <c r="E232" s="803"/>
      <c r="F232" s="803"/>
      <c r="G232" s="803"/>
      <c r="H232" s="803"/>
      <c r="I232" s="803"/>
      <c r="J232" s="803"/>
      <c r="K232" s="804"/>
      <c r="N232" s="805" t="s">
        <v>208</v>
      </c>
      <c r="O232" s="806"/>
      <c r="P232" s="806"/>
      <c r="Q232" s="806"/>
      <c r="R232" s="806"/>
      <c r="S232" s="806"/>
      <c r="T232" s="806"/>
      <c r="U232" s="806"/>
      <c r="V232" s="806"/>
      <c r="W232" s="806"/>
      <c r="X232" s="806"/>
      <c r="Y232" s="807"/>
      <c r="AB232" s="808" t="s">
        <v>209</v>
      </c>
      <c r="AC232" s="809"/>
      <c r="AD232" s="809"/>
      <c r="AE232" s="809"/>
      <c r="AF232" s="809"/>
      <c r="AG232" s="809"/>
      <c r="AH232" s="809"/>
      <c r="AI232" s="809"/>
      <c r="AJ232" s="809"/>
      <c r="AK232" s="809"/>
      <c r="AL232" s="809"/>
      <c r="AM232" s="810"/>
      <c r="AP232" s="857" t="s">
        <v>349</v>
      </c>
      <c r="AQ232" s="858"/>
      <c r="AR232" s="858"/>
      <c r="AS232" s="858"/>
      <c r="AT232" s="858"/>
      <c r="AU232" s="858"/>
      <c r="AV232" s="858"/>
      <c r="AW232" s="858"/>
      <c r="AX232" s="858"/>
      <c r="AY232" s="859"/>
    </row>
    <row r="233" spans="2:51" ht="16" hidden="1" thickBot="1" x14ac:dyDescent="0.4">
      <c r="B233" s="250" t="s">
        <v>299</v>
      </c>
      <c r="C233" s="778"/>
      <c r="D233" s="770"/>
      <c r="E233" s="251" t="s">
        <v>300</v>
      </c>
      <c r="F233" s="830"/>
      <c r="G233" s="831"/>
      <c r="H233" s="831"/>
      <c r="I233" s="831"/>
      <c r="J233" s="831"/>
      <c r="K233" s="832"/>
      <c r="N233" s="250" t="s">
        <v>299</v>
      </c>
      <c r="O233" s="830"/>
      <c r="P233" s="831"/>
      <c r="Q233" s="833"/>
      <c r="R233" s="251" t="s">
        <v>300</v>
      </c>
      <c r="S233" s="830"/>
      <c r="T233" s="831"/>
      <c r="U233" s="831"/>
      <c r="V233" s="831"/>
      <c r="W233" s="831"/>
      <c r="X233" s="831"/>
      <c r="Y233" s="832"/>
      <c r="AB233" s="250" t="s">
        <v>299</v>
      </c>
      <c r="AC233" s="830"/>
      <c r="AD233" s="831"/>
      <c r="AE233" s="833"/>
      <c r="AF233" s="251" t="s">
        <v>300</v>
      </c>
      <c r="AG233" s="830"/>
      <c r="AH233" s="831"/>
      <c r="AI233" s="831"/>
      <c r="AJ233" s="831"/>
      <c r="AK233" s="831"/>
      <c r="AL233" s="831"/>
      <c r="AM233" s="832"/>
      <c r="AP233" s="250" t="s">
        <v>326</v>
      </c>
      <c r="AQ233" s="778"/>
      <c r="AR233" s="770"/>
      <c r="AS233" s="251" t="s">
        <v>327</v>
      </c>
      <c r="AT233" s="830"/>
      <c r="AU233" s="831"/>
      <c r="AV233" s="831"/>
      <c r="AW233" s="831"/>
      <c r="AX233" s="831"/>
      <c r="AY233" s="832"/>
    </row>
    <row r="234" spans="2:51" ht="16" hidden="1" thickBot="1" x14ac:dyDescent="0.4">
      <c r="D234" s="144"/>
      <c r="E234" s="144"/>
    </row>
    <row r="235" spans="2:51" hidden="1" x14ac:dyDescent="0.35">
      <c r="B235" s="771" t="s">
        <v>244</v>
      </c>
      <c r="C235" s="772"/>
      <c r="D235" s="772"/>
      <c r="E235" s="772"/>
      <c r="F235" s="772"/>
      <c r="G235" s="772"/>
      <c r="H235" s="772"/>
      <c r="I235" s="772"/>
      <c r="J235" s="772"/>
      <c r="K235" s="773"/>
      <c r="N235" s="759" t="s">
        <v>83</v>
      </c>
      <c r="O235" s="760"/>
      <c r="P235" s="760"/>
      <c r="Q235" s="760"/>
      <c r="R235" s="760"/>
      <c r="S235" s="760"/>
      <c r="T235" s="760"/>
      <c r="U235" s="760"/>
      <c r="V235" s="760"/>
      <c r="W235" s="760"/>
      <c r="X235" s="760"/>
      <c r="Y235" s="801"/>
      <c r="AB235" s="771" t="s">
        <v>83</v>
      </c>
      <c r="AC235" s="772"/>
      <c r="AD235" s="772"/>
      <c r="AE235" s="772"/>
      <c r="AF235" s="772"/>
      <c r="AG235" s="772"/>
      <c r="AH235" s="772"/>
      <c r="AI235" s="772"/>
      <c r="AJ235" s="772"/>
      <c r="AK235" s="772"/>
      <c r="AL235" s="772"/>
      <c r="AM235" s="773"/>
      <c r="AP235" s="771" t="s">
        <v>244</v>
      </c>
      <c r="AQ235" s="772"/>
      <c r="AR235" s="772"/>
      <c r="AS235" s="772"/>
      <c r="AT235" s="772"/>
      <c r="AU235" s="772"/>
      <c r="AV235" s="772"/>
      <c r="AW235" s="772"/>
      <c r="AX235" s="772"/>
      <c r="AY235" s="773"/>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59" t="s">
        <v>109</v>
      </c>
      <c r="C241" s="760"/>
      <c r="D241" s="760"/>
      <c r="E241" s="760"/>
      <c r="F241" s="760"/>
      <c r="G241" s="760"/>
      <c r="H241" s="760"/>
      <c r="I241" s="760"/>
      <c r="J241" s="760"/>
      <c r="K241" s="801"/>
      <c r="N241" s="759" t="s">
        <v>109</v>
      </c>
      <c r="O241" s="760"/>
      <c r="P241" s="760"/>
      <c r="Q241" s="760"/>
      <c r="R241" s="760"/>
      <c r="S241" s="760"/>
      <c r="T241" s="760"/>
      <c r="U241" s="760"/>
      <c r="V241" s="760"/>
      <c r="W241" s="760"/>
      <c r="X241" s="760"/>
      <c r="Y241" s="801"/>
      <c r="AB241" s="759" t="s">
        <v>109</v>
      </c>
      <c r="AC241" s="760"/>
      <c r="AD241" s="760"/>
      <c r="AE241" s="760"/>
      <c r="AF241" s="760"/>
      <c r="AG241" s="760"/>
      <c r="AH241" s="760"/>
      <c r="AI241" s="760"/>
      <c r="AJ241" s="760"/>
      <c r="AK241" s="760"/>
      <c r="AL241" s="760"/>
      <c r="AM241" s="801"/>
      <c r="AP241" s="759" t="s">
        <v>109</v>
      </c>
      <c r="AQ241" s="760"/>
      <c r="AR241" s="760"/>
      <c r="AS241" s="760"/>
      <c r="AT241" s="760"/>
      <c r="AU241" s="760"/>
      <c r="AV241" s="760"/>
      <c r="AW241" s="760"/>
      <c r="AX241" s="760"/>
      <c r="AY241" s="801"/>
    </row>
    <row r="242" spans="2:51" hidden="1" x14ac:dyDescent="0.35">
      <c r="B242" s="788" t="s">
        <v>110</v>
      </c>
      <c r="C242" s="776"/>
      <c r="D242" s="776"/>
      <c r="E242" s="776"/>
      <c r="F242" s="776"/>
      <c r="G242" s="787"/>
      <c r="H242" s="392" t="s">
        <v>111</v>
      </c>
      <c r="I242" s="392" t="s">
        <v>71</v>
      </c>
      <c r="J242" s="392" t="s">
        <v>72</v>
      </c>
      <c r="K242" s="475" t="s">
        <v>94</v>
      </c>
      <c r="M242" s="490"/>
      <c r="N242" s="776" t="s">
        <v>110</v>
      </c>
      <c r="O242" s="776"/>
      <c r="P242" s="776"/>
      <c r="Q242" s="776"/>
      <c r="R242" s="776"/>
      <c r="S242" s="787"/>
      <c r="T242" s="392" t="s">
        <v>200</v>
      </c>
      <c r="U242" s="392" t="s">
        <v>41</v>
      </c>
      <c r="V242" s="392" t="s">
        <v>71</v>
      </c>
      <c r="W242" s="392" t="s">
        <v>72</v>
      </c>
      <c r="X242" s="392" t="s">
        <v>94</v>
      </c>
      <c r="Y242" s="475" t="s">
        <v>95</v>
      </c>
      <c r="AB242" s="788" t="s">
        <v>110</v>
      </c>
      <c r="AC242" s="776"/>
      <c r="AD242" s="776"/>
      <c r="AE242" s="776"/>
      <c r="AF242" s="776"/>
      <c r="AG242" s="776"/>
      <c r="AH242" s="392" t="s">
        <v>200</v>
      </c>
      <c r="AI242" s="392" t="s">
        <v>112</v>
      </c>
      <c r="AJ242" s="392" t="s">
        <v>71</v>
      </c>
      <c r="AK242" s="392" t="s">
        <v>72</v>
      </c>
      <c r="AL242" s="392" t="s">
        <v>96</v>
      </c>
      <c r="AM242" s="475" t="s">
        <v>212</v>
      </c>
      <c r="AP242" s="788" t="s">
        <v>110</v>
      </c>
      <c r="AQ242" s="776"/>
      <c r="AR242" s="776"/>
      <c r="AS242" s="776"/>
      <c r="AT242" s="776"/>
      <c r="AU242" s="787"/>
      <c r="AV242" s="392" t="s">
        <v>111</v>
      </c>
      <c r="AW242" s="392" t="s">
        <v>71</v>
      </c>
      <c r="AX242" s="392" t="s">
        <v>72</v>
      </c>
      <c r="AY242" s="475" t="s">
        <v>94</v>
      </c>
    </row>
    <row r="243" spans="2:51" ht="16" hidden="1" thickBot="1" x14ac:dyDescent="0.4">
      <c r="B243" s="764">
        <f>B200</f>
        <v>0</v>
      </c>
      <c r="C243" s="762"/>
      <c r="D243" s="762"/>
      <c r="E243" s="762"/>
      <c r="F243" s="762"/>
      <c r="G243" s="763"/>
      <c r="H243" s="301">
        <v>0</v>
      </c>
      <c r="I243" s="301">
        <v>0</v>
      </c>
      <c r="J243" s="301">
        <v>0</v>
      </c>
      <c r="K243" s="282">
        <f>SUM(H243:J243)</f>
        <v>0</v>
      </c>
      <c r="L243" s="461"/>
      <c r="M243" s="490"/>
      <c r="N243" s="764">
        <f>N200</f>
        <v>0</v>
      </c>
      <c r="O243" s="762"/>
      <c r="P243" s="762"/>
      <c r="Q243" s="762"/>
      <c r="R243" s="762"/>
      <c r="S243" s="763"/>
      <c r="T243" s="305">
        <f>AM200</f>
        <v>0</v>
      </c>
      <c r="U243" s="302">
        <v>0</v>
      </c>
      <c r="V243" s="301">
        <v>0</v>
      </c>
      <c r="W243" s="301">
        <v>0</v>
      </c>
      <c r="X243" s="283">
        <f>SUM(U243:W243)</f>
        <v>0</v>
      </c>
      <c r="Y243" s="269">
        <f>K243-X243</f>
        <v>0</v>
      </c>
      <c r="Z243" s="461"/>
      <c r="AA243" s="461"/>
      <c r="AB243" s="764">
        <f>IF($O$261&lt;&gt;0, N243, B243)</f>
        <v>0</v>
      </c>
      <c r="AC243" s="762"/>
      <c r="AD243" s="762"/>
      <c r="AE243" s="762"/>
      <c r="AF243" s="762"/>
      <c r="AG243" s="763"/>
      <c r="AH243" s="310">
        <f>AM200</f>
        <v>0</v>
      </c>
      <c r="AI243" s="301">
        <v>0</v>
      </c>
      <c r="AJ243" s="301">
        <v>0</v>
      </c>
      <c r="AK243" s="301">
        <v>0</v>
      </c>
      <c r="AL243" s="284">
        <f>SUM(AI243:AK243)</f>
        <v>0</v>
      </c>
      <c r="AM243" s="270">
        <f>IF($O$265&lt;&gt;0, X243+AM200-AL243, K243+AM200-AL243)</f>
        <v>0</v>
      </c>
      <c r="AP243" s="768"/>
      <c r="AQ243" s="769"/>
      <c r="AR243" s="769"/>
      <c r="AS243" s="769"/>
      <c r="AT243" s="769"/>
      <c r="AU243" s="770"/>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59" t="s">
        <v>114</v>
      </c>
      <c r="C245" s="760"/>
      <c r="D245" s="760"/>
      <c r="E245" s="760"/>
      <c r="F245" s="760"/>
      <c r="G245" s="761"/>
      <c r="H245" s="473" t="s">
        <v>111</v>
      </c>
      <c r="I245" s="473" t="s">
        <v>71</v>
      </c>
      <c r="J245" s="473" t="s">
        <v>72</v>
      </c>
      <c r="K245" s="474" t="s">
        <v>94</v>
      </c>
      <c r="N245" s="759" t="s">
        <v>114</v>
      </c>
      <c r="O245" s="760"/>
      <c r="P245" s="760"/>
      <c r="Q245" s="760"/>
      <c r="R245" s="760"/>
      <c r="S245" s="761"/>
      <c r="T245" s="492" t="s">
        <v>200</v>
      </c>
      <c r="U245" s="473" t="s">
        <v>41</v>
      </c>
      <c r="V245" s="473" t="s">
        <v>71</v>
      </c>
      <c r="W245" s="473" t="s">
        <v>72</v>
      </c>
      <c r="X245" s="473" t="s">
        <v>94</v>
      </c>
      <c r="Y245" s="474" t="s">
        <v>95</v>
      </c>
      <c r="AA245" s="490"/>
      <c r="AB245" s="759" t="s">
        <v>114</v>
      </c>
      <c r="AC245" s="760"/>
      <c r="AD245" s="760"/>
      <c r="AE245" s="760"/>
      <c r="AF245" s="760"/>
      <c r="AG245" s="761"/>
      <c r="AH245" s="473" t="s">
        <v>200</v>
      </c>
      <c r="AI245" s="473" t="s">
        <v>112</v>
      </c>
      <c r="AJ245" s="473" t="s">
        <v>71</v>
      </c>
      <c r="AK245" s="473" t="s">
        <v>72</v>
      </c>
      <c r="AL245" s="473" t="s">
        <v>96</v>
      </c>
      <c r="AM245" s="474" t="s">
        <v>212</v>
      </c>
      <c r="AP245" s="759" t="s">
        <v>114</v>
      </c>
      <c r="AQ245" s="760"/>
      <c r="AR245" s="760"/>
      <c r="AS245" s="760"/>
      <c r="AT245" s="760"/>
      <c r="AU245" s="761"/>
      <c r="AV245" s="473" t="s">
        <v>111</v>
      </c>
      <c r="AW245" s="473" t="s">
        <v>71</v>
      </c>
      <c r="AX245" s="473" t="s">
        <v>72</v>
      </c>
      <c r="AY245" s="474" t="s">
        <v>94</v>
      </c>
    </row>
    <row r="246" spans="2:51" ht="16" hidden="1" thickBot="1" x14ac:dyDescent="0.4">
      <c r="B246" s="764">
        <f>B203</f>
        <v>0</v>
      </c>
      <c r="C246" s="762"/>
      <c r="D246" s="762"/>
      <c r="E246" s="762"/>
      <c r="F246" s="762"/>
      <c r="G246" s="763"/>
      <c r="H246" s="301">
        <v>0</v>
      </c>
      <c r="I246" s="301">
        <v>0</v>
      </c>
      <c r="J246" s="301">
        <v>0</v>
      </c>
      <c r="K246" s="282">
        <f>SUM(H246:J246)</f>
        <v>0</v>
      </c>
      <c r="L246" s="461"/>
      <c r="N246" s="764">
        <f>N203</f>
        <v>0</v>
      </c>
      <c r="O246" s="762"/>
      <c r="P246" s="762"/>
      <c r="Q246" s="762"/>
      <c r="R246" s="762"/>
      <c r="S246" s="763"/>
      <c r="T246" s="306">
        <f>AM203</f>
        <v>0</v>
      </c>
      <c r="U246" s="302">
        <v>0</v>
      </c>
      <c r="V246" s="302">
        <v>0</v>
      </c>
      <c r="W246" s="301">
        <v>0</v>
      </c>
      <c r="X246" s="313">
        <f>SUM(U246:W246)</f>
        <v>0</v>
      </c>
      <c r="Y246" s="269">
        <f>K246-X246</f>
        <v>0</v>
      </c>
      <c r="Z246" s="461"/>
      <c r="AA246" s="494"/>
      <c r="AB246" s="764">
        <f>IF($O$261&lt;&gt;0, N246, B246)</f>
        <v>0</v>
      </c>
      <c r="AC246" s="762"/>
      <c r="AD246" s="762"/>
      <c r="AE246" s="762"/>
      <c r="AF246" s="762"/>
      <c r="AG246" s="763"/>
      <c r="AH246" s="314">
        <f>AM203</f>
        <v>0</v>
      </c>
      <c r="AI246" s="301">
        <v>0</v>
      </c>
      <c r="AJ246" s="302">
        <v>0</v>
      </c>
      <c r="AK246" s="301">
        <v>0</v>
      </c>
      <c r="AL246" s="315">
        <f>SUM(AI246:AK246)</f>
        <v>0</v>
      </c>
      <c r="AM246" s="270">
        <f>IF($O$265&lt;&gt;0, X246+AM203-AL246, K246+AM203-AL246)</f>
        <v>0</v>
      </c>
      <c r="AP246" s="768"/>
      <c r="AQ246" s="769"/>
      <c r="AR246" s="769"/>
      <c r="AS246" s="769"/>
      <c r="AT246" s="769"/>
      <c r="AU246" s="770"/>
      <c r="AV246" s="302">
        <v>0</v>
      </c>
      <c r="AW246" s="302">
        <v>0</v>
      </c>
      <c r="AX246" s="302">
        <v>0</v>
      </c>
      <c r="AY246" s="435">
        <f>SUM(AV246:AX246)</f>
        <v>0</v>
      </c>
    </row>
    <row r="247" spans="2:51" ht="16" hidden="1" thickBot="1" x14ac:dyDescent="0.4">
      <c r="D247" s="144"/>
      <c r="E247" s="144"/>
      <c r="H247" s="272"/>
      <c r="I247" s="272"/>
      <c r="J247" s="272"/>
      <c r="K247" s="272"/>
      <c r="L247" s="461"/>
      <c r="N247" s="789"/>
      <c r="O247" s="789"/>
      <c r="P247" s="789"/>
      <c r="Q247" s="789"/>
      <c r="R247" s="789"/>
      <c r="S247" s="789"/>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59" t="s">
        <v>116</v>
      </c>
      <c r="C248" s="760"/>
      <c r="D248" s="760"/>
      <c r="E248" s="760"/>
      <c r="F248" s="760"/>
      <c r="G248" s="761"/>
      <c r="H248" s="473" t="s">
        <v>111</v>
      </c>
      <c r="I248" s="473" t="s">
        <v>71</v>
      </c>
      <c r="J248" s="473" t="s">
        <v>72</v>
      </c>
      <c r="K248" s="474" t="s">
        <v>94</v>
      </c>
      <c r="M248" s="490"/>
      <c r="N248" s="760" t="s">
        <v>116</v>
      </c>
      <c r="O248" s="760"/>
      <c r="P248" s="760"/>
      <c r="Q248" s="760"/>
      <c r="R248" s="760"/>
      <c r="S248" s="761"/>
      <c r="T248" s="492" t="s">
        <v>200</v>
      </c>
      <c r="U248" s="473" t="s">
        <v>41</v>
      </c>
      <c r="V248" s="473" t="s">
        <v>71</v>
      </c>
      <c r="W248" s="473" t="s">
        <v>72</v>
      </c>
      <c r="X248" s="473" t="s">
        <v>94</v>
      </c>
      <c r="Y248" s="474" t="s">
        <v>95</v>
      </c>
      <c r="AA248" s="490"/>
      <c r="AB248" s="759" t="s">
        <v>116</v>
      </c>
      <c r="AC248" s="760"/>
      <c r="AD248" s="760"/>
      <c r="AE248" s="760"/>
      <c r="AF248" s="760"/>
      <c r="AG248" s="761"/>
      <c r="AH248" s="473" t="s">
        <v>200</v>
      </c>
      <c r="AI248" s="473" t="s">
        <v>112</v>
      </c>
      <c r="AJ248" s="473" t="s">
        <v>71</v>
      </c>
      <c r="AK248" s="473" t="s">
        <v>72</v>
      </c>
      <c r="AL248" s="473" t="s">
        <v>96</v>
      </c>
      <c r="AM248" s="474" t="s">
        <v>212</v>
      </c>
      <c r="AP248" s="759" t="s">
        <v>116</v>
      </c>
      <c r="AQ248" s="760"/>
      <c r="AR248" s="760"/>
      <c r="AS248" s="760"/>
      <c r="AT248" s="760"/>
      <c r="AU248" s="761"/>
      <c r="AV248" s="473" t="s">
        <v>111</v>
      </c>
      <c r="AW248" s="473" t="s">
        <v>71</v>
      </c>
      <c r="AX248" s="473" t="s">
        <v>72</v>
      </c>
      <c r="AY248" s="474" t="s">
        <v>94</v>
      </c>
    </row>
    <row r="249" spans="2:51" ht="16" hidden="1" thickBot="1" x14ac:dyDescent="0.4">
      <c r="B249" s="764">
        <f>B206</f>
        <v>0</v>
      </c>
      <c r="C249" s="762"/>
      <c r="D249" s="762"/>
      <c r="E249" s="762"/>
      <c r="F249" s="762"/>
      <c r="G249" s="763"/>
      <c r="H249" s="301">
        <v>0</v>
      </c>
      <c r="I249" s="301">
        <v>0</v>
      </c>
      <c r="J249" s="301">
        <v>0</v>
      </c>
      <c r="K249" s="282">
        <f>SUM(H249:J249)</f>
        <v>0</v>
      </c>
      <c r="L249" s="461"/>
      <c r="M249" s="490"/>
      <c r="N249" s="762">
        <f>N206</f>
        <v>0</v>
      </c>
      <c r="O249" s="762"/>
      <c r="P249" s="762"/>
      <c r="Q249" s="762"/>
      <c r="R249" s="762"/>
      <c r="S249" s="763"/>
      <c r="T249" s="305">
        <f>AM206</f>
        <v>0</v>
      </c>
      <c r="U249" s="301">
        <v>0</v>
      </c>
      <c r="V249" s="301">
        <v>0</v>
      </c>
      <c r="W249" s="301">
        <v>0</v>
      </c>
      <c r="X249" s="283">
        <f t="shared" ref="X249" si="46">SUM(U249:W249)</f>
        <v>0</v>
      </c>
      <c r="Y249" s="269">
        <f>K249-X249</f>
        <v>0</v>
      </c>
      <c r="Z249" s="461"/>
      <c r="AA249" s="494"/>
      <c r="AB249" s="764">
        <f>IF($O$261&lt;&gt;0, N249, B249)</f>
        <v>0</v>
      </c>
      <c r="AC249" s="762"/>
      <c r="AD249" s="762"/>
      <c r="AE249" s="762"/>
      <c r="AF249" s="762"/>
      <c r="AG249" s="763"/>
      <c r="AH249" s="308">
        <f>AM206</f>
        <v>0</v>
      </c>
      <c r="AI249" s="301">
        <v>0</v>
      </c>
      <c r="AJ249" s="301">
        <v>0</v>
      </c>
      <c r="AK249" s="301">
        <v>0</v>
      </c>
      <c r="AL249" s="284">
        <f t="shared" ref="AL249" si="47">SUM(AI249:AK249)</f>
        <v>0</v>
      </c>
      <c r="AM249" s="270">
        <f>IF($O$265&lt;&gt;0, X249+AM206-AL249, K249+AM206-AL249)</f>
        <v>0</v>
      </c>
      <c r="AP249" s="768"/>
      <c r="AQ249" s="769"/>
      <c r="AR249" s="769"/>
      <c r="AS249" s="769"/>
      <c r="AT249" s="769"/>
      <c r="AU249" s="770"/>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1" t="s">
        <v>119</v>
      </c>
      <c r="C252" s="772"/>
      <c r="D252" s="772"/>
      <c r="E252" s="772"/>
      <c r="F252" s="772"/>
      <c r="G252" s="772"/>
      <c r="H252" s="273">
        <f>SUM(F239, H243, H246, H249)</f>
        <v>0</v>
      </c>
      <c r="I252" s="273">
        <f>SUM(I239, I243, I246, I249, )</f>
        <v>0</v>
      </c>
      <c r="J252" s="273">
        <f>SUM(J239, J243, J246, J249)</f>
        <v>0</v>
      </c>
      <c r="K252" s="274">
        <f>SUM(H252:J252)</f>
        <v>0</v>
      </c>
      <c r="L252" s="461"/>
      <c r="N252" s="765" t="s">
        <v>119</v>
      </c>
      <c r="O252" s="766"/>
      <c r="P252" s="766"/>
      <c r="Q252" s="766"/>
      <c r="R252" s="766"/>
      <c r="S252" s="767"/>
      <c r="T252" s="307">
        <f>AM209</f>
        <v>0</v>
      </c>
      <c r="U252" s="303">
        <f>SUM(S239, U243, U246, U249)</f>
        <v>0</v>
      </c>
      <c r="V252" s="275">
        <f>SUM(V239, V243, V246, V249)</f>
        <v>0</v>
      </c>
      <c r="W252" s="275">
        <f>SUM(W239, W243, W246, W249)</f>
        <v>0</v>
      </c>
      <c r="X252" s="275">
        <f>SUM(U252:W252)</f>
        <v>0</v>
      </c>
      <c r="Y252" s="276">
        <f>K252-X252</f>
        <v>0</v>
      </c>
      <c r="Z252" s="461"/>
      <c r="AA252" s="461"/>
      <c r="AB252" s="759" t="s">
        <v>119</v>
      </c>
      <c r="AC252" s="760"/>
      <c r="AD252" s="760"/>
      <c r="AE252" s="760"/>
      <c r="AF252" s="760"/>
      <c r="AG252" s="761"/>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59" t="s">
        <v>119</v>
      </c>
      <c r="AQ252" s="760"/>
      <c r="AR252" s="760"/>
      <c r="AS252" s="760"/>
      <c r="AT252" s="760"/>
      <c r="AU252" s="761"/>
      <c r="AV252" s="436">
        <f>SUM(AT239, AV243, AV246, AV249)</f>
        <v>0</v>
      </c>
      <c r="AW252" s="436">
        <f>SUM(AW239, AW243, AW246, AW249, )</f>
        <v>0</v>
      </c>
      <c r="AX252" s="436">
        <f>SUM(AX239, AX243, AX246, AX249)</f>
        <v>0</v>
      </c>
      <c r="AY252" s="437">
        <f>SUM(AV252:AX252)</f>
        <v>0</v>
      </c>
    </row>
    <row r="253" spans="2:51" ht="16" hidden="1" thickBot="1" x14ac:dyDescent="0.4">
      <c r="B253" s="799" t="s">
        <v>120</v>
      </c>
      <c r="C253" s="800"/>
      <c r="D253" s="800"/>
      <c r="E253" s="800"/>
      <c r="F253" s="800"/>
      <c r="G253" s="800"/>
      <c r="H253" s="481"/>
      <c r="I253" s="482"/>
      <c r="J253" s="253">
        <f>SUM(I252:J252)</f>
        <v>0</v>
      </c>
      <c r="K253" s="282">
        <f>SUM(H253:J253)</f>
        <v>0</v>
      </c>
      <c r="L253" s="461"/>
      <c r="N253" s="768" t="s">
        <v>120</v>
      </c>
      <c r="O253" s="769"/>
      <c r="P253" s="769"/>
      <c r="Q253" s="769"/>
      <c r="R253" s="769"/>
      <c r="S253" s="769"/>
      <c r="T253" s="305">
        <f>AM210</f>
        <v>0</v>
      </c>
      <c r="U253" s="495"/>
      <c r="V253" s="483"/>
      <c r="W253" s="483"/>
      <c r="X253" s="254">
        <f xml:space="preserve"> SUM(V239, W239, V243, W243, V246, W246, V249, W249)</f>
        <v>0</v>
      </c>
      <c r="Y253" s="269">
        <f>H253-X253</f>
        <v>0</v>
      </c>
      <c r="Z253" s="461"/>
      <c r="AA253" s="461"/>
      <c r="AB253" s="768" t="s">
        <v>120</v>
      </c>
      <c r="AC253" s="769"/>
      <c r="AD253" s="769"/>
      <c r="AE253" s="769"/>
      <c r="AF253" s="769"/>
      <c r="AG253" s="770"/>
      <c r="AH253" s="310">
        <f>AM210</f>
        <v>0</v>
      </c>
      <c r="AI253" s="484"/>
      <c r="AJ253" s="485"/>
      <c r="AK253" s="485"/>
      <c r="AL253" s="281">
        <f xml:space="preserve"> SUM(AJ239, AK239, AJ243, AK243, AJ246, AK246, AJ249, AK249)</f>
        <v>0</v>
      </c>
      <c r="AM253" s="270">
        <f>IF($O$265&lt;&gt;0, X253+AM210-AL253, K253+AM210-AL253)</f>
        <v>0</v>
      </c>
      <c r="AP253" s="768" t="s">
        <v>120</v>
      </c>
      <c r="AQ253" s="769"/>
      <c r="AR253" s="769"/>
      <c r="AS253" s="769"/>
      <c r="AT253" s="769"/>
      <c r="AU253" s="770"/>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59" t="s">
        <v>121</v>
      </c>
      <c r="C255" s="760"/>
      <c r="D255" s="760"/>
      <c r="E255" s="760"/>
      <c r="F255" s="760"/>
      <c r="G255" s="761"/>
      <c r="H255" s="473" t="s">
        <v>111</v>
      </c>
      <c r="I255" s="774" t="s">
        <v>27</v>
      </c>
      <c r="J255" s="761"/>
      <c r="K255" s="474" t="s">
        <v>122</v>
      </c>
      <c r="L255" s="461"/>
      <c r="N255" s="759" t="s">
        <v>121</v>
      </c>
      <c r="O255" s="760"/>
      <c r="P255" s="760"/>
      <c r="Q255" s="760"/>
      <c r="R255" s="760"/>
      <c r="S255" s="760"/>
      <c r="T255" s="473" t="s">
        <v>200</v>
      </c>
      <c r="U255" s="473" t="s">
        <v>41</v>
      </c>
      <c r="V255" s="774" t="s">
        <v>27</v>
      </c>
      <c r="W255" s="761"/>
      <c r="X255" s="473" t="s">
        <v>94</v>
      </c>
      <c r="Y255" s="474" t="s">
        <v>95</v>
      </c>
      <c r="Z255" s="461"/>
      <c r="AA255" s="494"/>
      <c r="AB255" s="759" t="s">
        <v>121</v>
      </c>
      <c r="AC255" s="760"/>
      <c r="AD255" s="760"/>
      <c r="AE255" s="760"/>
      <c r="AF255" s="760"/>
      <c r="AG255" s="761"/>
      <c r="AH255" s="473" t="s">
        <v>200</v>
      </c>
      <c r="AI255" s="473" t="s">
        <v>123</v>
      </c>
      <c r="AJ255" s="774" t="s">
        <v>27</v>
      </c>
      <c r="AK255" s="761"/>
      <c r="AL255" s="473" t="s">
        <v>124</v>
      </c>
      <c r="AM255" s="474" t="s">
        <v>212</v>
      </c>
      <c r="AP255" s="759" t="s">
        <v>121</v>
      </c>
      <c r="AQ255" s="760"/>
      <c r="AR255" s="760"/>
      <c r="AS255" s="760"/>
      <c r="AT255" s="760"/>
      <c r="AU255" s="761"/>
      <c r="AV255" s="473" t="s">
        <v>111</v>
      </c>
      <c r="AW255" s="774" t="s">
        <v>27</v>
      </c>
      <c r="AX255" s="761"/>
      <c r="AY255" s="474" t="s">
        <v>122</v>
      </c>
    </row>
    <row r="256" spans="2:51" ht="16" hidden="1" thickBot="1" x14ac:dyDescent="0.4">
      <c r="B256" s="768" t="s">
        <v>40</v>
      </c>
      <c r="C256" s="769"/>
      <c r="D256" s="769"/>
      <c r="E256" s="769"/>
      <c r="F256" s="769"/>
      <c r="G256" s="770"/>
      <c r="H256" s="268">
        <f>( SUM(F239, H243, H246, H249))*$C$8</f>
        <v>0</v>
      </c>
      <c r="I256" s="792">
        <f>( SUM(I239, I243, I246, I249, J239, J243, J246, J249))*$C$8</f>
        <v>0</v>
      </c>
      <c r="J256" s="793"/>
      <c r="K256" s="282">
        <f>SUM(H256:J256)</f>
        <v>0</v>
      </c>
      <c r="L256" s="461"/>
      <c r="N256" s="768" t="s">
        <v>40</v>
      </c>
      <c r="O256" s="769"/>
      <c r="P256" s="769"/>
      <c r="Q256" s="769"/>
      <c r="R256" s="769"/>
      <c r="S256" s="769"/>
      <c r="T256" s="311">
        <f>AM213</f>
        <v>0</v>
      </c>
      <c r="U256" s="283">
        <f>( SUM(S239, U243, U246, U249))*$O$8</f>
        <v>0</v>
      </c>
      <c r="V256" s="794">
        <f>( SUM(V239, W239, V243, W243, V246, W246, V249, W249, ))*$O$8</f>
        <v>0</v>
      </c>
      <c r="W256" s="795"/>
      <c r="X256" s="283">
        <f>SUM(U256:W256)</f>
        <v>0</v>
      </c>
      <c r="Y256" s="269">
        <f>K256-X256</f>
        <v>0</v>
      </c>
      <c r="Z256" s="461"/>
      <c r="AA256" s="494"/>
      <c r="AB256" s="768" t="s">
        <v>40</v>
      </c>
      <c r="AC256" s="769"/>
      <c r="AD256" s="769"/>
      <c r="AE256" s="769"/>
      <c r="AF256" s="769"/>
      <c r="AG256" s="770"/>
      <c r="AH256" s="310">
        <f>AM213</f>
        <v>0</v>
      </c>
      <c r="AI256" s="500">
        <f>( SUM(AG239, AI243, AI246, AI249))*$C$8</f>
        <v>0</v>
      </c>
      <c r="AJ256" s="790">
        <f>( SUM(AJ239, AK239, AJ243, AK243, AJ246, AK246, AJ249, AK249, ))*$C$8</f>
        <v>0</v>
      </c>
      <c r="AK256" s="791"/>
      <c r="AL256" s="284">
        <f>SUM(AI256:AK256)</f>
        <v>0</v>
      </c>
      <c r="AM256" s="270">
        <f>IF($O$265&lt;&gt;0, X256+AM213-AL256, K256+AM213-AL256)</f>
        <v>0</v>
      </c>
      <c r="AP256" s="768" t="s">
        <v>40</v>
      </c>
      <c r="AQ256" s="769"/>
      <c r="AR256" s="769"/>
      <c r="AS256" s="769"/>
      <c r="AT256" s="769"/>
      <c r="AU256" s="770"/>
      <c r="AV256" s="433">
        <f>( SUM(AT239, AV243, AV246, AV249))*$C$8</f>
        <v>0</v>
      </c>
      <c r="AW256" s="860">
        <f>( SUM(AW239, AW243, AW246, AW249, AX239, AX243, AX246, AX249))*$C$8</f>
        <v>0</v>
      </c>
      <c r="AX256" s="861"/>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796" t="s">
        <v>126</v>
      </c>
      <c r="C258" s="797"/>
      <c r="D258" s="797"/>
      <c r="E258" s="797"/>
      <c r="F258" s="797"/>
      <c r="G258" s="798"/>
      <c r="H258" s="285">
        <f>SUM(H252,H256)</f>
        <v>0</v>
      </c>
      <c r="I258" s="285">
        <f>SUM(I252, I256)</f>
        <v>0</v>
      </c>
      <c r="J258" s="285">
        <f>SUM(J252)</f>
        <v>0</v>
      </c>
      <c r="K258" s="286">
        <f>SUM(H258:J258)</f>
        <v>0</v>
      </c>
      <c r="L258" s="272"/>
      <c r="N258" s="782" t="s">
        <v>126</v>
      </c>
      <c r="O258" s="783"/>
      <c r="P258" s="783"/>
      <c r="Q258" s="783"/>
      <c r="R258" s="783"/>
      <c r="S258" s="78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784" t="s">
        <v>126</v>
      </c>
      <c r="AC258" s="785"/>
      <c r="AD258" s="785"/>
      <c r="AE258" s="785"/>
      <c r="AF258" s="785"/>
      <c r="AG258" s="78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62" t="s">
        <v>350</v>
      </c>
      <c r="AQ258" s="863"/>
      <c r="AR258" s="863"/>
      <c r="AS258" s="863"/>
      <c r="AT258" s="863"/>
      <c r="AU258" s="864"/>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4"/>
      <c r="AI261" s="761"/>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775"/>
      <c r="AI262" s="776"/>
      <c r="AJ262" s="776"/>
      <c r="AK262" s="777"/>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8"/>
      <c r="AI263" s="770"/>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79" t="s">
        <v>151</v>
      </c>
      <c r="AH265" s="780"/>
      <c r="AI265" s="780"/>
      <c r="AJ265" s="780"/>
      <c r="AK265" s="781"/>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02" t="s">
        <v>309</v>
      </c>
      <c r="C275" s="803"/>
      <c r="D275" s="803"/>
      <c r="E275" s="803"/>
      <c r="F275" s="803"/>
      <c r="G275" s="803"/>
      <c r="H275" s="803"/>
      <c r="I275" s="803"/>
      <c r="J275" s="803"/>
      <c r="K275" s="804"/>
      <c r="N275" s="805" t="s">
        <v>221</v>
      </c>
      <c r="O275" s="806"/>
      <c r="P275" s="806"/>
      <c r="Q275" s="806"/>
      <c r="R275" s="806"/>
      <c r="S275" s="806"/>
      <c r="T275" s="806"/>
      <c r="U275" s="806"/>
      <c r="V275" s="806"/>
      <c r="W275" s="806"/>
      <c r="X275" s="806"/>
      <c r="Y275" s="807"/>
      <c r="AB275" s="808" t="s">
        <v>222</v>
      </c>
      <c r="AC275" s="809"/>
      <c r="AD275" s="809"/>
      <c r="AE275" s="809"/>
      <c r="AF275" s="809"/>
      <c r="AG275" s="809"/>
      <c r="AH275" s="809"/>
      <c r="AI275" s="809"/>
      <c r="AJ275" s="809"/>
      <c r="AK275" s="809"/>
      <c r="AL275" s="809"/>
      <c r="AM275" s="810"/>
    </row>
    <row r="276" spans="2:39" ht="16" hidden="1" thickBot="1" x14ac:dyDescent="0.4">
      <c r="B276" s="250" t="s">
        <v>297</v>
      </c>
      <c r="C276" s="778"/>
      <c r="D276" s="770"/>
      <c r="E276" s="251" t="s">
        <v>298</v>
      </c>
      <c r="F276" s="830"/>
      <c r="G276" s="831"/>
      <c r="H276" s="831"/>
      <c r="I276" s="831"/>
      <c r="J276" s="831"/>
      <c r="K276" s="832"/>
      <c r="N276" s="250" t="s">
        <v>297</v>
      </c>
      <c r="O276" s="830"/>
      <c r="P276" s="831"/>
      <c r="Q276" s="833"/>
      <c r="R276" s="251" t="s">
        <v>298</v>
      </c>
      <c r="S276" s="830"/>
      <c r="T276" s="831"/>
      <c r="U276" s="831"/>
      <c r="V276" s="831"/>
      <c r="W276" s="831"/>
      <c r="X276" s="831"/>
      <c r="Y276" s="832"/>
      <c r="AB276" s="250" t="s">
        <v>297</v>
      </c>
      <c r="AC276" s="830"/>
      <c r="AD276" s="831"/>
      <c r="AE276" s="833"/>
      <c r="AF276" s="251" t="s">
        <v>298</v>
      </c>
      <c r="AG276" s="830"/>
      <c r="AH276" s="831"/>
      <c r="AI276" s="831"/>
      <c r="AJ276" s="831"/>
      <c r="AK276" s="831"/>
      <c r="AL276" s="831"/>
      <c r="AM276" s="832"/>
    </row>
    <row r="277" spans="2:39" ht="16" hidden="1" thickBot="1" x14ac:dyDescent="0.4">
      <c r="D277" s="144"/>
      <c r="E277" s="144"/>
    </row>
    <row r="278" spans="2:39" hidden="1" x14ac:dyDescent="0.35">
      <c r="B278" s="771" t="s">
        <v>244</v>
      </c>
      <c r="C278" s="772"/>
      <c r="D278" s="772"/>
      <c r="E278" s="772"/>
      <c r="F278" s="772"/>
      <c r="G278" s="772"/>
      <c r="H278" s="772"/>
      <c r="I278" s="772"/>
      <c r="J278" s="772"/>
      <c r="K278" s="773"/>
      <c r="N278" s="759" t="s">
        <v>83</v>
      </c>
      <c r="O278" s="760"/>
      <c r="P278" s="760"/>
      <c r="Q278" s="760"/>
      <c r="R278" s="760"/>
      <c r="S278" s="760"/>
      <c r="T278" s="760"/>
      <c r="U278" s="760"/>
      <c r="V278" s="760"/>
      <c r="W278" s="760"/>
      <c r="X278" s="760"/>
      <c r="Y278" s="801"/>
      <c r="AB278" s="771" t="s">
        <v>83</v>
      </c>
      <c r="AC278" s="772"/>
      <c r="AD278" s="772"/>
      <c r="AE278" s="772"/>
      <c r="AF278" s="772"/>
      <c r="AG278" s="772"/>
      <c r="AH278" s="772"/>
      <c r="AI278" s="772"/>
      <c r="AJ278" s="772"/>
      <c r="AK278" s="772"/>
      <c r="AL278" s="772"/>
      <c r="AM278" s="773"/>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59" t="s">
        <v>109</v>
      </c>
      <c r="C284" s="760"/>
      <c r="D284" s="760"/>
      <c r="E284" s="760"/>
      <c r="F284" s="760"/>
      <c r="G284" s="760"/>
      <c r="H284" s="760"/>
      <c r="I284" s="760"/>
      <c r="J284" s="760"/>
      <c r="K284" s="801"/>
      <c r="N284" s="759" t="s">
        <v>109</v>
      </c>
      <c r="O284" s="760"/>
      <c r="P284" s="760"/>
      <c r="Q284" s="760"/>
      <c r="R284" s="760"/>
      <c r="S284" s="760"/>
      <c r="T284" s="760"/>
      <c r="U284" s="760"/>
      <c r="V284" s="760"/>
      <c r="W284" s="760"/>
      <c r="X284" s="760"/>
      <c r="Y284" s="801"/>
      <c r="AB284" s="759" t="s">
        <v>109</v>
      </c>
      <c r="AC284" s="760"/>
      <c r="AD284" s="760"/>
      <c r="AE284" s="760"/>
      <c r="AF284" s="760"/>
      <c r="AG284" s="760"/>
      <c r="AH284" s="760"/>
      <c r="AI284" s="760"/>
      <c r="AJ284" s="760"/>
      <c r="AK284" s="760"/>
      <c r="AL284" s="760"/>
      <c r="AM284" s="801"/>
    </row>
    <row r="285" spans="2:39" hidden="1" x14ac:dyDescent="0.35">
      <c r="B285" s="788" t="s">
        <v>110</v>
      </c>
      <c r="C285" s="776"/>
      <c r="D285" s="776"/>
      <c r="E285" s="776"/>
      <c r="F285" s="776"/>
      <c r="G285" s="787"/>
      <c r="H285" s="392" t="s">
        <v>111</v>
      </c>
      <c r="I285" s="392" t="s">
        <v>71</v>
      </c>
      <c r="J285" s="392" t="s">
        <v>72</v>
      </c>
      <c r="K285" s="475" t="s">
        <v>94</v>
      </c>
      <c r="M285" s="490"/>
      <c r="N285" s="776" t="s">
        <v>110</v>
      </c>
      <c r="O285" s="776"/>
      <c r="P285" s="776"/>
      <c r="Q285" s="776"/>
      <c r="R285" s="776"/>
      <c r="S285" s="787"/>
      <c r="T285" s="392" t="s">
        <v>212</v>
      </c>
      <c r="U285" s="392" t="s">
        <v>41</v>
      </c>
      <c r="V285" s="392" t="s">
        <v>71</v>
      </c>
      <c r="W285" s="392" t="s">
        <v>72</v>
      </c>
      <c r="X285" s="392" t="s">
        <v>94</v>
      </c>
      <c r="Y285" s="475" t="s">
        <v>95</v>
      </c>
      <c r="AB285" s="788" t="s">
        <v>110</v>
      </c>
      <c r="AC285" s="776"/>
      <c r="AD285" s="776"/>
      <c r="AE285" s="776"/>
      <c r="AF285" s="776"/>
      <c r="AG285" s="776"/>
      <c r="AH285" s="392" t="s">
        <v>212</v>
      </c>
      <c r="AI285" s="392" t="s">
        <v>112</v>
      </c>
      <c r="AJ285" s="392" t="s">
        <v>71</v>
      </c>
      <c r="AK285" s="392" t="s">
        <v>72</v>
      </c>
      <c r="AL285" s="392" t="s">
        <v>96</v>
      </c>
      <c r="AM285" s="475" t="s">
        <v>225</v>
      </c>
    </row>
    <row r="286" spans="2:39" ht="16" hidden="1" thickBot="1" x14ac:dyDescent="0.4">
      <c r="B286" s="764">
        <f>B243</f>
        <v>0</v>
      </c>
      <c r="C286" s="762"/>
      <c r="D286" s="762"/>
      <c r="E286" s="762"/>
      <c r="F286" s="762"/>
      <c r="G286" s="763"/>
      <c r="H286" s="301">
        <v>0</v>
      </c>
      <c r="I286" s="301">
        <v>0</v>
      </c>
      <c r="J286" s="301">
        <v>0</v>
      </c>
      <c r="K286" s="282">
        <f>SUM(H286:J286)</f>
        <v>0</v>
      </c>
      <c r="L286" s="461"/>
      <c r="M286" s="490"/>
      <c r="N286" s="764">
        <f>N243</f>
        <v>0</v>
      </c>
      <c r="O286" s="762"/>
      <c r="P286" s="762"/>
      <c r="Q286" s="762"/>
      <c r="R286" s="762"/>
      <c r="S286" s="763"/>
      <c r="T286" s="305">
        <f>AM243</f>
        <v>0</v>
      </c>
      <c r="U286" s="302">
        <v>0</v>
      </c>
      <c r="V286" s="301">
        <v>0</v>
      </c>
      <c r="W286" s="301">
        <v>0</v>
      </c>
      <c r="X286" s="283">
        <f>SUM(U286:W286)</f>
        <v>0</v>
      </c>
      <c r="Y286" s="269">
        <f>K286-X286</f>
        <v>0</v>
      </c>
      <c r="Z286" s="461"/>
      <c r="AA286" s="461"/>
      <c r="AB286" s="764">
        <f>IF($O$304&lt;&gt;0, N286, B286)</f>
        <v>0</v>
      </c>
      <c r="AC286" s="762"/>
      <c r="AD286" s="762"/>
      <c r="AE286" s="762"/>
      <c r="AF286" s="762"/>
      <c r="AG286" s="763"/>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59" t="s">
        <v>114</v>
      </c>
      <c r="C288" s="760"/>
      <c r="D288" s="760"/>
      <c r="E288" s="760"/>
      <c r="F288" s="760"/>
      <c r="G288" s="761"/>
      <c r="H288" s="473" t="s">
        <v>111</v>
      </c>
      <c r="I288" s="473" t="s">
        <v>71</v>
      </c>
      <c r="J288" s="473" t="s">
        <v>72</v>
      </c>
      <c r="K288" s="474" t="s">
        <v>94</v>
      </c>
      <c r="N288" s="759" t="s">
        <v>114</v>
      </c>
      <c r="O288" s="760"/>
      <c r="P288" s="760"/>
      <c r="Q288" s="760"/>
      <c r="R288" s="760"/>
      <c r="S288" s="761"/>
      <c r="T288" s="492" t="s">
        <v>212</v>
      </c>
      <c r="U288" s="473" t="s">
        <v>41</v>
      </c>
      <c r="V288" s="473" t="s">
        <v>71</v>
      </c>
      <c r="W288" s="473" t="s">
        <v>72</v>
      </c>
      <c r="X288" s="473" t="s">
        <v>94</v>
      </c>
      <c r="Y288" s="474" t="s">
        <v>95</v>
      </c>
      <c r="AA288" s="490"/>
      <c r="AB288" s="759" t="s">
        <v>114</v>
      </c>
      <c r="AC288" s="760"/>
      <c r="AD288" s="760"/>
      <c r="AE288" s="760"/>
      <c r="AF288" s="760"/>
      <c r="AG288" s="761"/>
      <c r="AH288" s="473" t="s">
        <v>212</v>
      </c>
      <c r="AI288" s="473" t="s">
        <v>112</v>
      </c>
      <c r="AJ288" s="473" t="s">
        <v>71</v>
      </c>
      <c r="AK288" s="473" t="s">
        <v>72</v>
      </c>
      <c r="AL288" s="473" t="s">
        <v>96</v>
      </c>
      <c r="AM288" s="474" t="s">
        <v>225</v>
      </c>
    </row>
    <row r="289" spans="2:51" ht="16" hidden="1" thickBot="1" x14ac:dyDescent="0.4">
      <c r="B289" s="764">
        <f>B246</f>
        <v>0</v>
      </c>
      <c r="C289" s="762"/>
      <c r="D289" s="762"/>
      <c r="E289" s="762"/>
      <c r="F289" s="762"/>
      <c r="G289" s="763"/>
      <c r="H289" s="301">
        <v>0</v>
      </c>
      <c r="I289" s="301">
        <v>0</v>
      </c>
      <c r="J289" s="301">
        <v>0</v>
      </c>
      <c r="K289" s="282">
        <f>SUM(H289:J289)</f>
        <v>0</v>
      </c>
      <c r="L289" s="461"/>
      <c r="N289" s="764">
        <f>N246</f>
        <v>0</v>
      </c>
      <c r="O289" s="762"/>
      <c r="P289" s="762"/>
      <c r="Q289" s="762"/>
      <c r="R289" s="762"/>
      <c r="S289" s="763"/>
      <c r="T289" s="306">
        <f>AM246</f>
        <v>0</v>
      </c>
      <c r="U289" s="302">
        <v>0</v>
      </c>
      <c r="V289" s="302">
        <v>0</v>
      </c>
      <c r="W289" s="301">
        <v>0</v>
      </c>
      <c r="X289" s="313">
        <f>SUM(U289:W289)</f>
        <v>0</v>
      </c>
      <c r="Y289" s="269">
        <f>K289-X289</f>
        <v>0</v>
      </c>
      <c r="Z289" s="461"/>
      <c r="AA289" s="494"/>
      <c r="AB289" s="764">
        <f>IF($O$304&lt;&gt;0, N289, B289)</f>
        <v>0</v>
      </c>
      <c r="AC289" s="762"/>
      <c r="AD289" s="762"/>
      <c r="AE289" s="762"/>
      <c r="AF289" s="762"/>
      <c r="AG289" s="763"/>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789"/>
      <c r="O290" s="789"/>
      <c r="P290" s="789"/>
      <c r="Q290" s="789"/>
      <c r="R290" s="789"/>
      <c r="S290" s="789"/>
      <c r="U290" s="479"/>
      <c r="V290" s="479"/>
      <c r="W290" s="272"/>
      <c r="X290" s="479"/>
      <c r="Y290" s="272"/>
      <c r="Z290" s="461"/>
      <c r="AA290" s="461"/>
      <c r="AB290" s="480"/>
      <c r="AC290" s="480"/>
      <c r="AG290" s="480"/>
      <c r="AH290" s="453"/>
      <c r="AI290" s="272"/>
      <c r="AJ290" s="479"/>
      <c r="AK290" s="272"/>
      <c r="AL290" s="479"/>
      <c r="AM290" s="272"/>
    </row>
    <row r="291" spans="2:51" hidden="1" x14ac:dyDescent="0.35">
      <c r="B291" s="759" t="s">
        <v>116</v>
      </c>
      <c r="C291" s="760"/>
      <c r="D291" s="760"/>
      <c r="E291" s="760"/>
      <c r="F291" s="760"/>
      <c r="G291" s="761"/>
      <c r="H291" s="473" t="s">
        <v>111</v>
      </c>
      <c r="I291" s="473" t="s">
        <v>71</v>
      </c>
      <c r="J291" s="473" t="s">
        <v>72</v>
      </c>
      <c r="K291" s="474" t="s">
        <v>94</v>
      </c>
      <c r="M291" s="490"/>
      <c r="N291" s="760" t="s">
        <v>116</v>
      </c>
      <c r="O291" s="760"/>
      <c r="P291" s="760"/>
      <c r="Q291" s="760"/>
      <c r="R291" s="760"/>
      <c r="S291" s="761"/>
      <c r="T291" s="492" t="s">
        <v>212</v>
      </c>
      <c r="U291" s="473" t="s">
        <v>41</v>
      </c>
      <c r="V291" s="473" t="s">
        <v>71</v>
      </c>
      <c r="W291" s="473" t="s">
        <v>72</v>
      </c>
      <c r="X291" s="473" t="s">
        <v>94</v>
      </c>
      <c r="Y291" s="474" t="s">
        <v>95</v>
      </c>
      <c r="AA291" s="490"/>
      <c r="AB291" s="759" t="s">
        <v>116</v>
      </c>
      <c r="AC291" s="760"/>
      <c r="AD291" s="760"/>
      <c r="AE291" s="760"/>
      <c r="AF291" s="760"/>
      <c r="AG291" s="761"/>
      <c r="AH291" s="473" t="s">
        <v>212</v>
      </c>
      <c r="AI291" s="473" t="s">
        <v>112</v>
      </c>
      <c r="AJ291" s="473" t="s">
        <v>71</v>
      </c>
      <c r="AK291" s="473" t="s">
        <v>72</v>
      </c>
      <c r="AL291" s="473" t="s">
        <v>96</v>
      </c>
      <c r="AM291" s="474" t="s">
        <v>225</v>
      </c>
    </row>
    <row r="292" spans="2:51" ht="16" hidden="1" thickBot="1" x14ac:dyDescent="0.4">
      <c r="B292" s="764">
        <f>B249</f>
        <v>0</v>
      </c>
      <c r="C292" s="762"/>
      <c r="D292" s="762"/>
      <c r="E292" s="762"/>
      <c r="F292" s="762"/>
      <c r="G292" s="763"/>
      <c r="H292" s="301">
        <v>0</v>
      </c>
      <c r="I292" s="301">
        <v>0</v>
      </c>
      <c r="J292" s="301">
        <v>0</v>
      </c>
      <c r="K292" s="282">
        <f>SUM(H292:J292)</f>
        <v>0</v>
      </c>
      <c r="L292" s="461"/>
      <c r="M292" s="490"/>
      <c r="N292" s="762">
        <f>N249</f>
        <v>0</v>
      </c>
      <c r="O292" s="762"/>
      <c r="P292" s="762"/>
      <c r="Q292" s="762"/>
      <c r="R292" s="762"/>
      <c r="S292" s="763"/>
      <c r="T292" s="305">
        <f>AM249</f>
        <v>0</v>
      </c>
      <c r="U292" s="301">
        <v>0</v>
      </c>
      <c r="V292" s="301">
        <v>0</v>
      </c>
      <c r="W292" s="301">
        <v>0</v>
      </c>
      <c r="X292" s="283">
        <f t="shared" ref="X292" si="52">SUM(U292:W292)</f>
        <v>0</v>
      </c>
      <c r="Y292" s="269">
        <f>K292-X292</f>
        <v>0</v>
      </c>
      <c r="Z292" s="461"/>
      <c r="AA292" s="494"/>
      <c r="AB292" s="764">
        <f>IF($O$304&lt;&gt;0, N292, B292)</f>
        <v>0</v>
      </c>
      <c r="AC292" s="762"/>
      <c r="AD292" s="762"/>
      <c r="AE292" s="762"/>
      <c r="AF292" s="762"/>
      <c r="AG292" s="763"/>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1" t="s">
        <v>119</v>
      </c>
      <c r="C295" s="772"/>
      <c r="D295" s="772"/>
      <c r="E295" s="772"/>
      <c r="F295" s="772"/>
      <c r="G295" s="772"/>
      <c r="H295" s="273">
        <f>SUM(F282, H286, H289, H292)</f>
        <v>0</v>
      </c>
      <c r="I295" s="273">
        <f>SUM(I282, I286, I289, I292, )</f>
        <v>0</v>
      </c>
      <c r="J295" s="273">
        <f>SUM(J282, J286, J289, J292)</f>
        <v>0</v>
      </c>
      <c r="K295" s="274">
        <f>SUM(H295:J295)</f>
        <v>0</v>
      </c>
      <c r="L295" s="461"/>
      <c r="N295" s="765" t="s">
        <v>119</v>
      </c>
      <c r="O295" s="766"/>
      <c r="P295" s="766"/>
      <c r="Q295" s="766"/>
      <c r="R295" s="766"/>
      <c r="S295" s="767"/>
      <c r="T295" s="307">
        <f>AM252</f>
        <v>0</v>
      </c>
      <c r="U295" s="303">
        <f>SUM(S282, U286, U289, U292)</f>
        <v>0</v>
      </c>
      <c r="V295" s="275">
        <f>SUM(V282, V286, V289, V292)</f>
        <v>0</v>
      </c>
      <c r="W295" s="275">
        <f>SUM(W282, W286, W289, W292)</f>
        <v>0</v>
      </c>
      <c r="X295" s="275">
        <f>SUM(U295:W295)</f>
        <v>0</v>
      </c>
      <c r="Y295" s="276">
        <f>K295-X295</f>
        <v>0</v>
      </c>
      <c r="Z295" s="461"/>
      <c r="AA295" s="461"/>
      <c r="AB295" s="759" t="s">
        <v>119</v>
      </c>
      <c r="AC295" s="760"/>
      <c r="AD295" s="760"/>
      <c r="AE295" s="760"/>
      <c r="AF295" s="760"/>
      <c r="AG295" s="761"/>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799" t="s">
        <v>120</v>
      </c>
      <c r="C296" s="800"/>
      <c r="D296" s="800"/>
      <c r="E296" s="800"/>
      <c r="F296" s="800"/>
      <c r="G296" s="800"/>
      <c r="H296" s="481"/>
      <c r="I296" s="482"/>
      <c r="J296" s="253">
        <f>SUM(I295:J295)</f>
        <v>0</v>
      </c>
      <c r="K296" s="282">
        <f>SUM(H296:J296)</f>
        <v>0</v>
      </c>
      <c r="L296" s="461"/>
      <c r="N296" s="768" t="s">
        <v>120</v>
      </c>
      <c r="O296" s="769"/>
      <c r="P296" s="769"/>
      <c r="Q296" s="769"/>
      <c r="R296" s="769"/>
      <c r="S296" s="769"/>
      <c r="T296" s="305">
        <f>AM253</f>
        <v>0</v>
      </c>
      <c r="U296" s="495"/>
      <c r="V296" s="483"/>
      <c r="W296" s="483"/>
      <c r="X296" s="254">
        <f xml:space="preserve"> SUM(V282, W282, V286, W286, V289, W289, V292, W292)</f>
        <v>0</v>
      </c>
      <c r="Y296" s="269">
        <f>H296-X296</f>
        <v>0</v>
      </c>
      <c r="Z296" s="461"/>
      <c r="AA296" s="461"/>
      <c r="AB296" s="768" t="s">
        <v>120</v>
      </c>
      <c r="AC296" s="769"/>
      <c r="AD296" s="769"/>
      <c r="AE296" s="769"/>
      <c r="AF296" s="769"/>
      <c r="AG296" s="770"/>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59" t="s">
        <v>121</v>
      </c>
      <c r="C298" s="760"/>
      <c r="D298" s="760"/>
      <c r="E298" s="760"/>
      <c r="F298" s="760"/>
      <c r="G298" s="761"/>
      <c r="H298" s="473" t="s">
        <v>111</v>
      </c>
      <c r="I298" s="774" t="s">
        <v>27</v>
      </c>
      <c r="J298" s="761"/>
      <c r="K298" s="474" t="s">
        <v>122</v>
      </c>
      <c r="L298" s="461"/>
      <c r="N298" s="759" t="s">
        <v>121</v>
      </c>
      <c r="O298" s="760"/>
      <c r="P298" s="760"/>
      <c r="Q298" s="760"/>
      <c r="R298" s="760"/>
      <c r="S298" s="760"/>
      <c r="T298" s="473" t="s">
        <v>212</v>
      </c>
      <c r="U298" s="473" t="s">
        <v>41</v>
      </c>
      <c r="V298" s="774" t="s">
        <v>27</v>
      </c>
      <c r="W298" s="761"/>
      <c r="X298" s="473" t="s">
        <v>94</v>
      </c>
      <c r="Y298" s="474" t="s">
        <v>95</v>
      </c>
      <c r="Z298" s="461"/>
      <c r="AA298" s="494"/>
      <c r="AB298" s="759" t="s">
        <v>121</v>
      </c>
      <c r="AC298" s="760"/>
      <c r="AD298" s="760"/>
      <c r="AE298" s="760"/>
      <c r="AF298" s="760"/>
      <c r="AG298" s="761"/>
      <c r="AH298" s="473" t="s">
        <v>212</v>
      </c>
      <c r="AI298" s="473" t="s">
        <v>123</v>
      </c>
      <c r="AJ298" s="774" t="s">
        <v>27</v>
      </c>
      <c r="AK298" s="761"/>
      <c r="AL298" s="473" t="s">
        <v>124</v>
      </c>
      <c r="AM298" s="474" t="s">
        <v>225</v>
      </c>
    </row>
    <row r="299" spans="2:51" ht="16" hidden="1" thickBot="1" x14ac:dyDescent="0.4">
      <c r="B299" s="768" t="s">
        <v>40</v>
      </c>
      <c r="C299" s="769"/>
      <c r="D299" s="769"/>
      <c r="E299" s="769"/>
      <c r="F299" s="769"/>
      <c r="G299" s="770"/>
      <c r="H299" s="268">
        <f>( SUM(F282, H286, H289, H292))*$C$8</f>
        <v>0</v>
      </c>
      <c r="I299" s="792">
        <f>( SUM(I282, I286, I289, I292, J282, J286, J289, J292))*$C$8</f>
        <v>0</v>
      </c>
      <c r="J299" s="793"/>
      <c r="K299" s="282">
        <f>SUM(H299:J299)</f>
        <v>0</v>
      </c>
      <c r="L299" s="461"/>
      <c r="N299" s="768" t="s">
        <v>40</v>
      </c>
      <c r="O299" s="769"/>
      <c r="P299" s="769"/>
      <c r="Q299" s="769"/>
      <c r="R299" s="769"/>
      <c r="S299" s="769"/>
      <c r="T299" s="311">
        <f>AM256</f>
        <v>0</v>
      </c>
      <c r="U299" s="283">
        <f>( SUM(S282, U286, U289, U292))*$O$8</f>
        <v>0</v>
      </c>
      <c r="V299" s="794">
        <f>( SUM(V282, W282, V286, W286, V289, W289, V292, W292, ))*$O$8</f>
        <v>0</v>
      </c>
      <c r="W299" s="795"/>
      <c r="X299" s="283">
        <f>SUM(U299:W299)</f>
        <v>0</v>
      </c>
      <c r="Y299" s="269">
        <f>K299-X299</f>
        <v>0</v>
      </c>
      <c r="Z299" s="461"/>
      <c r="AA299" s="494"/>
      <c r="AB299" s="768" t="s">
        <v>40</v>
      </c>
      <c r="AC299" s="769"/>
      <c r="AD299" s="769"/>
      <c r="AE299" s="769"/>
      <c r="AF299" s="769"/>
      <c r="AG299" s="770"/>
      <c r="AH299" s="310">
        <f>AM256</f>
        <v>0</v>
      </c>
      <c r="AI299" s="500">
        <f>( SUM(AG282, AI286, AI289, AI292))*$C$8</f>
        <v>0</v>
      </c>
      <c r="AJ299" s="790">
        <f>( SUM(AJ282, AK282, AJ286, AK286, AJ289, AK289, AJ292, AK292, ))*$C$8</f>
        <v>0</v>
      </c>
      <c r="AK299" s="791"/>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796" t="s">
        <v>126</v>
      </c>
      <c r="C301" s="797"/>
      <c r="D301" s="797"/>
      <c r="E301" s="797"/>
      <c r="F301" s="797"/>
      <c r="G301" s="798"/>
      <c r="H301" s="285">
        <f>SUM(H295,H299)</f>
        <v>0</v>
      </c>
      <c r="I301" s="285">
        <f>SUM(I295, I299)</f>
        <v>0</v>
      </c>
      <c r="J301" s="285">
        <f>SUM(J295)</f>
        <v>0</v>
      </c>
      <c r="K301" s="286">
        <f>SUM(H301:J301)</f>
        <v>0</v>
      </c>
      <c r="L301" s="272"/>
      <c r="N301" s="782" t="s">
        <v>126</v>
      </c>
      <c r="O301" s="783"/>
      <c r="P301" s="783"/>
      <c r="Q301" s="783"/>
      <c r="R301" s="783"/>
      <c r="S301" s="78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784" t="s">
        <v>126</v>
      </c>
      <c r="AC301" s="785"/>
      <c r="AD301" s="785"/>
      <c r="AE301" s="785"/>
      <c r="AF301" s="785"/>
      <c r="AG301" s="78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4"/>
      <c r="AI304" s="761"/>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775"/>
      <c r="AI305" s="776"/>
      <c r="AJ305" s="776"/>
      <c r="AK305" s="777"/>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8"/>
      <c r="AI306" s="770"/>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79" t="s">
        <v>151</v>
      </c>
      <c r="AH308" s="780"/>
      <c r="AI308" s="780"/>
      <c r="AJ308" s="780"/>
      <c r="AK308" s="781"/>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sheetData>
  <sheetProtection algorithmName="SHA-512" hashValue="MBK2Lie5vgBJ4kzkVxMUVYEzfi26t2YXhDz2VGogPrFQaIn2PXcub9sZfC1iIL2iGYfWIaFl3FdriSZXPMolGw==" saltValue="G3NNasxBxPYWNZM7YzS6Ig=="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91" priority="5" operator="greaterThan">
      <formula>0.1</formula>
    </cfRule>
  </conditionalFormatting>
  <conditionalFormatting sqref="E12 Q12 AE12">
    <cfRule type="cellIs" dxfId="90" priority="6" operator="lessThan">
      <formula>#REF!</formula>
    </cfRule>
  </conditionalFormatting>
  <conditionalFormatting sqref="Q7">
    <cfRule type="cellIs" dxfId="89" priority="4" operator="greaterThan">
      <formula>0.1</formula>
    </cfRule>
  </conditionalFormatting>
  <conditionalFormatting sqref="AE7">
    <cfRule type="cellIs" dxfId="88" priority="3" operator="greaterThan">
      <formula>0.1</formula>
    </cfRule>
  </conditionalFormatting>
  <conditionalFormatting sqref="AS7">
    <cfRule type="cellIs" dxfId="87" priority="1" operator="greaterThan">
      <formula>0.1</formula>
    </cfRule>
  </conditionalFormatting>
  <conditionalFormatting sqref="AS12">
    <cfRule type="cellIs" dxfId="86" priority="2" operator="lessThan">
      <formula>#REF!</formula>
    </cfRule>
  </conditionalFormatting>
  <dataValidations count="1">
    <dataValidation allowBlank="1" showInputMessage="1" showErrorMessage="1" prompt="Insert 'NO' if IDC is more than 10%." sqref="E14 R14 AF14 AT14" xr:uid="{A82B6F20-5DA8-4EBD-8CAF-174BB7830B08}"/>
  </dataValidations>
  <printOptions horizontalCentered="1"/>
  <pageMargins left="0.25" right="0.25" top="0.75" bottom="0.75" header="0.3" footer="0.3"/>
  <pageSetup scale="34" orientation="landscape" horizontalDpi="4294967293" r:id="rId1"/>
  <rowBreaks count="5" manualBreakCount="5">
    <brk id="72" max="16383" man="1"/>
    <brk id="219" max="16383" man="1"/>
    <brk id="292" max="16383" man="1"/>
    <brk id="372" max="16383" man="1"/>
    <brk id="452" max="16383" man="1"/>
  </rowBreaks>
  <colBreaks count="2" manualBreakCount="2">
    <brk id="14" max="1048575" man="1"/>
    <brk id="31"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5B41-8B2E-4F06-9BD4-8B181699A2EB}">
  <sheetPr>
    <tabColor theme="2"/>
  </sheetPr>
  <dimension ref="B1:BD316"/>
  <sheetViews>
    <sheetView showGridLines="0" zoomScale="60" zoomScaleNormal="60" workbookViewId="0">
      <selection activeCell="C3" sqref="C3:I3"/>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59" t="s">
        <v>253</v>
      </c>
      <c r="C2" s="760"/>
      <c r="D2" s="760"/>
      <c r="E2" s="760"/>
      <c r="F2" s="760"/>
      <c r="G2" s="760"/>
      <c r="H2" s="760"/>
      <c r="I2" s="801"/>
      <c r="K2" s="457"/>
      <c r="L2" s="457"/>
      <c r="M2" s="457"/>
      <c r="N2" s="759" t="s">
        <v>253</v>
      </c>
      <c r="O2" s="760"/>
      <c r="P2" s="760"/>
      <c r="Q2" s="760"/>
      <c r="R2" s="760"/>
      <c r="S2" s="760"/>
      <c r="T2" s="760"/>
      <c r="U2" s="801"/>
      <c r="W2" s="457"/>
      <c r="X2" s="457"/>
      <c r="Y2" s="457"/>
      <c r="Z2" s="457"/>
      <c r="AA2" s="457"/>
      <c r="AB2" s="759" t="s">
        <v>253</v>
      </c>
      <c r="AC2" s="760"/>
      <c r="AD2" s="760"/>
      <c r="AE2" s="760"/>
      <c r="AF2" s="760"/>
      <c r="AG2" s="760"/>
      <c r="AH2" s="760"/>
      <c r="AI2" s="801"/>
      <c r="AK2" s="457"/>
      <c r="AL2" s="457"/>
      <c r="AM2" s="457"/>
      <c r="AN2" s="457"/>
      <c r="AO2" s="457"/>
      <c r="AP2" s="759" t="s">
        <v>253</v>
      </c>
      <c r="AQ2" s="760"/>
      <c r="AR2" s="760"/>
      <c r="AS2" s="760"/>
      <c r="AT2" s="760"/>
      <c r="AU2" s="760"/>
      <c r="AV2" s="760"/>
      <c r="AW2" s="801"/>
      <c r="AX2" s="457"/>
      <c r="AY2" s="457"/>
      <c r="AZ2" s="457"/>
      <c r="BA2" s="457"/>
      <c r="BB2" s="457"/>
      <c r="BC2" s="457"/>
      <c r="BD2" s="457"/>
    </row>
    <row r="3" spans="2:56" x14ac:dyDescent="0.35">
      <c r="B3" s="260" t="s">
        <v>234</v>
      </c>
      <c r="C3" s="775"/>
      <c r="D3" s="776"/>
      <c r="E3" s="776"/>
      <c r="F3" s="776"/>
      <c r="G3" s="776"/>
      <c r="H3" s="776"/>
      <c r="I3" s="777"/>
      <c r="K3" s="457"/>
      <c r="L3" s="457"/>
      <c r="M3" s="457"/>
      <c r="N3" s="260" t="s">
        <v>234</v>
      </c>
      <c r="O3" s="837">
        <f>C3</f>
        <v>0</v>
      </c>
      <c r="P3" s="838"/>
      <c r="Q3" s="838"/>
      <c r="R3" s="838"/>
      <c r="S3" s="838"/>
      <c r="T3" s="838"/>
      <c r="U3" s="839"/>
      <c r="W3" s="457"/>
      <c r="X3" s="457"/>
      <c r="Y3" s="457"/>
      <c r="Z3" s="457"/>
      <c r="AA3" s="457"/>
      <c r="AB3" s="260" t="s">
        <v>234</v>
      </c>
      <c r="AC3" s="812">
        <f>O3</f>
        <v>0</v>
      </c>
      <c r="AD3" s="813"/>
      <c r="AE3" s="813"/>
      <c r="AF3" s="813"/>
      <c r="AG3" s="813"/>
      <c r="AH3" s="813"/>
      <c r="AI3" s="814"/>
      <c r="AK3" s="457"/>
      <c r="AL3" s="457"/>
      <c r="AM3" s="457"/>
      <c r="AN3" s="457"/>
      <c r="AO3" s="457"/>
      <c r="AP3" s="260" t="s">
        <v>234</v>
      </c>
      <c r="AQ3" s="845">
        <f>C3</f>
        <v>0</v>
      </c>
      <c r="AR3" s="846"/>
      <c r="AS3" s="846"/>
      <c r="AT3" s="846"/>
      <c r="AU3" s="846"/>
      <c r="AV3" s="846"/>
      <c r="AW3" s="847"/>
      <c r="AX3" s="457"/>
      <c r="AY3" s="457"/>
      <c r="AZ3" s="457"/>
      <c r="BA3" s="457"/>
      <c r="BB3" s="457"/>
      <c r="BC3" s="457"/>
      <c r="BD3" s="457"/>
    </row>
    <row r="4" spans="2:56" x14ac:dyDescent="0.35">
      <c r="B4" s="260" t="s">
        <v>235</v>
      </c>
      <c r="C4" s="775"/>
      <c r="D4" s="776"/>
      <c r="E4" s="776"/>
      <c r="F4" s="776"/>
      <c r="G4" s="776"/>
      <c r="H4" s="776"/>
      <c r="I4" s="777"/>
      <c r="K4" s="457"/>
      <c r="L4" s="457"/>
      <c r="M4" s="457"/>
      <c r="N4" s="260" t="s">
        <v>235</v>
      </c>
      <c r="O4" s="837">
        <f>C4</f>
        <v>0</v>
      </c>
      <c r="P4" s="838"/>
      <c r="Q4" s="838"/>
      <c r="R4" s="838"/>
      <c r="S4" s="838"/>
      <c r="T4" s="838"/>
      <c r="U4" s="839"/>
      <c r="W4" s="457"/>
      <c r="X4" s="457"/>
      <c r="Y4" s="457"/>
      <c r="Z4" s="457"/>
      <c r="AA4" s="457"/>
      <c r="AB4" s="260" t="s">
        <v>235</v>
      </c>
      <c r="AC4" s="812">
        <f>O4</f>
        <v>0</v>
      </c>
      <c r="AD4" s="813"/>
      <c r="AE4" s="813"/>
      <c r="AF4" s="813"/>
      <c r="AG4" s="813"/>
      <c r="AH4" s="813"/>
      <c r="AI4" s="814"/>
      <c r="AK4" s="457"/>
      <c r="AL4" s="457"/>
      <c r="AM4" s="457"/>
      <c r="AN4" s="457"/>
      <c r="AO4" s="457"/>
      <c r="AP4" s="260" t="s">
        <v>235</v>
      </c>
      <c r="AQ4" s="845">
        <f>C4</f>
        <v>0</v>
      </c>
      <c r="AR4" s="846"/>
      <c r="AS4" s="846"/>
      <c r="AT4" s="846"/>
      <c r="AU4" s="846"/>
      <c r="AV4" s="846"/>
      <c r="AW4" s="847"/>
      <c r="AX4" s="457"/>
      <c r="AY4" s="457"/>
      <c r="AZ4" s="457"/>
      <c r="BA4" s="457"/>
      <c r="BB4" s="457"/>
      <c r="BC4" s="457"/>
      <c r="BD4" s="457"/>
    </row>
    <row r="5" spans="2:56" ht="16" thickBot="1" x14ac:dyDescent="0.4">
      <c r="B5" s="250" t="s">
        <v>236</v>
      </c>
      <c r="C5" s="778"/>
      <c r="D5" s="769"/>
      <c r="E5" s="769"/>
      <c r="F5" s="769"/>
      <c r="G5" s="769"/>
      <c r="H5" s="769"/>
      <c r="I5" s="836"/>
      <c r="K5" s="457"/>
      <c r="L5" s="457"/>
      <c r="M5" s="457"/>
      <c r="N5" s="250" t="s">
        <v>236</v>
      </c>
      <c r="O5" s="840">
        <f>C5</f>
        <v>0</v>
      </c>
      <c r="P5" s="841"/>
      <c r="Q5" s="841"/>
      <c r="R5" s="841"/>
      <c r="S5" s="841"/>
      <c r="T5" s="841"/>
      <c r="U5" s="842"/>
      <c r="W5" s="457"/>
      <c r="X5" s="457"/>
      <c r="Y5" s="457"/>
      <c r="Z5" s="457"/>
      <c r="AA5" s="457"/>
      <c r="AB5" s="250" t="s">
        <v>236</v>
      </c>
      <c r="AC5" s="815">
        <f>O5</f>
        <v>0</v>
      </c>
      <c r="AD5" s="816"/>
      <c r="AE5" s="816"/>
      <c r="AF5" s="816"/>
      <c r="AG5" s="816"/>
      <c r="AH5" s="816"/>
      <c r="AI5" s="817"/>
      <c r="AK5" s="457"/>
      <c r="AL5" s="457"/>
      <c r="AM5" s="457"/>
      <c r="AN5" s="457"/>
      <c r="AO5" s="457"/>
      <c r="AP5" s="250" t="s">
        <v>236</v>
      </c>
      <c r="AQ5" s="848">
        <f>C5</f>
        <v>0</v>
      </c>
      <c r="AR5" s="849"/>
      <c r="AS5" s="849"/>
      <c r="AT5" s="849"/>
      <c r="AU5" s="849"/>
      <c r="AV5" s="849"/>
      <c r="AW5" s="850"/>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823"/>
      <c r="P7" s="823"/>
      <c r="Q7" s="462"/>
      <c r="W7" s="457"/>
      <c r="X7" s="457"/>
      <c r="Y7" s="457"/>
      <c r="Z7" s="457"/>
      <c r="AA7" s="457"/>
      <c r="AB7" s="461"/>
      <c r="AC7" s="818"/>
      <c r="AD7" s="818"/>
      <c r="AE7" s="462"/>
      <c r="AK7" s="457"/>
      <c r="AL7" s="457"/>
      <c r="AM7" s="457"/>
      <c r="AN7" s="457"/>
      <c r="AO7" s="457"/>
      <c r="AP7" s="459"/>
      <c r="AQ7" s="823"/>
      <c r="AR7" s="823"/>
      <c r="AS7" s="462"/>
      <c r="AX7" s="457"/>
      <c r="AY7" s="457"/>
      <c r="AZ7" s="457"/>
      <c r="BA7" s="457"/>
      <c r="BB7" s="457"/>
      <c r="BC7" s="457"/>
      <c r="BD7" s="457"/>
    </row>
    <row r="8" spans="2:56" ht="16" thickBot="1" x14ac:dyDescent="0.4">
      <c r="B8" s="464" t="s">
        <v>318</v>
      </c>
      <c r="C8" s="465">
        <v>0.15</v>
      </c>
      <c r="D8" s="461"/>
      <c r="E8" s="466"/>
      <c r="K8" s="457"/>
      <c r="L8" s="457"/>
      <c r="M8" s="457"/>
      <c r="N8" s="464" t="s">
        <v>319</v>
      </c>
      <c r="O8" s="824">
        <v>0.15</v>
      </c>
      <c r="P8" s="825"/>
      <c r="Q8" s="466"/>
      <c r="W8" s="457"/>
      <c r="X8" s="457"/>
      <c r="Y8" s="457"/>
      <c r="Z8" s="457"/>
      <c r="AA8" s="457"/>
      <c r="AB8" s="461"/>
      <c r="AC8" s="818"/>
      <c r="AD8" s="818"/>
      <c r="AE8" s="466"/>
      <c r="AK8" s="457"/>
      <c r="AL8" s="457"/>
      <c r="AM8" s="457"/>
      <c r="AN8" s="457"/>
      <c r="AO8" s="457"/>
      <c r="AP8" s="464" t="s">
        <v>319</v>
      </c>
      <c r="AQ8" s="851">
        <v>0.15</v>
      </c>
      <c r="AR8" s="852"/>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26">
        <f>SUM(O46, O89, O132, O175, O218, O261, O304)</f>
        <v>0</v>
      </c>
      <c r="P9" s="827"/>
      <c r="Q9" s="461"/>
      <c r="W9" s="457"/>
      <c r="X9" s="457"/>
      <c r="Y9" s="457"/>
      <c r="Z9" s="457"/>
      <c r="AA9" s="457"/>
      <c r="AB9" s="468" t="s">
        <v>237</v>
      </c>
      <c r="AC9" s="819">
        <f>SUM(AC46, AC89, AC132, AC175, AC218, AC261, AC304)</f>
        <v>0</v>
      </c>
      <c r="AD9" s="820"/>
      <c r="AE9" s="461"/>
      <c r="AK9" s="457"/>
      <c r="AL9" s="457"/>
      <c r="AM9" s="457"/>
      <c r="AN9" s="457"/>
      <c r="AO9" s="457"/>
      <c r="AP9" s="467" t="s">
        <v>55</v>
      </c>
      <c r="AQ9" s="853">
        <f>SUM(AQ46, AQ89, AQ132, AQ175, AQ218, AQ261, AQ304)</f>
        <v>0</v>
      </c>
      <c r="AR9" s="854"/>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26">
        <f>SUM(O47, O90, O133, O176, O219, O262, O305)</f>
        <v>0</v>
      </c>
      <c r="P10" s="827"/>
      <c r="Q10" s="461"/>
      <c r="W10" s="457"/>
      <c r="X10" s="457"/>
      <c r="Y10" s="457"/>
      <c r="Z10" s="457"/>
      <c r="AA10" s="457"/>
      <c r="AB10" s="469" t="s">
        <v>238</v>
      </c>
      <c r="AC10" s="821">
        <f>SUM(AC47, AC90, AC133, AC176, AC219, AC262, AC305)</f>
        <v>0</v>
      </c>
      <c r="AD10" s="822"/>
      <c r="AE10" s="461"/>
      <c r="AK10" s="457"/>
      <c r="AL10" s="457"/>
      <c r="AM10" s="457"/>
      <c r="AN10" s="457"/>
      <c r="AO10" s="457"/>
      <c r="AP10" s="467" t="s">
        <v>56</v>
      </c>
      <c r="AQ10" s="853">
        <f>SUM(AQ47, AQ90, AQ133, AQ176, AQ219, AQ262, AQ305)</f>
        <v>0</v>
      </c>
      <c r="AR10" s="854"/>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26">
        <f>SUM(O48, O91, O134, O177, O220, O263, O306)</f>
        <v>0</v>
      </c>
      <c r="P11" s="827"/>
      <c r="Q11" s="461"/>
      <c r="W11" s="457"/>
      <c r="X11" s="457"/>
      <c r="Y11" s="457"/>
      <c r="Z11" s="457"/>
      <c r="AA11" s="457"/>
      <c r="AB11" s="469" t="s">
        <v>239</v>
      </c>
      <c r="AC11" s="821">
        <f>SUM(AC48, AC91, AC134, AC177, AC220, AC263, AC306)</f>
        <v>0</v>
      </c>
      <c r="AD11" s="822"/>
      <c r="AE11" s="461"/>
      <c r="AK11" s="457"/>
      <c r="AL11" s="457"/>
      <c r="AM11" s="457"/>
      <c r="AN11" s="457"/>
      <c r="AO11" s="457"/>
      <c r="AP11" s="467" t="s">
        <v>57</v>
      </c>
      <c r="AQ11" s="853">
        <f>SUM(AQ48, AQ91, AQ134, AQ177, AQ220, AQ263, AQ306)</f>
        <v>0</v>
      </c>
      <c r="AR11" s="854"/>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26">
        <f>SUM(O10:P11)</f>
        <v>0</v>
      </c>
      <c r="P12" s="827"/>
      <c r="Q12" s="461"/>
      <c r="W12" s="457"/>
      <c r="X12" s="457"/>
      <c r="Y12" s="457"/>
      <c r="Z12" s="457"/>
      <c r="AA12" s="457"/>
      <c r="AB12" s="469" t="s">
        <v>240</v>
      </c>
      <c r="AC12" s="821">
        <f>SUM(AC10:AD11)</f>
        <v>0</v>
      </c>
      <c r="AD12" s="822"/>
      <c r="AE12" s="461"/>
      <c r="AK12" s="457"/>
      <c r="AL12" s="457"/>
      <c r="AM12" s="457"/>
      <c r="AN12" s="457"/>
      <c r="AO12" s="457"/>
      <c r="AP12" s="467" t="s">
        <v>58</v>
      </c>
      <c r="AQ12" s="853">
        <f>SUM(AQ10:AR11)</f>
        <v>0</v>
      </c>
      <c r="AR12" s="854"/>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26">
        <f>SUM(O9:P11)</f>
        <v>0</v>
      </c>
      <c r="P13" s="827"/>
      <c r="Q13" s="461"/>
      <c r="W13" s="457"/>
      <c r="X13" s="457"/>
      <c r="Y13" s="457"/>
      <c r="Z13" s="457"/>
      <c r="AA13" s="457"/>
      <c r="AB13" s="469" t="s">
        <v>242</v>
      </c>
      <c r="AC13" s="834">
        <f>SUM(AC9:AD11)</f>
        <v>0</v>
      </c>
      <c r="AD13" s="835"/>
      <c r="AE13" s="461"/>
      <c r="AK13" s="457"/>
      <c r="AL13" s="457"/>
      <c r="AM13" s="457"/>
      <c r="AN13" s="457"/>
      <c r="AO13" s="457"/>
      <c r="AP13" s="467" t="s">
        <v>351</v>
      </c>
      <c r="AQ13" s="853">
        <f>SUM(AQ9:AR11)</f>
        <v>0</v>
      </c>
      <c r="AR13" s="854"/>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28" t="e">
        <f>Q14&amp;R14&amp;S14</f>
        <v>#DIV/0!</v>
      </c>
      <c r="P14" s="829"/>
      <c r="Q14" s="264" t="e">
        <f>P9/P9</f>
        <v>#DIV/0!</v>
      </c>
      <c r="R14" s="471" t="s">
        <v>62</v>
      </c>
      <c r="S14" s="265" t="e">
        <f>P12/P9</f>
        <v>#DIV/0!</v>
      </c>
      <c r="W14" s="457"/>
      <c r="X14" s="457"/>
      <c r="Y14" s="457"/>
      <c r="Z14" s="457"/>
      <c r="AA14" s="457"/>
      <c r="AB14" s="472" t="s">
        <v>243</v>
      </c>
      <c r="AC14" s="815" t="e">
        <f>AE14&amp;AF14&amp;AG14</f>
        <v>#DIV/0!</v>
      </c>
      <c r="AD14" s="817"/>
      <c r="AE14" s="264" t="e">
        <f>AD9/AD9</f>
        <v>#DIV/0!</v>
      </c>
      <c r="AF14" s="471" t="s">
        <v>62</v>
      </c>
      <c r="AG14" s="265" t="e">
        <f>AD12/AD9</f>
        <v>#DIV/0!</v>
      </c>
      <c r="AK14" s="457"/>
      <c r="AL14" s="457"/>
      <c r="AM14" s="457"/>
      <c r="AN14" s="457"/>
      <c r="AO14" s="457"/>
      <c r="AP14" s="470" t="s">
        <v>60</v>
      </c>
      <c r="AQ14" s="855" t="e">
        <f>AS14&amp;AT14&amp;AU14</f>
        <v>#DIV/0!</v>
      </c>
      <c r="AR14" s="856"/>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02" t="s">
        <v>303</v>
      </c>
      <c r="C17" s="803"/>
      <c r="D17" s="803"/>
      <c r="E17" s="803"/>
      <c r="F17" s="803"/>
      <c r="G17" s="803"/>
      <c r="H17" s="803"/>
      <c r="I17" s="803"/>
      <c r="J17" s="803"/>
      <c r="K17" s="804"/>
      <c r="N17" s="805" t="s">
        <v>78</v>
      </c>
      <c r="O17" s="806"/>
      <c r="P17" s="806"/>
      <c r="Q17" s="806"/>
      <c r="R17" s="806"/>
      <c r="S17" s="806"/>
      <c r="T17" s="806"/>
      <c r="U17" s="806"/>
      <c r="V17" s="806"/>
      <c r="W17" s="806"/>
      <c r="X17" s="806"/>
      <c r="Y17" s="807"/>
      <c r="AB17" s="808" t="s">
        <v>79</v>
      </c>
      <c r="AC17" s="809"/>
      <c r="AD17" s="809"/>
      <c r="AE17" s="809"/>
      <c r="AF17" s="809"/>
      <c r="AG17" s="809"/>
      <c r="AH17" s="809"/>
      <c r="AI17" s="809"/>
      <c r="AJ17" s="809"/>
      <c r="AK17" s="809"/>
      <c r="AL17" s="809"/>
      <c r="AM17" s="810"/>
      <c r="AP17" s="857" t="s">
        <v>340</v>
      </c>
      <c r="AQ17" s="858"/>
      <c r="AR17" s="858"/>
      <c r="AS17" s="858"/>
      <c r="AT17" s="858"/>
      <c r="AU17" s="858"/>
      <c r="AV17" s="858"/>
      <c r="AW17" s="858"/>
      <c r="AX17" s="858"/>
      <c r="AY17" s="859"/>
    </row>
    <row r="18" spans="2:51" ht="16" thickBot="1" x14ac:dyDescent="0.4">
      <c r="B18" s="250" t="s">
        <v>301</v>
      </c>
      <c r="C18" s="778"/>
      <c r="D18" s="770"/>
      <c r="E18" s="251" t="s">
        <v>302</v>
      </c>
      <c r="F18" s="830"/>
      <c r="G18" s="831"/>
      <c r="H18" s="831"/>
      <c r="I18" s="831"/>
      <c r="J18" s="831"/>
      <c r="K18" s="832"/>
      <c r="N18" s="250" t="s">
        <v>301</v>
      </c>
      <c r="O18" s="830"/>
      <c r="P18" s="831"/>
      <c r="Q18" s="833"/>
      <c r="R18" s="251" t="s">
        <v>302</v>
      </c>
      <c r="S18" s="830"/>
      <c r="T18" s="831"/>
      <c r="U18" s="831"/>
      <c r="V18" s="831"/>
      <c r="W18" s="831"/>
      <c r="X18" s="831"/>
      <c r="Y18" s="832"/>
      <c r="AB18" s="250" t="s">
        <v>301</v>
      </c>
      <c r="AC18" s="830"/>
      <c r="AD18" s="831"/>
      <c r="AE18" s="833"/>
      <c r="AF18" s="251" t="s">
        <v>302</v>
      </c>
      <c r="AG18" s="830"/>
      <c r="AH18" s="831"/>
      <c r="AI18" s="831"/>
      <c r="AJ18" s="831"/>
      <c r="AK18" s="831"/>
      <c r="AL18" s="831"/>
      <c r="AM18" s="832"/>
      <c r="AP18" s="250" t="s">
        <v>326</v>
      </c>
      <c r="AQ18" s="778"/>
      <c r="AR18" s="770"/>
      <c r="AS18" s="251" t="s">
        <v>327</v>
      </c>
      <c r="AT18" s="830"/>
      <c r="AU18" s="831"/>
      <c r="AV18" s="831"/>
      <c r="AW18" s="831"/>
      <c r="AX18" s="831"/>
      <c r="AY18" s="832"/>
    </row>
    <row r="19" spans="2:51" ht="16" thickBot="1" x14ac:dyDescent="0.4">
      <c r="D19" s="144"/>
      <c r="E19" s="144"/>
    </row>
    <row r="20" spans="2:51" x14ac:dyDescent="0.35">
      <c r="B20" s="771" t="s">
        <v>244</v>
      </c>
      <c r="C20" s="772"/>
      <c r="D20" s="772"/>
      <c r="E20" s="772"/>
      <c r="F20" s="772"/>
      <c r="G20" s="772"/>
      <c r="H20" s="772"/>
      <c r="I20" s="772"/>
      <c r="J20" s="772"/>
      <c r="K20" s="773"/>
      <c r="N20" s="759" t="s">
        <v>83</v>
      </c>
      <c r="O20" s="760"/>
      <c r="P20" s="760"/>
      <c r="Q20" s="760"/>
      <c r="R20" s="760"/>
      <c r="S20" s="760"/>
      <c r="T20" s="760"/>
      <c r="U20" s="760"/>
      <c r="V20" s="760"/>
      <c r="W20" s="760"/>
      <c r="X20" s="760"/>
      <c r="Y20" s="801"/>
      <c r="AB20" s="771" t="s">
        <v>83</v>
      </c>
      <c r="AC20" s="772"/>
      <c r="AD20" s="772"/>
      <c r="AE20" s="772"/>
      <c r="AF20" s="772"/>
      <c r="AG20" s="772"/>
      <c r="AH20" s="772"/>
      <c r="AI20" s="772"/>
      <c r="AJ20" s="772"/>
      <c r="AK20" s="772"/>
      <c r="AL20" s="772"/>
      <c r="AM20" s="773"/>
      <c r="AP20" s="771" t="s">
        <v>244</v>
      </c>
      <c r="AQ20" s="772"/>
      <c r="AR20" s="772"/>
      <c r="AS20" s="772"/>
      <c r="AT20" s="772"/>
      <c r="AU20" s="772"/>
      <c r="AV20" s="772"/>
      <c r="AW20" s="772"/>
      <c r="AX20" s="772"/>
      <c r="AY20" s="773"/>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572" t="s">
        <v>246</v>
      </c>
      <c r="P21" s="572"/>
      <c r="Q21" s="392" t="s">
        <v>87</v>
      </c>
      <c r="R21" s="392" t="s">
        <v>88</v>
      </c>
      <c r="S21" s="392" t="s">
        <v>89</v>
      </c>
      <c r="T21" s="392" t="s">
        <v>90</v>
      </c>
      <c r="U21" s="392" t="s">
        <v>91</v>
      </c>
      <c r="V21" s="392" t="s">
        <v>92</v>
      </c>
      <c r="W21" s="392" t="s">
        <v>93</v>
      </c>
      <c r="X21" s="392" t="s">
        <v>94</v>
      </c>
      <c r="Y21" s="475" t="s">
        <v>95</v>
      </c>
      <c r="AB21" s="260" t="s">
        <v>245</v>
      </c>
      <c r="AC21" s="572" t="s">
        <v>246</v>
      </c>
      <c r="AD21" s="572"/>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572"/>
      <c r="P22" s="572"/>
      <c r="Q22" s="476">
        <v>0</v>
      </c>
      <c r="R22" s="476">
        <v>0</v>
      </c>
      <c r="S22" s="496">
        <f>SUM(Q22:R22)</f>
        <v>0</v>
      </c>
      <c r="T22" s="476">
        <v>0</v>
      </c>
      <c r="U22" s="476">
        <v>0</v>
      </c>
      <c r="V22" s="496">
        <f>SUM(T22:U22)</f>
        <v>0</v>
      </c>
      <c r="W22" s="476">
        <v>0</v>
      </c>
      <c r="X22" s="496">
        <f>SUM(S22, V22, W22)</f>
        <v>0</v>
      </c>
      <c r="Y22" s="266">
        <f>K22-X22</f>
        <v>0</v>
      </c>
      <c r="AB22" s="260" t="s">
        <v>247</v>
      </c>
      <c r="AC22" s="577">
        <f>IF($O$46&lt;&gt;0, O22, C22)</f>
        <v>0</v>
      </c>
      <c r="AD22" s="577"/>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572"/>
      <c r="P23" s="572"/>
      <c r="Q23" s="476">
        <v>0</v>
      </c>
      <c r="R23" s="476">
        <v>0</v>
      </c>
      <c r="S23" s="496">
        <f>SUM(Q23:R23)</f>
        <v>0</v>
      </c>
      <c r="T23" s="476">
        <v>0</v>
      </c>
      <c r="U23" s="476">
        <v>0</v>
      </c>
      <c r="V23" s="496">
        <f>SUM(T23:U23)</f>
        <v>0</v>
      </c>
      <c r="W23" s="476">
        <v>0</v>
      </c>
      <c r="X23" s="496">
        <f>SUM(S23, V23, W23)</f>
        <v>0</v>
      </c>
      <c r="Y23" s="266">
        <f>K23-X23</f>
        <v>0</v>
      </c>
      <c r="AB23" s="260" t="s">
        <v>248</v>
      </c>
      <c r="AC23" s="577">
        <f>IF($O$46&lt;&gt;0, O23, C23)</f>
        <v>0</v>
      </c>
      <c r="AD23" s="577"/>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00"/>
      <c r="P24" s="800"/>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43">
        <f>SUM(AC22:AD23)</f>
        <v>0</v>
      </c>
      <c r="AD24" s="843"/>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59" t="s">
        <v>109</v>
      </c>
      <c r="C26" s="760"/>
      <c r="D26" s="760"/>
      <c r="E26" s="760"/>
      <c r="F26" s="760"/>
      <c r="G26" s="760"/>
      <c r="H26" s="760"/>
      <c r="I26" s="760"/>
      <c r="J26" s="760"/>
      <c r="K26" s="801"/>
      <c r="N26" s="759" t="s">
        <v>109</v>
      </c>
      <c r="O26" s="760"/>
      <c r="P26" s="760"/>
      <c r="Q26" s="760"/>
      <c r="R26" s="760"/>
      <c r="S26" s="760"/>
      <c r="T26" s="760"/>
      <c r="U26" s="760"/>
      <c r="V26" s="760"/>
      <c r="W26" s="760"/>
      <c r="X26" s="760"/>
      <c r="Y26" s="801"/>
      <c r="AB26" s="759" t="s">
        <v>109</v>
      </c>
      <c r="AC26" s="760"/>
      <c r="AD26" s="760"/>
      <c r="AE26" s="760"/>
      <c r="AF26" s="760"/>
      <c r="AG26" s="760"/>
      <c r="AH26" s="760"/>
      <c r="AI26" s="760"/>
      <c r="AJ26" s="760"/>
      <c r="AK26" s="760"/>
      <c r="AL26" s="760"/>
      <c r="AM26" s="801"/>
      <c r="AP26" s="759" t="s">
        <v>109</v>
      </c>
      <c r="AQ26" s="760"/>
      <c r="AR26" s="760"/>
      <c r="AS26" s="760"/>
      <c r="AT26" s="760"/>
      <c r="AU26" s="760"/>
      <c r="AV26" s="760"/>
      <c r="AW26" s="760"/>
      <c r="AX26" s="760"/>
      <c r="AY26" s="801"/>
    </row>
    <row r="27" spans="2:51" x14ac:dyDescent="0.35">
      <c r="B27" s="788" t="s">
        <v>110</v>
      </c>
      <c r="C27" s="776"/>
      <c r="D27" s="776"/>
      <c r="E27" s="776"/>
      <c r="F27" s="776"/>
      <c r="G27" s="787"/>
      <c r="H27" s="392" t="s">
        <v>111</v>
      </c>
      <c r="I27" s="392" t="s">
        <v>71</v>
      </c>
      <c r="J27" s="392" t="s">
        <v>72</v>
      </c>
      <c r="K27" s="475" t="s">
        <v>94</v>
      </c>
      <c r="N27" s="788" t="s">
        <v>110</v>
      </c>
      <c r="O27" s="776"/>
      <c r="P27" s="776"/>
      <c r="Q27" s="776"/>
      <c r="R27" s="776"/>
      <c r="S27" s="776"/>
      <c r="T27" s="787"/>
      <c r="U27" s="392" t="s">
        <v>41</v>
      </c>
      <c r="V27" s="392" t="s">
        <v>71</v>
      </c>
      <c r="W27" s="392" t="s">
        <v>72</v>
      </c>
      <c r="X27" s="392" t="s">
        <v>94</v>
      </c>
      <c r="Y27" s="475" t="s">
        <v>95</v>
      </c>
      <c r="AB27" s="788" t="s">
        <v>110</v>
      </c>
      <c r="AC27" s="776"/>
      <c r="AD27" s="776"/>
      <c r="AE27" s="776"/>
      <c r="AF27" s="776"/>
      <c r="AG27" s="776"/>
      <c r="AH27" s="787"/>
      <c r="AI27" s="392" t="s">
        <v>112</v>
      </c>
      <c r="AJ27" s="392" t="s">
        <v>71</v>
      </c>
      <c r="AK27" s="392" t="s">
        <v>72</v>
      </c>
      <c r="AL27" s="392" t="s">
        <v>96</v>
      </c>
      <c r="AM27" s="475" t="s">
        <v>97</v>
      </c>
      <c r="AP27" s="788" t="s">
        <v>110</v>
      </c>
      <c r="AQ27" s="776"/>
      <c r="AR27" s="776"/>
      <c r="AS27" s="776"/>
      <c r="AT27" s="776"/>
      <c r="AU27" s="787"/>
      <c r="AV27" s="392" t="s">
        <v>111</v>
      </c>
      <c r="AW27" s="392" t="s">
        <v>71</v>
      </c>
      <c r="AX27" s="392" t="s">
        <v>72</v>
      </c>
      <c r="AY27" s="475" t="s">
        <v>94</v>
      </c>
    </row>
    <row r="28" spans="2:51" ht="16" thickBot="1" x14ac:dyDescent="0.4">
      <c r="B28" s="768"/>
      <c r="C28" s="769"/>
      <c r="D28" s="769"/>
      <c r="E28" s="769"/>
      <c r="F28" s="769"/>
      <c r="G28" s="770"/>
      <c r="H28" s="301">
        <v>0</v>
      </c>
      <c r="I28" s="301">
        <v>0</v>
      </c>
      <c r="J28" s="301">
        <v>0</v>
      </c>
      <c r="K28" s="317">
        <f>SUM(H28:J28)</f>
        <v>0</v>
      </c>
      <c r="L28" s="461"/>
      <c r="N28" s="768"/>
      <c r="O28" s="769"/>
      <c r="P28" s="769"/>
      <c r="Q28" s="769"/>
      <c r="R28" s="769"/>
      <c r="S28" s="769"/>
      <c r="T28" s="770"/>
      <c r="U28" s="301">
        <v>0</v>
      </c>
      <c r="V28" s="301">
        <v>0</v>
      </c>
      <c r="W28" s="301">
        <v>0</v>
      </c>
      <c r="X28" s="283">
        <f>SUM(U28:W28)</f>
        <v>0</v>
      </c>
      <c r="Y28" s="318">
        <f>K28-X28</f>
        <v>0</v>
      </c>
      <c r="Z28" s="461"/>
      <c r="AA28" s="461"/>
      <c r="AB28" s="764">
        <f>IF($O$46&lt;&gt;0, N28, B28)</f>
        <v>0</v>
      </c>
      <c r="AC28" s="762"/>
      <c r="AD28" s="762"/>
      <c r="AE28" s="762"/>
      <c r="AF28" s="762"/>
      <c r="AG28" s="762"/>
      <c r="AH28" s="763"/>
      <c r="AI28" s="302">
        <v>0</v>
      </c>
      <c r="AJ28" s="302">
        <v>0</v>
      </c>
      <c r="AK28" s="302">
        <v>0</v>
      </c>
      <c r="AL28" s="284">
        <f>SUM(AI28:AK28)</f>
        <v>0</v>
      </c>
      <c r="AM28" s="270">
        <f>IF($O$50&lt;&gt;0, X28-AL28, K28-AL28)</f>
        <v>0</v>
      </c>
      <c r="AP28" s="768"/>
      <c r="AQ28" s="769"/>
      <c r="AR28" s="769"/>
      <c r="AS28" s="769"/>
      <c r="AT28" s="769"/>
      <c r="AU28" s="770"/>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59" t="s">
        <v>114</v>
      </c>
      <c r="C30" s="760"/>
      <c r="D30" s="760"/>
      <c r="E30" s="760"/>
      <c r="F30" s="760"/>
      <c r="G30" s="761"/>
      <c r="H30" s="473" t="s">
        <v>111</v>
      </c>
      <c r="I30" s="473" t="s">
        <v>71</v>
      </c>
      <c r="J30" s="473" t="s">
        <v>72</v>
      </c>
      <c r="K30" s="474" t="s">
        <v>94</v>
      </c>
      <c r="N30" s="759" t="s">
        <v>114</v>
      </c>
      <c r="O30" s="760"/>
      <c r="P30" s="760"/>
      <c r="Q30" s="760"/>
      <c r="R30" s="760"/>
      <c r="S30" s="760"/>
      <c r="T30" s="761"/>
      <c r="U30" s="473" t="s">
        <v>41</v>
      </c>
      <c r="V30" s="473" t="s">
        <v>71</v>
      </c>
      <c r="W30" s="473" t="s">
        <v>72</v>
      </c>
      <c r="X30" s="473" t="s">
        <v>94</v>
      </c>
      <c r="Y30" s="474" t="s">
        <v>95</v>
      </c>
      <c r="AB30" s="759" t="s">
        <v>114</v>
      </c>
      <c r="AC30" s="760"/>
      <c r="AD30" s="760"/>
      <c r="AE30" s="760"/>
      <c r="AF30" s="760"/>
      <c r="AG30" s="760"/>
      <c r="AH30" s="761"/>
      <c r="AI30" s="473" t="s">
        <v>112</v>
      </c>
      <c r="AJ30" s="473" t="s">
        <v>71</v>
      </c>
      <c r="AK30" s="473" t="s">
        <v>72</v>
      </c>
      <c r="AL30" s="473" t="s">
        <v>96</v>
      </c>
      <c r="AM30" s="474" t="s">
        <v>97</v>
      </c>
      <c r="AP30" s="759" t="s">
        <v>114</v>
      </c>
      <c r="AQ30" s="760"/>
      <c r="AR30" s="760"/>
      <c r="AS30" s="760"/>
      <c r="AT30" s="760"/>
      <c r="AU30" s="761"/>
      <c r="AV30" s="473" t="s">
        <v>111</v>
      </c>
      <c r="AW30" s="473" t="s">
        <v>71</v>
      </c>
      <c r="AX30" s="473" t="s">
        <v>72</v>
      </c>
      <c r="AY30" s="474" t="s">
        <v>94</v>
      </c>
    </row>
    <row r="31" spans="2:51" ht="16" thickBot="1" x14ac:dyDescent="0.4">
      <c r="B31" s="768"/>
      <c r="C31" s="769"/>
      <c r="D31" s="769"/>
      <c r="E31" s="769"/>
      <c r="F31" s="769"/>
      <c r="G31" s="770"/>
      <c r="H31" s="302">
        <v>0</v>
      </c>
      <c r="I31" s="302">
        <v>0</v>
      </c>
      <c r="J31" s="302">
        <v>0</v>
      </c>
      <c r="K31" s="317">
        <f>SUM(H31:J31)</f>
        <v>0</v>
      </c>
      <c r="L31" s="461"/>
      <c r="N31" s="768"/>
      <c r="O31" s="769"/>
      <c r="P31" s="769"/>
      <c r="Q31" s="769"/>
      <c r="R31" s="769"/>
      <c r="S31" s="769"/>
      <c r="T31" s="770"/>
      <c r="U31" s="301">
        <v>0</v>
      </c>
      <c r="V31" s="301">
        <v>0</v>
      </c>
      <c r="W31" s="301">
        <v>0</v>
      </c>
      <c r="X31" s="313">
        <f>SUM(U31:W31)</f>
        <v>0</v>
      </c>
      <c r="Y31" s="269">
        <f>K31-X31</f>
        <v>0</v>
      </c>
      <c r="Z31" s="461"/>
      <c r="AA31" s="461"/>
      <c r="AB31" s="764">
        <f>IF($O$46&lt;&gt;0, N31, B31)</f>
        <v>0</v>
      </c>
      <c r="AC31" s="762"/>
      <c r="AD31" s="762"/>
      <c r="AE31" s="762"/>
      <c r="AF31" s="762"/>
      <c r="AG31" s="762"/>
      <c r="AH31" s="763"/>
      <c r="AI31" s="302">
        <v>0</v>
      </c>
      <c r="AJ31" s="302">
        <v>0</v>
      </c>
      <c r="AK31" s="302">
        <v>0</v>
      </c>
      <c r="AL31" s="315">
        <f>SUM(AI31:AK31)</f>
        <v>0</v>
      </c>
      <c r="AM31" s="316">
        <f>IF($O$50&lt;&gt;0, X31-AL31, K31-AL31)</f>
        <v>0</v>
      </c>
      <c r="AP31" s="768"/>
      <c r="AQ31" s="769"/>
      <c r="AR31" s="769"/>
      <c r="AS31" s="769"/>
      <c r="AT31" s="769"/>
      <c r="AU31" s="770"/>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59" t="s">
        <v>116</v>
      </c>
      <c r="C33" s="760"/>
      <c r="D33" s="760"/>
      <c r="E33" s="760"/>
      <c r="F33" s="760"/>
      <c r="G33" s="761"/>
      <c r="H33" s="473" t="s">
        <v>111</v>
      </c>
      <c r="I33" s="473" t="s">
        <v>71</v>
      </c>
      <c r="J33" s="473" t="s">
        <v>72</v>
      </c>
      <c r="K33" s="474" t="s">
        <v>94</v>
      </c>
      <c r="N33" s="759" t="s">
        <v>116</v>
      </c>
      <c r="O33" s="760"/>
      <c r="P33" s="760"/>
      <c r="Q33" s="760"/>
      <c r="R33" s="760"/>
      <c r="S33" s="760"/>
      <c r="T33" s="761"/>
      <c r="U33" s="473" t="s">
        <v>41</v>
      </c>
      <c r="V33" s="473" t="s">
        <v>71</v>
      </c>
      <c r="W33" s="473" t="s">
        <v>72</v>
      </c>
      <c r="X33" s="473" t="s">
        <v>94</v>
      </c>
      <c r="Y33" s="474" t="s">
        <v>95</v>
      </c>
      <c r="AB33" s="759" t="s">
        <v>116</v>
      </c>
      <c r="AC33" s="760"/>
      <c r="AD33" s="760"/>
      <c r="AE33" s="760"/>
      <c r="AF33" s="760"/>
      <c r="AG33" s="760"/>
      <c r="AH33" s="761"/>
      <c r="AI33" s="473" t="s">
        <v>112</v>
      </c>
      <c r="AJ33" s="473" t="s">
        <v>71</v>
      </c>
      <c r="AK33" s="473" t="s">
        <v>72</v>
      </c>
      <c r="AL33" s="473" t="s">
        <v>96</v>
      </c>
      <c r="AM33" s="474" t="s">
        <v>97</v>
      </c>
      <c r="AP33" s="759" t="s">
        <v>116</v>
      </c>
      <c r="AQ33" s="760"/>
      <c r="AR33" s="760"/>
      <c r="AS33" s="760"/>
      <c r="AT33" s="760"/>
      <c r="AU33" s="761"/>
      <c r="AV33" s="473" t="s">
        <v>111</v>
      </c>
      <c r="AW33" s="473" t="s">
        <v>71</v>
      </c>
      <c r="AX33" s="473" t="s">
        <v>72</v>
      </c>
      <c r="AY33" s="474" t="s">
        <v>94</v>
      </c>
    </row>
    <row r="34" spans="2:51" ht="16" thickBot="1" x14ac:dyDescent="0.4">
      <c r="B34" s="768"/>
      <c r="C34" s="769"/>
      <c r="D34" s="769"/>
      <c r="E34" s="769"/>
      <c r="F34" s="769"/>
      <c r="G34" s="770"/>
      <c r="H34" s="301">
        <v>0</v>
      </c>
      <c r="I34" s="301">
        <v>0</v>
      </c>
      <c r="J34" s="301">
        <v>0</v>
      </c>
      <c r="K34" s="282">
        <f>SUM(H34:J34)</f>
        <v>0</v>
      </c>
      <c r="L34" s="461"/>
      <c r="N34" s="768"/>
      <c r="O34" s="769"/>
      <c r="P34" s="769"/>
      <c r="Q34" s="769"/>
      <c r="R34" s="769"/>
      <c r="S34" s="769"/>
      <c r="T34" s="770"/>
      <c r="U34" s="301">
        <v>0</v>
      </c>
      <c r="V34" s="301">
        <v>0</v>
      </c>
      <c r="W34" s="301">
        <v>0</v>
      </c>
      <c r="X34" s="283">
        <f t="shared" ref="X34" si="6">SUM(U34:W34)</f>
        <v>0</v>
      </c>
      <c r="Y34" s="269">
        <f>K34-X34</f>
        <v>0</v>
      </c>
      <c r="Z34" s="461"/>
      <c r="AA34" s="461"/>
      <c r="AB34" s="764">
        <f>IF($O$46&lt;&gt;0, N34, B34)</f>
        <v>0</v>
      </c>
      <c r="AC34" s="762"/>
      <c r="AD34" s="762"/>
      <c r="AE34" s="762"/>
      <c r="AF34" s="762"/>
      <c r="AG34" s="762"/>
      <c r="AH34" s="763"/>
      <c r="AI34" s="301">
        <v>0</v>
      </c>
      <c r="AJ34" s="301">
        <v>0</v>
      </c>
      <c r="AK34" s="301">
        <v>0</v>
      </c>
      <c r="AL34" s="284">
        <f t="shared" ref="AL34" si="7">SUM(AI34:AK34)</f>
        <v>0</v>
      </c>
      <c r="AM34" s="270">
        <f>IF($O$50&lt;&gt;0, X34-AL34, K34-AL34)</f>
        <v>0</v>
      </c>
      <c r="AP34" s="768"/>
      <c r="AQ34" s="769"/>
      <c r="AR34" s="769"/>
      <c r="AS34" s="769"/>
      <c r="AT34" s="769"/>
      <c r="AU34" s="770"/>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59" t="s">
        <v>119</v>
      </c>
      <c r="C37" s="760"/>
      <c r="D37" s="760"/>
      <c r="E37" s="760"/>
      <c r="F37" s="760"/>
      <c r="G37" s="761"/>
      <c r="H37" s="273">
        <f>SUM(F24, H28, H31, H34)</f>
        <v>0</v>
      </c>
      <c r="I37" s="273">
        <f>SUM(I24, I28, I31, I34, )</f>
        <v>0</v>
      </c>
      <c r="J37" s="273">
        <f>SUM(J24, J28, J31, J34)</f>
        <v>0</v>
      </c>
      <c r="K37" s="274">
        <f>SUM(H37:J37)</f>
        <v>0</v>
      </c>
      <c r="L37" s="461"/>
      <c r="N37" s="771" t="s">
        <v>119</v>
      </c>
      <c r="O37" s="772"/>
      <c r="P37" s="772"/>
      <c r="Q37" s="772"/>
      <c r="R37" s="772"/>
      <c r="S37" s="772"/>
      <c r="T37" s="772"/>
      <c r="U37" s="275">
        <f>SUM(S24, U28, U31, U34)</f>
        <v>0</v>
      </c>
      <c r="V37" s="275">
        <f>SUM(V24, V28, V31, V34)</f>
        <v>0</v>
      </c>
      <c r="W37" s="275">
        <f>SUM(W24, W28, W31, W34)</f>
        <v>0</v>
      </c>
      <c r="X37" s="275">
        <f>SUM(U37:W37)</f>
        <v>0</v>
      </c>
      <c r="Y37" s="276">
        <f>K37-X37</f>
        <v>0</v>
      </c>
      <c r="Z37" s="461"/>
      <c r="AA37" s="461"/>
      <c r="AB37" s="759" t="s">
        <v>119</v>
      </c>
      <c r="AC37" s="760"/>
      <c r="AD37" s="760"/>
      <c r="AE37" s="760"/>
      <c r="AF37" s="760"/>
      <c r="AG37" s="760"/>
      <c r="AH37" s="761"/>
      <c r="AI37" s="277">
        <f>SUM(AG24, AI28, AI31, AI34)</f>
        <v>0</v>
      </c>
      <c r="AJ37" s="277">
        <f xml:space="preserve"> SUM(AJ24, AJ28, AJ31, AJ34)</f>
        <v>0</v>
      </c>
      <c r="AK37" s="277">
        <f xml:space="preserve"> SUM(AK24, AK28, AK31, AK34)</f>
        <v>0</v>
      </c>
      <c r="AL37" s="277">
        <f>SUM(AI37:AK37)</f>
        <v>0</v>
      </c>
      <c r="AM37" s="278">
        <f>IF($O$50&lt;&gt;0, X37-AL37, K37-AL37)</f>
        <v>0</v>
      </c>
      <c r="AP37" s="759" t="s">
        <v>119</v>
      </c>
      <c r="AQ37" s="760"/>
      <c r="AR37" s="760"/>
      <c r="AS37" s="760"/>
      <c r="AT37" s="760"/>
      <c r="AU37" s="761"/>
      <c r="AV37" s="436">
        <f>SUM(AT24, AV28, AV31, AV34)</f>
        <v>0</v>
      </c>
      <c r="AW37" s="436">
        <f>SUM(AW24, AW28, AW31, AW34, )</f>
        <v>0</v>
      </c>
      <c r="AX37" s="436">
        <f>SUM(AX24, AX28, AX31, AX34)</f>
        <v>0</v>
      </c>
      <c r="AY37" s="437">
        <f>SUM(AV37:AX37)</f>
        <v>0</v>
      </c>
    </row>
    <row r="38" spans="2:51" ht="16" thickBot="1" x14ac:dyDescent="0.4">
      <c r="B38" s="768" t="s">
        <v>120</v>
      </c>
      <c r="C38" s="769"/>
      <c r="D38" s="769"/>
      <c r="E38" s="769"/>
      <c r="F38" s="769"/>
      <c r="G38" s="770"/>
      <c r="H38" s="481"/>
      <c r="I38" s="482"/>
      <c r="J38" s="482"/>
      <c r="K38" s="279">
        <f>SUM(I37:J37)</f>
        <v>0</v>
      </c>
      <c r="L38" s="461"/>
      <c r="N38" s="799" t="s">
        <v>120</v>
      </c>
      <c r="O38" s="800"/>
      <c r="P38" s="800"/>
      <c r="Q38" s="800"/>
      <c r="R38" s="800"/>
      <c r="S38" s="800"/>
      <c r="T38" s="800"/>
      <c r="U38" s="483"/>
      <c r="V38" s="483"/>
      <c r="W38" s="483"/>
      <c r="X38" s="254">
        <f xml:space="preserve"> SUM(V24, W24, V28, W28, V31, W31, V34, W34)</f>
        <v>0</v>
      </c>
      <c r="Y38" s="280">
        <f>K38-X38</f>
        <v>0</v>
      </c>
      <c r="Z38" s="461"/>
      <c r="AA38" s="461"/>
      <c r="AB38" s="768" t="s">
        <v>120</v>
      </c>
      <c r="AC38" s="769"/>
      <c r="AD38" s="769"/>
      <c r="AE38" s="769"/>
      <c r="AF38" s="769"/>
      <c r="AG38" s="769"/>
      <c r="AH38" s="770"/>
      <c r="AI38" s="484"/>
      <c r="AJ38" s="485"/>
      <c r="AK38" s="485"/>
      <c r="AL38" s="281">
        <f xml:space="preserve"> SUM(AJ24, AK24, AJ28, AK28, AJ31, AK31, AJ34, AK34)</f>
        <v>0</v>
      </c>
      <c r="AM38" s="270">
        <f>IF(O50&lt;&gt;0, X38-AL38, K38-AL38)</f>
        <v>0</v>
      </c>
      <c r="AP38" s="768" t="s">
        <v>120</v>
      </c>
      <c r="AQ38" s="769"/>
      <c r="AR38" s="769"/>
      <c r="AS38" s="769"/>
      <c r="AT38" s="769"/>
      <c r="AU38" s="770"/>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59" t="s">
        <v>121</v>
      </c>
      <c r="C40" s="760"/>
      <c r="D40" s="760"/>
      <c r="E40" s="760"/>
      <c r="F40" s="760"/>
      <c r="G40" s="761"/>
      <c r="H40" s="473" t="s">
        <v>111</v>
      </c>
      <c r="I40" s="774" t="s">
        <v>27</v>
      </c>
      <c r="J40" s="761"/>
      <c r="K40" s="474" t="s">
        <v>122</v>
      </c>
      <c r="L40" s="461"/>
      <c r="N40" s="759" t="s">
        <v>121</v>
      </c>
      <c r="O40" s="760"/>
      <c r="P40" s="760"/>
      <c r="Q40" s="760"/>
      <c r="R40" s="760"/>
      <c r="S40" s="760"/>
      <c r="T40" s="761"/>
      <c r="U40" s="473" t="s">
        <v>41</v>
      </c>
      <c r="V40" s="774" t="s">
        <v>27</v>
      </c>
      <c r="W40" s="761"/>
      <c r="X40" s="473" t="s">
        <v>94</v>
      </c>
      <c r="Y40" s="474" t="s">
        <v>95</v>
      </c>
      <c r="Z40" s="461"/>
      <c r="AA40" s="461"/>
      <c r="AB40" s="759" t="s">
        <v>121</v>
      </c>
      <c r="AC40" s="760"/>
      <c r="AD40" s="760"/>
      <c r="AE40" s="760"/>
      <c r="AF40" s="760"/>
      <c r="AG40" s="760"/>
      <c r="AH40" s="761"/>
      <c r="AI40" s="473" t="s">
        <v>123</v>
      </c>
      <c r="AJ40" s="774" t="s">
        <v>27</v>
      </c>
      <c r="AK40" s="761"/>
      <c r="AL40" s="473" t="s">
        <v>124</v>
      </c>
      <c r="AM40" s="474" t="s">
        <v>97</v>
      </c>
      <c r="AP40" s="759" t="s">
        <v>121</v>
      </c>
      <c r="AQ40" s="760"/>
      <c r="AR40" s="760"/>
      <c r="AS40" s="760"/>
      <c r="AT40" s="760"/>
      <c r="AU40" s="761"/>
      <c r="AV40" s="473" t="s">
        <v>111</v>
      </c>
      <c r="AW40" s="774" t="s">
        <v>27</v>
      </c>
      <c r="AX40" s="761"/>
      <c r="AY40" s="474" t="s">
        <v>122</v>
      </c>
    </row>
    <row r="41" spans="2:51" ht="16" thickBot="1" x14ac:dyDescent="0.4">
      <c r="B41" s="768" t="s">
        <v>40</v>
      </c>
      <c r="C41" s="769"/>
      <c r="D41" s="769"/>
      <c r="E41" s="769"/>
      <c r="F41" s="769"/>
      <c r="G41" s="770"/>
      <c r="H41" s="268">
        <f>( SUM(F24, H28, H31, H34))*$C$8</f>
        <v>0</v>
      </c>
      <c r="I41" s="792">
        <f>( SUM(I24, I28, I31, I34, J24, J28, J31, J34))*$C$8</f>
        <v>0</v>
      </c>
      <c r="J41" s="793"/>
      <c r="K41" s="282">
        <f>SUM(H41:J41)</f>
        <v>0</v>
      </c>
      <c r="L41" s="461"/>
      <c r="N41" s="768" t="s">
        <v>40</v>
      </c>
      <c r="O41" s="769"/>
      <c r="P41" s="769"/>
      <c r="Q41" s="769"/>
      <c r="R41" s="769"/>
      <c r="S41" s="769"/>
      <c r="T41" s="770"/>
      <c r="U41" s="283">
        <f>( SUM(S24, U28, U31, U34))*$O$8</f>
        <v>0</v>
      </c>
      <c r="V41" s="794">
        <f>( SUM(V24, W24, V28, W28, V31, W31, V34, W34, ))*$O$8</f>
        <v>0</v>
      </c>
      <c r="W41" s="795"/>
      <c r="X41" s="283">
        <f>SUM(U41:W41)</f>
        <v>0</v>
      </c>
      <c r="Y41" s="269">
        <f>K41-X41</f>
        <v>0</v>
      </c>
      <c r="Z41" s="461"/>
      <c r="AA41" s="461"/>
      <c r="AB41" s="768" t="s">
        <v>40</v>
      </c>
      <c r="AC41" s="769"/>
      <c r="AD41" s="769"/>
      <c r="AE41" s="769"/>
      <c r="AF41" s="769"/>
      <c r="AG41" s="769"/>
      <c r="AH41" s="770"/>
      <c r="AI41" s="500">
        <f>( SUM(AG24, AI28, AI31, AI34))*$C$8</f>
        <v>0</v>
      </c>
      <c r="AJ41" s="790">
        <f>( SUM(AJ24, AK24, AJ28, AK28, AJ31, AK31, AJ34, AK34, ))*$C$8</f>
        <v>0</v>
      </c>
      <c r="AK41" s="791"/>
      <c r="AL41" s="284">
        <f>SUM(AI41:AK41)</f>
        <v>0</v>
      </c>
      <c r="AM41" s="270">
        <f>IF($O$50&lt;&gt;0, X41-AL41, K41-AL41)</f>
        <v>0</v>
      </c>
      <c r="AP41" s="768" t="s">
        <v>40</v>
      </c>
      <c r="AQ41" s="769"/>
      <c r="AR41" s="769"/>
      <c r="AS41" s="769"/>
      <c r="AT41" s="769"/>
      <c r="AU41" s="770"/>
      <c r="AV41" s="433">
        <f>( SUM(AT24, AV28, AV31, AV34))*$C$8</f>
        <v>0</v>
      </c>
      <c r="AW41" s="860">
        <f>( SUM(AW24, AW28, AW31, AW34, AX24, AX28, AX31, AX34))*$C$8</f>
        <v>0</v>
      </c>
      <c r="AX41" s="861"/>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796" t="s">
        <v>126</v>
      </c>
      <c r="C43" s="797"/>
      <c r="D43" s="797"/>
      <c r="E43" s="797"/>
      <c r="F43" s="797"/>
      <c r="G43" s="798"/>
      <c r="H43" s="285">
        <f>SUM(H37,H41)</f>
        <v>0</v>
      </c>
      <c r="I43" s="285">
        <f>SUM(I37, I41)</f>
        <v>0</v>
      </c>
      <c r="J43" s="285">
        <f>SUM(J37)</f>
        <v>0</v>
      </c>
      <c r="K43" s="286">
        <f>SUM(H43:J43)</f>
        <v>0</v>
      </c>
      <c r="L43" s="272"/>
      <c r="N43" s="782" t="s">
        <v>126</v>
      </c>
      <c r="O43" s="783"/>
      <c r="P43" s="783"/>
      <c r="Q43" s="783"/>
      <c r="R43" s="783"/>
      <c r="S43" s="783"/>
      <c r="T43" s="811"/>
      <c r="U43" s="287">
        <f xml:space="preserve"> SUM(S24, U28, U31, U34, U41)</f>
        <v>0</v>
      </c>
      <c r="V43" s="287">
        <f xml:space="preserve"> SUM(V24, V28, V31, V34, V41)</f>
        <v>0</v>
      </c>
      <c r="W43" s="287">
        <f xml:space="preserve"> SUM(W24, W28, W31, W34)</f>
        <v>0</v>
      </c>
      <c r="X43" s="287">
        <f>SUM(U43:W43)</f>
        <v>0</v>
      </c>
      <c r="Y43" s="288">
        <f>K43-X43</f>
        <v>0</v>
      </c>
      <c r="Z43" s="272"/>
      <c r="AA43" s="272"/>
      <c r="AB43" s="784" t="s">
        <v>126</v>
      </c>
      <c r="AC43" s="785"/>
      <c r="AD43" s="785"/>
      <c r="AE43" s="785"/>
      <c r="AF43" s="785"/>
      <c r="AG43" s="785"/>
      <c r="AH43" s="786"/>
      <c r="AI43" s="289">
        <f>SUM(AG24, AI28, AI31, AI34, AI41)</f>
        <v>0</v>
      </c>
      <c r="AJ43" s="289">
        <f>SUM(AJ24, AJ28, AJ31, AJ34, AJ41)</f>
        <v>0</v>
      </c>
      <c r="AK43" s="289">
        <f>SUM(AK24, AK28, AK31, AK34)</f>
        <v>0</v>
      </c>
      <c r="AL43" s="289">
        <f>SUM(AI43:AK43)</f>
        <v>0</v>
      </c>
      <c r="AM43" s="290">
        <f>IF($O$50&lt;&gt;0, X43-AL43, K43-AL43)</f>
        <v>0</v>
      </c>
      <c r="AP43" s="862" t="s">
        <v>339</v>
      </c>
      <c r="AQ43" s="863"/>
      <c r="AR43" s="863"/>
      <c r="AS43" s="863"/>
      <c r="AT43" s="863"/>
      <c r="AU43" s="864"/>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4"/>
      <c r="AI46" s="761"/>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775"/>
      <c r="AI47" s="776"/>
      <c r="AJ47" s="776"/>
      <c r="AK47" s="777"/>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8"/>
      <c r="AI48" s="770"/>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44"/>
      <c r="AI50" s="780"/>
      <c r="AJ50" s="780"/>
      <c r="AK50" s="781"/>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02" t="s">
        <v>304</v>
      </c>
      <c r="C60" s="803"/>
      <c r="D60" s="803"/>
      <c r="E60" s="803"/>
      <c r="F60" s="803"/>
      <c r="G60" s="803"/>
      <c r="H60" s="803"/>
      <c r="I60" s="803"/>
      <c r="J60" s="803"/>
      <c r="K60" s="804"/>
      <c r="N60" s="805" t="s">
        <v>155</v>
      </c>
      <c r="O60" s="806"/>
      <c r="P60" s="806"/>
      <c r="Q60" s="806"/>
      <c r="R60" s="806"/>
      <c r="S60" s="806"/>
      <c r="T60" s="806"/>
      <c r="U60" s="806"/>
      <c r="V60" s="806"/>
      <c r="W60" s="806"/>
      <c r="X60" s="806"/>
      <c r="Y60" s="807"/>
      <c r="AB60" s="808" t="s">
        <v>156</v>
      </c>
      <c r="AC60" s="809"/>
      <c r="AD60" s="809"/>
      <c r="AE60" s="809"/>
      <c r="AF60" s="809"/>
      <c r="AG60" s="809"/>
      <c r="AH60" s="809"/>
      <c r="AI60" s="809"/>
      <c r="AJ60" s="809"/>
      <c r="AK60" s="809"/>
      <c r="AL60" s="809"/>
      <c r="AM60" s="810"/>
      <c r="AP60" s="857" t="s">
        <v>341</v>
      </c>
      <c r="AQ60" s="858"/>
      <c r="AR60" s="858"/>
      <c r="AS60" s="858"/>
      <c r="AT60" s="858"/>
      <c r="AU60" s="858"/>
      <c r="AV60" s="858"/>
      <c r="AW60" s="858"/>
      <c r="AX60" s="858"/>
      <c r="AY60" s="859"/>
    </row>
    <row r="61" spans="2:51" ht="16" thickBot="1" x14ac:dyDescent="0.4">
      <c r="B61" s="250" t="s">
        <v>310</v>
      </c>
      <c r="C61" s="778"/>
      <c r="D61" s="770"/>
      <c r="E61" s="251" t="s">
        <v>311</v>
      </c>
      <c r="F61" s="830"/>
      <c r="G61" s="831"/>
      <c r="H61" s="831"/>
      <c r="I61" s="831"/>
      <c r="J61" s="831"/>
      <c r="K61" s="832"/>
      <c r="N61" s="250" t="s">
        <v>310</v>
      </c>
      <c r="O61" s="830"/>
      <c r="P61" s="831"/>
      <c r="Q61" s="833"/>
      <c r="R61" s="251" t="s">
        <v>311</v>
      </c>
      <c r="S61" s="830"/>
      <c r="T61" s="831"/>
      <c r="U61" s="831"/>
      <c r="V61" s="831"/>
      <c r="W61" s="831"/>
      <c r="X61" s="831"/>
      <c r="Y61" s="832"/>
      <c r="AB61" s="250" t="s">
        <v>310</v>
      </c>
      <c r="AC61" s="830"/>
      <c r="AD61" s="831"/>
      <c r="AE61" s="833"/>
      <c r="AF61" s="251" t="s">
        <v>311</v>
      </c>
      <c r="AG61" s="830"/>
      <c r="AH61" s="831"/>
      <c r="AI61" s="831"/>
      <c r="AJ61" s="831"/>
      <c r="AK61" s="831"/>
      <c r="AL61" s="831"/>
      <c r="AM61" s="832"/>
      <c r="AP61" s="250" t="s">
        <v>326</v>
      </c>
      <c r="AQ61" s="778"/>
      <c r="AR61" s="770"/>
      <c r="AS61" s="251" t="s">
        <v>327</v>
      </c>
      <c r="AT61" s="830"/>
      <c r="AU61" s="831"/>
      <c r="AV61" s="831"/>
      <c r="AW61" s="831"/>
      <c r="AX61" s="831"/>
      <c r="AY61" s="832"/>
    </row>
    <row r="62" spans="2:51" ht="16" thickBot="1" x14ac:dyDescent="0.4">
      <c r="D62" s="144"/>
      <c r="E62" s="144"/>
    </row>
    <row r="63" spans="2:51" x14ac:dyDescent="0.35">
      <c r="B63" s="771" t="s">
        <v>244</v>
      </c>
      <c r="C63" s="772"/>
      <c r="D63" s="772"/>
      <c r="E63" s="772"/>
      <c r="F63" s="772"/>
      <c r="G63" s="772"/>
      <c r="H63" s="772"/>
      <c r="I63" s="772"/>
      <c r="J63" s="772"/>
      <c r="K63" s="773"/>
      <c r="N63" s="759" t="s">
        <v>83</v>
      </c>
      <c r="O63" s="760"/>
      <c r="P63" s="760"/>
      <c r="Q63" s="760"/>
      <c r="R63" s="760"/>
      <c r="S63" s="760"/>
      <c r="T63" s="760"/>
      <c r="U63" s="760"/>
      <c r="V63" s="760"/>
      <c r="W63" s="760"/>
      <c r="X63" s="760"/>
      <c r="Y63" s="801"/>
      <c r="AB63" s="771" t="s">
        <v>83</v>
      </c>
      <c r="AC63" s="772"/>
      <c r="AD63" s="772"/>
      <c r="AE63" s="772"/>
      <c r="AF63" s="772"/>
      <c r="AG63" s="772"/>
      <c r="AH63" s="772"/>
      <c r="AI63" s="772"/>
      <c r="AJ63" s="772"/>
      <c r="AK63" s="772"/>
      <c r="AL63" s="772"/>
      <c r="AM63" s="773"/>
      <c r="AP63" s="771" t="s">
        <v>244</v>
      </c>
      <c r="AQ63" s="772"/>
      <c r="AR63" s="772"/>
      <c r="AS63" s="772"/>
      <c r="AT63" s="772"/>
      <c r="AU63" s="772"/>
      <c r="AV63" s="772"/>
      <c r="AW63" s="772"/>
      <c r="AX63" s="772"/>
      <c r="AY63" s="773"/>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59" t="s">
        <v>109</v>
      </c>
      <c r="C69" s="760"/>
      <c r="D69" s="760"/>
      <c r="E69" s="760"/>
      <c r="F69" s="760"/>
      <c r="G69" s="760"/>
      <c r="H69" s="760"/>
      <c r="I69" s="760"/>
      <c r="J69" s="760"/>
      <c r="K69" s="801"/>
      <c r="N69" s="759" t="s">
        <v>109</v>
      </c>
      <c r="O69" s="760"/>
      <c r="P69" s="760"/>
      <c r="Q69" s="760"/>
      <c r="R69" s="760"/>
      <c r="S69" s="760"/>
      <c r="T69" s="760"/>
      <c r="U69" s="760"/>
      <c r="V69" s="760"/>
      <c r="W69" s="760"/>
      <c r="X69" s="760"/>
      <c r="Y69" s="801"/>
      <c r="AB69" s="759" t="s">
        <v>109</v>
      </c>
      <c r="AC69" s="760"/>
      <c r="AD69" s="760"/>
      <c r="AE69" s="760"/>
      <c r="AF69" s="760"/>
      <c r="AG69" s="760"/>
      <c r="AH69" s="760"/>
      <c r="AI69" s="760"/>
      <c r="AJ69" s="760"/>
      <c r="AK69" s="760"/>
      <c r="AL69" s="760"/>
      <c r="AM69" s="801"/>
      <c r="AP69" s="759" t="s">
        <v>109</v>
      </c>
      <c r="AQ69" s="760"/>
      <c r="AR69" s="760"/>
      <c r="AS69" s="760"/>
      <c r="AT69" s="760"/>
      <c r="AU69" s="760"/>
      <c r="AV69" s="760"/>
      <c r="AW69" s="760"/>
      <c r="AX69" s="760"/>
      <c r="AY69" s="801"/>
    </row>
    <row r="70" spans="2:51" x14ac:dyDescent="0.35">
      <c r="B70" s="788" t="s">
        <v>110</v>
      </c>
      <c r="C70" s="776"/>
      <c r="D70" s="776"/>
      <c r="E70" s="776"/>
      <c r="F70" s="776"/>
      <c r="G70" s="787"/>
      <c r="H70" s="392" t="s">
        <v>111</v>
      </c>
      <c r="I70" s="392" t="s">
        <v>71</v>
      </c>
      <c r="J70" s="392" t="s">
        <v>72</v>
      </c>
      <c r="K70" s="475" t="s">
        <v>94</v>
      </c>
      <c r="M70" s="490"/>
      <c r="N70" s="776" t="s">
        <v>110</v>
      </c>
      <c r="O70" s="776"/>
      <c r="P70" s="776"/>
      <c r="Q70" s="776"/>
      <c r="R70" s="776"/>
      <c r="S70" s="787"/>
      <c r="T70" s="392" t="s">
        <v>97</v>
      </c>
      <c r="U70" s="392" t="s">
        <v>41</v>
      </c>
      <c r="V70" s="392" t="s">
        <v>71</v>
      </c>
      <c r="W70" s="392" t="s">
        <v>72</v>
      </c>
      <c r="X70" s="392" t="s">
        <v>94</v>
      </c>
      <c r="Y70" s="475" t="s">
        <v>95</v>
      </c>
      <c r="AB70" s="788" t="s">
        <v>110</v>
      </c>
      <c r="AC70" s="776"/>
      <c r="AD70" s="776"/>
      <c r="AE70" s="776"/>
      <c r="AF70" s="776"/>
      <c r="AG70" s="776"/>
      <c r="AH70" s="392" t="s">
        <v>97</v>
      </c>
      <c r="AI70" s="392" t="s">
        <v>112</v>
      </c>
      <c r="AJ70" s="392" t="s">
        <v>71</v>
      </c>
      <c r="AK70" s="392" t="s">
        <v>72</v>
      </c>
      <c r="AL70" s="392" t="s">
        <v>96</v>
      </c>
      <c r="AM70" s="475" t="s">
        <v>160</v>
      </c>
      <c r="AP70" s="788" t="s">
        <v>110</v>
      </c>
      <c r="AQ70" s="776"/>
      <c r="AR70" s="776"/>
      <c r="AS70" s="776"/>
      <c r="AT70" s="776"/>
      <c r="AU70" s="787"/>
      <c r="AV70" s="392" t="s">
        <v>111</v>
      </c>
      <c r="AW70" s="392" t="s">
        <v>71</v>
      </c>
      <c r="AX70" s="392" t="s">
        <v>72</v>
      </c>
      <c r="AY70" s="475" t="s">
        <v>94</v>
      </c>
    </row>
    <row r="71" spans="2:51" ht="16" thickBot="1" x14ac:dyDescent="0.4">
      <c r="B71" s="764">
        <f>B28</f>
        <v>0</v>
      </c>
      <c r="C71" s="762"/>
      <c r="D71" s="762"/>
      <c r="E71" s="762"/>
      <c r="F71" s="762"/>
      <c r="G71" s="763"/>
      <c r="H71" s="301">
        <v>0</v>
      </c>
      <c r="I71" s="301">
        <v>0</v>
      </c>
      <c r="J71" s="301">
        <v>0</v>
      </c>
      <c r="K71" s="282">
        <f>SUM(H71:J71)</f>
        <v>0</v>
      </c>
      <c r="L71" s="461"/>
      <c r="M71" s="490"/>
      <c r="N71" s="764">
        <f>N28</f>
        <v>0</v>
      </c>
      <c r="O71" s="762"/>
      <c r="P71" s="762"/>
      <c r="Q71" s="762"/>
      <c r="R71" s="762"/>
      <c r="S71" s="763"/>
      <c r="T71" s="305">
        <f>AM28</f>
        <v>0</v>
      </c>
      <c r="U71" s="302">
        <v>0</v>
      </c>
      <c r="V71" s="301">
        <v>0</v>
      </c>
      <c r="W71" s="301">
        <v>0</v>
      </c>
      <c r="X71" s="283">
        <f>SUM(U71:W71)</f>
        <v>0</v>
      </c>
      <c r="Y71" s="269">
        <f>K71-X71</f>
        <v>0</v>
      </c>
      <c r="Z71" s="461"/>
      <c r="AA71" s="461"/>
      <c r="AB71" s="764">
        <f>IF($O$89&lt;&gt;0, N71,B71)</f>
        <v>0</v>
      </c>
      <c r="AC71" s="762"/>
      <c r="AD71" s="762"/>
      <c r="AE71" s="762"/>
      <c r="AF71" s="762"/>
      <c r="AG71" s="763"/>
      <c r="AH71" s="310">
        <f>AM28</f>
        <v>0</v>
      </c>
      <c r="AI71" s="301">
        <v>0</v>
      </c>
      <c r="AJ71" s="301">
        <v>0</v>
      </c>
      <c r="AK71" s="301">
        <v>0</v>
      </c>
      <c r="AL71" s="284">
        <f>SUM(AI71:AK71)</f>
        <v>0</v>
      </c>
      <c r="AM71" s="270">
        <f>IF($O$93&lt;&gt;0, X71+AM28-AL71, K71+AM28-AL71)</f>
        <v>0</v>
      </c>
      <c r="AP71" s="768"/>
      <c r="AQ71" s="769"/>
      <c r="AR71" s="769"/>
      <c r="AS71" s="769"/>
      <c r="AT71" s="769"/>
      <c r="AU71" s="770"/>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59" t="s">
        <v>114</v>
      </c>
      <c r="C73" s="760"/>
      <c r="D73" s="760"/>
      <c r="E73" s="760"/>
      <c r="F73" s="760"/>
      <c r="G73" s="761"/>
      <c r="H73" s="473" t="s">
        <v>111</v>
      </c>
      <c r="I73" s="473" t="s">
        <v>71</v>
      </c>
      <c r="J73" s="473" t="s">
        <v>72</v>
      </c>
      <c r="K73" s="474" t="s">
        <v>94</v>
      </c>
      <c r="N73" s="759" t="s">
        <v>114</v>
      </c>
      <c r="O73" s="760"/>
      <c r="P73" s="760"/>
      <c r="Q73" s="760"/>
      <c r="R73" s="760"/>
      <c r="S73" s="761"/>
      <c r="T73" s="492" t="s">
        <v>97</v>
      </c>
      <c r="U73" s="473" t="s">
        <v>41</v>
      </c>
      <c r="V73" s="473" t="s">
        <v>71</v>
      </c>
      <c r="W73" s="473" t="s">
        <v>72</v>
      </c>
      <c r="X73" s="473" t="s">
        <v>94</v>
      </c>
      <c r="Y73" s="474" t="s">
        <v>95</v>
      </c>
      <c r="AA73" s="490"/>
      <c r="AB73" s="759" t="s">
        <v>114</v>
      </c>
      <c r="AC73" s="760"/>
      <c r="AD73" s="760"/>
      <c r="AE73" s="760"/>
      <c r="AF73" s="760"/>
      <c r="AG73" s="761"/>
      <c r="AH73" s="473" t="s">
        <v>97</v>
      </c>
      <c r="AI73" s="473" t="s">
        <v>112</v>
      </c>
      <c r="AJ73" s="473" t="s">
        <v>71</v>
      </c>
      <c r="AK73" s="473" t="s">
        <v>72</v>
      </c>
      <c r="AL73" s="473" t="s">
        <v>96</v>
      </c>
      <c r="AM73" s="474" t="s">
        <v>160</v>
      </c>
      <c r="AP73" s="759" t="s">
        <v>114</v>
      </c>
      <c r="AQ73" s="760"/>
      <c r="AR73" s="760"/>
      <c r="AS73" s="760"/>
      <c r="AT73" s="760"/>
      <c r="AU73" s="761"/>
      <c r="AV73" s="473" t="s">
        <v>111</v>
      </c>
      <c r="AW73" s="473" t="s">
        <v>71</v>
      </c>
      <c r="AX73" s="473" t="s">
        <v>72</v>
      </c>
      <c r="AY73" s="474" t="s">
        <v>94</v>
      </c>
    </row>
    <row r="74" spans="2:51" ht="16" thickBot="1" x14ac:dyDescent="0.4">
      <c r="B74" s="764">
        <f>B31</f>
        <v>0</v>
      </c>
      <c r="C74" s="762"/>
      <c r="D74" s="762"/>
      <c r="E74" s="762"/>
      <c r="F74" s="762"/>
      <c r="G74" s="763"/>
      <c r="H74" s="301">
        <v>0</v>
      </c>
      <c r="I74" s="301">
        <v>0</v>
      </c>
      <c r="J74" s="301">
        <v>0</v>
      </c>
      <c r="K74" s="282">
        <f>SUM(H74:J74)</f>
        <v>0</v>
      </c>
      <c r="L74" s="461"/>
      <c r="N74" s="764">
        <f>N31</f>
        <v>0</v>
      </c>
      <c r="O74" s="762"/>
      <c r="P74" s="762"/>
      <c r="Q74" s="762"/>
      <c r="R74" s="762"/>
      <c r="S74" s="763"/>
      <c r="T74" s="306">
        <f>AM31</f>
        <v>0</v>
      </c>
      <c r="U74" s="302">
        <v>0</v>
      </c>
      <c r="V74" s="302">
        <v>0</v>
      </c>
      <c r="W74" s="301">
        <v>0</v>
      </c>
      <c r="X74" s="313">
        <f>SUM(U74:W74)</f>
        <v>0</v>
      </c>
      <c r="Y74" s="269">
        <f>K74-X74</f>
        <v>0</v>
      </c>
      <c r="Z74" s="461"/>
      <c r="AA74" s="494"/>
      <c r="AB74" s="764">
        <f>IF($O$89&lt;&gt;0, N74,B74)</f>
        <v>0</v>
      </c>
      <c r="AC74" s="762"/>
      <c r="AD74" s="762"/>
      <c r="AE74" s="762"/>
      <c r="AF74" s="762"/>
      <c r="AG74" s="763"/>
      <c r="AH74" s="314">
        <f>AM31</f>
        <v>0</v>
      </c>
      <c r="AI74" s="301">
        <v>0</v>
      </c>
      <c r="AJ74" s="302">
        <v>0</v>
      </c>
      <c r="AK74" s="301">
        <v>0</v>
      </c>
      <c r="AL74" s="315">
        <f>SUM(AI74:AK74)</f>
        <v>0</v>
      </c>
      <c r="AM74" s="270">
        <f>IF($O$93&lt;&gt;0, X74+AM31-AL74, K74+AM31-AL74)</f>
        <v>0</v>
      </c>
      <c r="AP74" s="768"/>
      <c r="AQ74" s="769"/>
      <c r="AR74" s="769"/>
      <c r="AS74" s="769"/>
      <c r="AT74" s="769"/>
      <c r="AU74" s="770"/>
      <c r="AV74" s="302">
        <v>0</v>
      </c>
      <c r="AW74" s="302">
        <v>0</v>
      </c>
      <c r="AX74" s="302">
        <v>0</v>
      </c>
      <c r="AY74" s="435">
        <f>SUM(AV74:AX74)</f>
        <v>0</v>
      </c>
    </row>
    <row r="75" spans="2:51" ht="16" thickBot="1" x14ac:dyDescent="0.4">
      <c r="D75" s="144"/>
      <c r="E75" s="144"/>
      <c r="H75" s="272"/>
      <c r="I75" s="272"/>
      <c r="J75" s="272"/>
      <c r="K75" s="272"/>
      <c r="L75" s="461"/>
      <c r="N75" s="789"/>
      <c r="O75" s="789"/>
      <c r="P75" s="789"/>
      <c r="Q75" s="789"/>
      <c r="R75" s="789"/>
      <c r="S75" s="789"/>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59" t="s">
        <v>116</v>
      </c>
      <c r="C76" s="760"/>
      <c r="D76" s="760"/>
      <c r="E76" s="760"/>
      <c r="F76" s="760"/>
      <c r="G76" s="761"/>
      <c r="H76" s="473" t="s">
        <v>111</v>
      </c>
      <c r="I76" s="473" t="s">
        <v>71</v>
      </c>
      <c r="J76" s="473" t="s">
        <v>72</v>
      </c>
      <c r="K76" s="474" t="s">
        <v>94</v>
      </c>
      <c r="M76" s="490"/>
      <c r="N76" s="760" t="s">
        <v>116</v>
      </c>
      <c r="O76" s="760"/>
      <c r="P76" s="760"/>
      <c r="Q76" s="760"/>
      <c r="R76" s="760"/>
      <c r="S76" s="761"/>
      <c r="T76" s="492" t="s">
        <v>97</v>
      </c>
      <c r="U76" s="473" t="s">
        <v>41</v>
      </c>
      <c r="V76" s="473" t="s">
        <v>71</v>
      </c>
      <c r="W76" s="473" t="s">
        <v>72</v>
      </c>
      <c r="X76" s="473" t="s">
        <v>94</v>
      </c>
      <c r="Y76" s="474" t="s">
        <v>95</v>
      </c>
      <c r="AA76" s="490"/>
      <c r="AB76" s="759" t="s">
        <v>116</v>
      </c>
      <c r="AC76" s="760"/>
      <c r="AD76" s="760"/>
      <c r="AE76" s="760"/>
      <c r="AF76" s="760"/>
      <c r="AG76" s="761"/>
      <c r="AH76" s="473" t="s">
        <v>97</v>
      </c>
      <c r="AI76" s="473" t="s">
        <v>112</v>
      </c>
      <c r="AJ76" s="473" t="s">
        <v>71</v>
      </c>
      <c r="AK76" s="473" t="s">
        <v>72</v>
      </c>
      <c r="AL76" s="473" t="s">
        <v>96</v>
      </c>
      <c r="AM76" s="474" t="s">
        <v>160</v>
      </c>
      <c r="AP76" s="759" t="s">
        <v>116</v>
      </c>
      <c r="AQ76" s="760"/>
      <c r="AR76" s="760"/>
      <c r="AS76" s="760"/>
      <c r="AT76" s="760"/>
      <c r="AU76" s="761"/>
      <c r="AV76" s="473" t="s">
        <v>111</v>
      </c>
      <c r="AW76" s="473" t="s">
        <v>71</v>
      </c>
      <c r="AX76" s="473" t="s">
        <v>72</v>
      </c>
      <c r="AY76" s="474" t="s">
        <v>94</v>
      </c>
    </row>
    <row r="77" spans="2:51" ht="16" thickBot="1" x14ac:dyDescent="0.4">
      <c r="B77" s="764">
        <f>B34</f>
        <v>0</v>
      </c>
      <c r="C77" s="762"/>
      <c r="D77" s="762"/>
      <c r="E77" s="762"/>
      <c r="F77" s="762"/>
      <c r="G77" s="763"/>
      <c r="H77" s="301">
        <v>0</v>
      </c>
      <c r="I77" s="301">
        <v>0</v>
      </c>
      <c r="J77" s="301">
        <v>0</v>
      </c>
      <c r="K77" s="282">
        <f>SUM(H77:J77)</f>
        <v>0</v>
      </c>
      <c r="L77" s="461"/>
      <c r="M77" s="490"/>
      <c r="N77" s="762">
        <f>N34</f>
        <v>0</v>
      </c>
      <c r="O77" s="762"/>
      <c r="P77" s="762"/>
      <c r="Q77" s="762"/>
      <c r="R77" s="762"/>
      <c r="S77" s="763"/>
      <c r="T77" s="305">
        <f>AM34</f>
        <v>0</v>
      </c>
      <c r="U77" s="301">
        <v>0</v>
      </c>
      <c r="V77" s="301">
        <v>0</v>
      </c>
      <c r="W77" s="301">
        <v>0</v>
      </c>
      <c r="X77" s="283">
        <f t="shared" ref="X77" si="14">SUM(U77:W77)</f>
        <v>0</v>
      </c>
      <c r="Y77" s="269">
        <f>K77-X77</f>
        <v>0</v>
      </c>
      <c r="Z77" s="461"/>
      <c r="AA77" s="494"/>
      <c r="AB77" s="764">
        <f>IF($O$89&lt;&gt;0, N77,B77)</f>
        <v>0</v>
      </c>
      <c r="AC77" s="762"/>
      <c r="AD77" s="762"/>
      <c r="AE77" s="762"/>
      <c r="AF77" s="762"/>
      <c r="AG77" s="763"/>
      <c r="AH77" s="308">
        <f>AM34</f>
        <v>0</v>
      </c>
      <c r="AI77" s="301">
        <v>0</v>
      </c>
      <c r="AJ77" s="301">
        <v>0</v>
      </c>
      <c r="AK77" s="301">
        <v>0</v>
      </c>
      <c r="AL77" s="284">
        <f t="shared" ref="AL77" si="15">SUM(AI77:AK77)</f>
        <v>0</v>
      </c>
      <c r="AM77" s="270">
        <f>IF($O$93&lt;&gt;0, X77+AM34-AL77, K77+AM34-AL77)</f>
        <v>0</v>
      </c>
      <c r="AP77" s="768"/>
      <c r="AQ77" s="769"/>
      <c r="AR77" s="769"/>
      <c r="AS77" s="769"/>
      <c r="AT77" s="769"/>
      <c r="AU77" s="770"/>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1" t="s">
        <v>119</v>
      </c>
      <c r="C80" s="772"/>
      <c r="D80" s="772"/>
      <c r="E80" s="772"/>
      <c r="F80" s="772"/>
      <c r="G80" s="772"/>
      <c r="H80" s="273">
        <f>SUM(F67, H71, H74, H77)</f>
        <v>0</v>
      </c>
      <c r="I80" s="273">
        <f>SUM(I67, I71, I74, I77, )</f>
        <v>0</v>
      </c>
      <c r="J80" s="273">
        <f>SUM(J67, J71, J74, J77)</f>
        <v>0</v>
      </c>
      <c r="K80" s="274">
        <f>SUM(H80:J80)</f>
        <v>0</v>
      </c>
      <c r="L80" s="461"/>
      <c r="N80" s="765" t="s">
        <v>119</v>
      </c>
      <c r="O80" s="766"/>
      <c r="P80" s="766"/>
      <c r="Q80" s="766"/>
      <c r="R80" s="766"/>
      <c r="S80" s="767"/>
      <c r="T80" s="307">
        <f>AM37</f>
        <v>0</v>
      </c>
      <c r="U80" s="303">
        <f>SUM(S67, U71, U74, U77)</f>
        <v>0</v>
      </c>
      <c r="V80" s="275">
        <f>SUM(V67, V71, V74, V77)</f>
        <v>0</v>
      </c>
      <c r="W80" s="275">
        <f>SUM(W67, W71, W74, W77)</f>
        <v>0</v>
      </c>
      <c r="X80" s="275">
        <f>SUM(U80:W80)</f>
        <v>0</v>
      </c>
      <c r="Y80" s="276">
        <f>K80-X80</f>
        <v>0</v>
      </c>
      <c r="Z80" s="461"/>
      <c r="AA80" s="461"/>
      <c r="AB80" s="759" t="s">
        <v>119</v>
      </c>
      <c r="AC80" s="760"/>
      <c r="AD80" s="760"/>
      <c r="AE80" s="760"/>
      <c r="AF80" s="760"/>
      <c r="AG80" s="761"/>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59" t="s">
        <v>119</v>
      </c>
      <c r="AQ80" s="760"/>
      <c r="AR80" s="760"/>
      <c r="AS80" s="760"/>
      <c r="AT80" s="760"/>
      <c r="AU80" s="761"/>
      <c r="AV80" s="436">
        <f>SUM(AT67, AV71, AV74, AV77)</f>
        <v>0</v>
      </c>
      <c r="AW80" s="436">
        <f>SUM(AW67, AW71, AW74, AW77, )</f>
        <v>0</v>
      </c>
      <c r="AX80" s="436">
        <f>SUM(AX67, AX71, AX74, AX77)</f>
        <v>0</v>
      </c>
      <c r="AY80" s="437">
        <f>SUM(AV80:AX80)</f>
        <v>0</v>
      </c>
    </row>
    <row r="81" spans="2:51" ht="16" thickBot="1" x14ac:dyDescent="0.4">
      <c r="B81" s="799" t="s">
        <v>120</v>
      </c>
      <c r="C81" s="800"/>
      <c r="D81" s="800"/>
      <c r="E81" s="800"/>
      <c r="F81" s="800"/>
      <c r="G81" s="800"/>
      <c r="H81" s="481"/>
      <c r="I81" s="482"/>
      <c r="J81" s="253">
        <f>SUM(I80:J80)</f>
        <v>0</v>
      </c>
      <c r="K81" s="282">
        <f>SUM(H81:J81)</f>
        <v>0</v>
      </c>
      <c r="L81" s="461"/>
      <c r="N81" s="768" t="s">
        <v>120</v>
      </c>
      <c r="O81" s="769"/>
      <c r="P81" s="769"/>
      <c r="Q81" s="769"/>
      <c r="R81" s="769"/>
      <c r="S81" s="769"/>
      <c r="T81" s="305">
        <f>AM38</f>
        <v>0</v>
      </c>
      <c r="U81" s="495"/>
      <c r="V81" s="483"/>
      <c r="W81" s="483"/>
      <c r="X81" s="254">
        <f xml:space="preserve"> SUM(V67, W67, V71, W71, V74, W74, V77, W77)</f>
        <v>0</v>
      </c>
      <c r="Y81" s="269">
        <f>H81-X81</f>
        <v>0</v>
      </c>
      <c r="Z81" s="461"/>
      <c r="AA81" s="461"/>
      <c r="AB81" s="768" t="s">
        <v>120</v>
      </c>
      <c r="AC81" s="769"/>
      <c r="AD81" s="769"/>
      <c r="AE81" s="769"/>
      <c r="AF81" s="769"/>
      <c r="AG81" s="770"/>
      <c r="AH81" s="310">
        <f>AM38</f>
        <v>0</v>
      </c>
      <c r="AI81" s="484"/>
      <c r="AJ81" s="485"/>
      <c r="AK81" s="485"/>
      <c r="AL81" s="281">
        <f xml:space="preserve"> SUM(AJ67, AK67, AJ71, AK71, AJ74, AK74, AJ77, AK77)</f>
        <v>0</v>
      </c>
      <c r="AM81" s="270">
        <f>IF($O$93&lt;&gt;0, X81+AM38-AL81, K81+AM38-AL81)</f>
        <v>0</v>
      </c>
      <c r="AP81" s="768" t="s">
        <v>120</v>
      </c>
      <c r="AQ81" s="769"/>
      <c r="AR81" s="769"/>
      <c r="AS81" s="769"/>
      <c r="AT81" s="769"/>
      <c r="AU81" s="770"/>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59" t="s">
        <v>121</v>
      </c>
      <c r="C83" s="760"/>
      <c r="D83" s="760"/>
      <c r="E83" s="760"/>
      <c r="F83" s="760"/>
      <c r="G83" s="761"/>
      <c r="H83" s="473" t="s">
        <v>111</v>
      </c>
      <c r="I83" s="774" t="s">
        <v>27</v>
      </c>
      <c r="J83" s="761"/>
      <c r="K83" s="474" t="s">
        <v>122</v>
      </c>
      <c r="L83" s="461"/>
      <c r="N83" s="759" t="s">
        <v>121</v>
      </c>
      <c r="O83" s="760"/>
      <c r="P83" s="760"/>
      <c r="Q83" s="760"/>
      <c r="R83" s="760"/>
      <c r="S83" s="760"/>
      <c r="T83" s="473" t="s">
        <v>97</v>
      </c>
      <c r="U83" s="473" t="s">
        <v>41</v>
      </c>
      <c r="V83" s="774" t="s">
        <v>27</v>
      </c>
      <c r="W83" s="761"/>
      <c r="X83" s="473" t="s">
        <v>94</v>
      </c>
      <c r="Y83" s="474" t="s">
        <v>95</v>
      </c>
      <c r="Z83" s="461"/>
      <c r="AA83" s="494"/>
      <c r="AB83" s="759" t="s">
        <v>121</v>
      </c>
      <c r="AC83" s="760"/>
      <c r="AD83" s="760"/>
      <c r="AE83" s="760"/>
      <c r="AF83" s="760"/>
      <c r="AG83" s="761"/>
      <c r="AH83" s="473" t="s">
        <v>97</v>
      </c>
      <c r="AI83" s="473" t="s">
        <v>123</v>
      </c>
      <c r="AJ83" s="774" t="s">
        <v>27</v>
      </c>
      <c r="AK83" s="761"/>
      <c r="AL83" s="473" t="s">
        <v>124</v>
      </c>
      <c r="AM83" s="474" t="s">
        <v>160</v>
      </c>
      <c r="AP83" s="759" t="s">
        <v>121</v>
      </c>
      <c r="AQ83" s="760"/>
      <c r="AR83" s="760"/>
      <c r="AS83" s="760"/>
      <c r="AT83" s="760"/>
      <c r="AU83" s="761"/>
      <c r="AV83" s="473" t="s">
        <v>111</v>
      </c>
      <c r="AW83" s="774" t="s">
        <v>27</v>
      </c>
      <c r="AX83" s="761"/>
      <c r="AY83" s="474" t="s">
        <v>122</v>
      </c>
    </row>
    <row r="84" spans="2:51" ht="16" thickBot="1" x14ac:dyDescent="0.4">
      <c r="B84" s="768" t="s">
        <v>40</v>
      </c>
      <c r="C84" s="769"/>
      <c r="D84" s="769"/>
      <c r="E84" s="769"/>
      <c r="F84" s="769"/>
      <c r="G84" s="770"/>
      <c r="H84" s="268">
        <f>( SUM(F67, H71, H74, H77))*$C$8</f>
        <v>0</v>
      </c>
      <c r="I84" s="792">
        <f>( SUM(I67, I71, I74, I77, J67, J71, J74, J77))*$C$8</f>
        <v>0</v>
      </c>
      <c r="J84" s="793"/>
      <c r="K84" s="282">
        <f>SUM(H84:J84)</f>
        <v>0</v>
      </c>
      <c r="L84" s="461"/>
      <c r="N84" s="768" t="s">
        <v>40</v>
      </c>
      <c r="O84" s="769"/>
      <c r="P84" s="769"/>
      <c r="Q84" s="769"/>
      <c r="R84" s="769"/>
      <c r="S84" s="769"/>
      <c r="T84" s="311">
        <f>AM41</f>
        <v>0</v>
      </c>
      <c r="U84" s="283">
        <f>( SUM(S67, U71, U74, U77))*$O$8</f>
        <v>0</v>
      </c>
      <c r="V84" s="794">
        <f>( SUM(V67, W67, V71, W71, V74, W74, V77, W77, ))*$O$8</f>
        <v>0</v>
      </c>
      <c r="W84" s="795"/>
      <c r="X84" s="283">
        <f>SUM(U84:W84)</f>
        <v>0</v>
      </c>
      <c r="Y84" s="269">
        <f>K84-X84</f>
        <v>0</v>
      </c>
      <c r="Z84" s="461"/>
      <c r="AA84" s="494"/>
      <c r="AB84" s="768" t="s">
        <v>40</v>
      </c>
      <c r="AC84" s="769"/>
      <c r="AD84" s="769"/>
      <c r="AE84" s="769"/>
      <c r="AF84" s="769"/>
      <c r="AG84" s="770"/>
      <c r="AH84" s="310">
        <f>AM41</f>
        <v>0</v>
      </c>
      <c r="AI84" s="500">
        <f>( SUM(AG67, AI71, AI74, AI77))*$C$8</f>
        <v>0</v>
      </c>
      <c r="AJ84" s="790">
        <f>( SUM(AJ67, AK67, AJ71, AK71, AJ74, AK74, AJ77, AK77, ))*$C$8</f>
        <v>0</v>
      </c>
      <c r="AK84" s="791"/>
      <c r="AL84" s="284">
        <f>SUM(AI84:AK84)</f>
        <v>0</v>
      </c>
      <c r="AM84" s="270">
        <f>IF($O$93&lt;&gt;0, X84+AM41-AL84, K84+AM41-AL84)</f>
        <v>0</v>
      </c>
      <c r="AP84" s="768" t="s">
        <v>40</v>
      </c>
      <c r="AQ84" s="769"/>
      <c r="AR84" s="769"/>
      <c r="AS84" s="769"/>
      <c r="AT84" s="769"/>
      <c r="AU84" s="770"/>
      <c r="AV84" s="433">
        <f>( SUM(AT67, AV71, AV74, AV77))*$C$8</f>
        <v>0</v>
      </c>
      <c r="AW84" s="860">
        <f>( SUM(AW67, AW71, AW74, AW77, AX67, AX71, AX74, AX77))*$C$8</f>
        <v>0</v>
      </c>
      <c r="AX84" s="861"/>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796" t="s">
        <v>126</v>
      </c>
      <c r="C86" s="797"/>
      <c r="D86" s="797"/>
      <c r="E86" s="797"/>
      <c r="F86" s="797"/>
      <c r="G86" s="798"/>
      <c r="H86" s="285">
        <f>SUM(H80,H84)</f>
        <v>0</v>
      </c>
      <c r="I86" s="285">
        <f>SUM(I80, I84)</f>
        <v>0</v>
      </c>
      <c r="J86" s="285">
        <f>SUM(J80)</f>
        <v>0</v>
      </c>
      <c r="K86" s="286">
        <f>SUM(H86:J86)</f>
        <v>0</v>
      </c>
      <c r="L86" s="272"/>
      <c r="N86" s="782" t="s">
        <v>126</v>
      </c>
      <c r="O86" s="783"/>
      <c r="P86" s="783"/>
      <c r="Q86" s="783"/>
      <c r="R86" s="783"/>
      <c r="S86" s="78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784" t="s">
        <v>126</v>
      </c>
      <c r="AC86" s="785"/>
      <c r="AD86" s="785"/>
      <c r="AE86" s="785"/>
      <c r="AF86" s="785"/>
      <c r="AG86" s="786"/>
      <c r="AH86" s="319">
        <f>AM43</f>
        <v>0</v>
      </c>
      <c r="AI86" s="289">
        <f>SUM(AG67, AI71, AI74, AI77, AI84)</f>
        <v>0</v>
      </c>
      <c r="AJ86" s="289">
        <f>SUM(AJ67, AJ71, AJ74, AJ77, AJ84)</f>
        <v>0</v>
      </c>
      <c r="AK86" s="289">
        <f>SUM(AK67, AK71, AK74, AK77)</f>
        <v>0</v>
      </c>
      <c r="AL86" s="289">
        <f>SUM(AI86:AK86)</f>
        <v>0</v>
      </c>
      <c r="AM86" s="290">
        <f>IF($O$93&lt;&gt;0, X86+AM43-AL86, K86+AM43-AL86)</f>
        <v>0</v>
      </c>
      <c r="AP86" s="862" t="s">
        <v>342</v>
      </c>
      <c r="AQ86" s="863"/>
      <c r="AR86" s="863"/>
      <c r="AS86" s="863"/>
      <c r="AT86" s="863"/>
      <c r="AU86" s="864"/>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4"/>
      <c r="AI89" s="761"/>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775"/>
      <c r="AI90" s="776"/>
      <c r="AJ90" s="776"/>
      <c r="AK90" s="777"/>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8"/>
      <c r="AI91" s="770"/>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79" t="s">
        <v>151</v>
      </c>
      <c r="AH93" s="780"/>
      <c r="AI93" s="780"/>
      <c r="AJ93" s="780"/>
      <c r="AK93" s="781"/>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02" t="s">
        <v>305</v>
      </c>
      <c r="C103" s="803"/>
      <c r="D103" s="803"/>
      <c r="E103" s="803"/>
      <c r="F103" s="803"/>
      <c r="G103" s="803"/>
      <c r="H103" s="803"/>
      <c r="I103" s="803"/>
      <c r="J103" s="803"/>
      <c r="K103" s="804"/>
      <c r="N103" s="805" t="s">
        <v>171</v>
      </c>
      <c r="O103" s="806"/>
      <c r="P103" s="806"/>
      <c r="Q103" s="806"/>
      <c r="R103" s="806"/>
      <c r="S103" s="806"/>
      <c r="T103" s="806"/>
      <c r="U103" s="806"/>
      <c r="V103" s="806"/>
      <c r="W103" s="806"/>
      <c r="X103" s="806"/>
      <c r="Y103" s="807"/>
      <c r="AB103" s="808" t="s">
        <v>172</v>
      </c>
      <c r="AC103" s="809"/>
      <c r="AD103" s="809"/>
      <c r="AE103" s="809"/>
      <c r="AF103" s="809"/>
      <c r="AG103" s="809"/>
      <c r="AH103" s="809"/>
      <c r="AI103" s="809"/>
      <c r="AJ103" s="809"/>
      <c r="AK103" s="809"/>
      <c r="AL103" s="809"/>
      <c r="AM103" s="810"/>
      <c r="AP103" s="857" t="s">
        <v>343</v>
      </c>
      <c r="AQ103" s="858"/>
      <c r="AR103" s="858"/>
      <c r="AS103" s="858"/>
      <c r="AT103" s="858"/>
      <c r="AU103" s="858"/>
      <c r="AV103" s="858"/>
      <c r="AW103" s="858"/>
      <c r="AX103" s="858"/>
      <c r="AY103" s="859"/>
    </row>
    <row r="104" spans="2:51" ht="16" thickBot="1" x14ac:dyDescent="0.4">
      <c r="B104" s="250" t="s">
        <v>312</v>
      </c>
      <c r="C104" s="778"/>
      <c r="D104" s="770"/>
      <c r="E104" s="251" t="s">
        <v>313</v>
      </c>
      <c r="F104" s="830"/>
      <c r="G104" s="831"/>
      <c r="H104" s="831"/>
      <c r="I104" s="831"/>
      <c r="J104" s="831"/>
      <c r="K104" s="832"/>
      <c r="N104" s="250" t="s">
        <v>312</v>
      </c>
      <c r="O104" s="830"/>
      <c r="P104" s="831"/>
      <c r="Q104" s="833"/>
      <c r="R104" s="251" t="s">
        <v>313</v>
      </c>
      <c r="S104" s="830"/>
      <c r="T104" s="831"/>
      <c r="U104" s="831"/>
      <c r="V104" s="831"/>
      <c r="W104" s="831"/>
      <c r="X104" s="831"/>
      <c r="Y104" s="832"/>
      <c r="AB104" s="250" t="s">
        <v>312</v>
      </c>
      <c r="AC104" s="830"/>
      <c r="AD104" s="831"/>
      <c r="AE104" s="833"/>
      <c r="AF104" s="251" t="s">
        <v>313</v>
      </c>
      <c r="AG104" s="830"/>
      <c r="AH104" s="831"/>
      <c r="AI104" s="831"/>
      <c r="AJ104" s="831"/>
      <c r="AK104" s="831"/>
      <c r="AL104" s="831"/>
      <c r="AM104" s="832"/>
      <c r="AP104" s="250" t="s">
        <v>326</v>
      </c>
      <c r="AQ104" s="778"/>
      <c r="AR104" s="770"/>
      <c r="AS104" s="251" t="s">
        <v>327</v>
      </c>
      <c r="AT104" s="830"/>
      <c r="AU104" s="831"/>
      <c r="AV104" s="831"/>
      <c r="AW104" s="831"/>
      <c r="AX104" s="831"/>
      <c r="AY104" s="832"/>
    </row>
    <row r="105" spans="2:51" ht="16" thickBot="1" x14ac:dyDescent="0.4">
      <c r="D105" s="144"/>
      <c r="E105" s="144"/>
    </row>
    <row r="106" spans="2:51" x14ac:dyDescent="0.35">
      <c r="B106" s="771" t="s">
        <v>244</v>
      </c>
      <c r="C106" s="772"/>
      <c r="D106" s="772"/>
      <c r="E106" s="772"/>
      <c r="F106" s="772"/>
      <c r="G106" s="772"/>
      <c r="H106" s="772"/>
      <c r="I106" s="772"/>
      <c r="J106" s="772"/>
      <c r="K106" s="773"/>
      <c r="N106" s="759" t="s">
        <v>83</v>
      </c>
      <c r="O106" s="760"/>
      <c r="P106" s="760"/>
      <c r="Q106" s="760"/>
      <c r="R106" s="760"/>
      <c r="S106" s="760"/>
      <c r="T106" s="760"/>
      <c r="U106" s="760"/>
      <c r="V106" s="760"/>
      <c r="W106" s="760"/>
      <c r="X106" s="760"/>
      <c r="Y106" s="801"/>
      <c r="AB106" s="771" t="s">
        <v>83</v>
      </c>
      <c r="AC106" s="772"/>
      <c r="AD106" s="772"/>
      <c r="AE106" s="772"/>
      <c r="AF106" s="772"/>
      <c r="AG106" s="772"/>
      <c r="AH106" s="772"/>
      <c r="AI106" s="772"/>
      <c r="AJ106" s="772"/>
      <c r="AK106" s="772"/>
      <c r="AL106" s="772"/>
      <c r="AM106" s="773"/>
      <c r="AP106" s="771" t="s">
        <v>244</v>
      </c>
      <c r="AQ106" s="772"/>
      <c r="AR106" s="772"/>
      <c r="AS106" s="772"/>
      <c r="AT106" s="772"/>
      <c r="AU106" s="772"/>
      <c r="AV106" s="772"/>
      <c r="AW106" s="772"/>
      <c r="AX106" s="772"/>
      <c r="AY106" s="773"/>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59" t="s">
        <v>109</v>
      </c>
      <c r="C112" s="760"/>
      <c r="D112" s="760"/>
      <c r="E112" s="760"/>
      <c r="F112" s="760"/>
      <c r="G112" s="760"/>
      <c r="H112" s="760"/>
      <c r="I112" s="760"/>
      <c r="J112" s="760"/>
      <c r="K112" s="801"/>
      <c r="N112" s="759" t="s">
        <v>109</v>
      </c>
      <c r="O112" s="760"/>
      <c r="P112" s="760"/>
      <c r="Q112" s="760"/>
      <c r="R112" s="760"/>
      <c r="S112" s="760"/>
      <c r="T112" s="760"/>
      <c r="U112" s="760"/>
      <c r="V112" s="760"/>
      <c r="W112" s="760"/>
      <c r="X112" s="760"/>
      <c r="Y112" s="801"/>
      <c r="AB112" s="759" t="s">
        <v>109</v>
      </c>
      <c r="AC112" s="760"/>
      <c r="AD112" s="760"/>
      <c r="AE112" s="760"/>
      <c r="AF112" s="760"/>
      <c r="AG112" s="760"/>
      <c r="AH112" s="760"/>
      <c r="AI112" s="760"/>
      <c r="AJ112" s="760"/>
      <c r="AK112" s="760"/>
      <c r="AL112" s="760"/>
      <c r="AM112" s="801"/>
      <c r="AP112" s="759" t="s">
        <v>109</v>
      </c>
      <c r="AQ112" s="760"/>
      <c r="AR112" s="760"/>
      <c r="AS112" s="760"/>
      <c r="AT112" s="760"/>
      <c r="AU112" s="760"/>
      <c r="AV112" s="760"/>
      <c r="AW112" s="760"/>
      <c r="AX112" s="760"/>
      <c r="AY112" s="801"/>
    </row>
    <row r="113" spans="2:51" x14ac:dyDescent="0.35">
      <c r="B113" s="788" t="s">
        <v>110</v>
      </c>
      <c r="C113" s="776"/>
      <c r="D113" s="776"/>
      <c r="E113" s="776"/>
      <c r="F113" s="776"/>
      <c r="G113" s="787"/>
      <c r="H113" s="392" t="s">
        <v>111</v>
      </c>
      <c r="I113" s="392" t="s">
        <v>71</v>
      </c>
      <c r="J113" s="392" t="s">
        <v>72</v>
      </c>
      <c r="K113" s="475" t="s">
        <v>94</v>
      </c>
      <c r="M113" s="490"/>
      <c r="N113" s="776" t="s">
        <v>110</v>
      </c>
      <c r="O113" s="776"/>
      <c r="P113" s="776"/>
      <c r="Q113" s="776"/>
      <c r="R113" s="776"/>
      <c r="S113" s="787"/>
      <c r="T113" s="392" t="s">
        <v>160</v>
      </c>
      <c r="U113" s="392" t="s">
        <v>41</v>
      </c>
      <c r="V113" s="392" t="s">
        <v>71</v>
      </c>
      <c r="W113" s="392" t="s">
        <v>72</v>
      </c>
      <c r="X113" s="392" t="s">
        <v>94</v>
      </c>
      <c r="Y113" s="475" t="s">
        <v>95</v>
      </c>
      <c r="AB113" s="788" t="s">
        <v>110</v>
      </c>
      <c r="AC113" s="776"/>
      <c r="AD113" s="776"/>
      <c r="AE113" s="776"/>
      <c r="AF113" s="776"/>
      <c r="AG113" s="776"/>
      <c r="AH113" s="392" t="s">
        <v>160</v>
      </c>
      <c r="AI113" s="392" t="s">
        <v>112</v>
      </c>
      <c r="AJ113" s="392" t="s">
        <v>71</v>
      </c>
      <c r="AK113" s="392" t="s">
        <v>72</v>
      </c>
      <c r="AL113" s="392" t="s">
        <v>96</v>
      </c>
      <c r="AM113" s="475" t="s">
        <v>175</v>
      </c>
      <c r="AP113" s="788" t="s">
        <v>110</v>
      </c>
      <c r="AQ113" s="776"/>
      <c r="AR113" s="776"/>
      <c r="AS113" s="776"/>
      <c r="AT113" s="776"/>
      <c r="AU113" s="787"/>
      <c r="AV113" s="392" t="s">
        <v>111</v>
      </c>
      <c r="AW113" s="392" t="s">
        <v>71</v>
      </c>
      <c r="AX113" s="392" t="s">
        <v>72</v>
      </c>
      <c r="AY113" s="475" t="s">
        <v>94</v>
      </c>
    </row>
    <row r="114" spans="2:51" ht="16" thickBot="1" x14ac:dyDescent="0.4">
      <c r="B114" s="764">
        <f>B71</f>
        <v>0</v>
      </c>
      <c r="C114" s="762"/>
      <c r="D114" s="762"/>
      <c r="E114" s="762"/>
      <c r="F114" s="762"/>
      <c r="G114" s="763"/>
      <c r="H114" s="301">
        <v>0</v>
      </c>
      <c r="I114" s="301">
        <v>0</v>
      </c>
      <c r="J114" s="301">
        <v>0</v>
      </c>
      <c r="K114" s="282">
        <f>SUM(H114:J114)</f>
        <v>0</v>
      </c>
      <c r="L114" s="461"/>
      <c r="M114" s="490"/>
      <c r="N114" s="764">
        <f>N71</f>
        <v>0</v>
      </c>
      <c r="O114" s="762"/>
      <c r="P114" s="762"/>
      <c r="Q114" s="762"/>
      <c r="R114" s="762"/>
      <c r="S114" s="763"/>
      <c r="T114" s="305">
        <f>AM71</f>
        <v>0</v>
      </c>
      <c r="U114" s="302">
        <v>0</v>
      </c>
      <c r="V114" s="301">
        <v>0</v>
      </c>
      <c r="W114" s="301">
        <v>0</v>
      </c>
      <c r="X114" s="283">
        <f>SUM(U114:W114)</f>
        <v>0</v>
      </c>
      <c r="Y114" s="269">
        <f>K114-X114</f>
        <v>0</v>
      </c>
      <c r="Z114" s="461"/>
      <c r="AA114" s="461"/>
      <c r="AB114" s="764">
        <f>IF($O$132&lt;&gt;0, N114, B114)</f>
        <v>0</v>
      </c>
      <c r="AC114" s="762"/>
      <c r="AD114" s="762"/>
      <c r="AE114" s="762"/>
      <c r="AF114" s="762"/>
      <c r="AG114" s="763"/>
      <c r="AH114" s="310">
        <f>AM71</f>
        <v>0</v>
      </c>
      <c r="AI114" s="301">
        <v>0</v>
      </c>
      <c r="AJ114" s="301">
        <v>0</v>
      </c>
      <c r="AK114" s="301">
        <v>0</v>
      </c>
      <c r="AL114" s="284">
        <f>SUM(AI114:AK114)</f>
        <v>0</v>
      </c>
      <c r="AM114" s="270">
        <f>IF($O$136&lt;&gt;0, X114+AM71-AL114, K114+AM71-AL114)</f>
        <v>0</v>
      </c>
      <c r="AP114" s="768"/>
      <c r="AQ114" s="769"/>
      <c r="AR114" s="769"/>
      <c r="AS114" s="769"/>
      <c r="AT114" s="769"/>
      <c r="AU114" s="770"/>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59" t="s">
        <v>114</v>
      </c>
      <c r="C116" s="760"/>
      <c r="D116" s="760"/>
      <c r="E116" s="760"/>
      <c r="F116" s="760"/>
      <c r="G116" s="761"/>
      <c r="H116" s="473" t="s">
        <v>111</v>
      </c>
      <c r="I116" s="473" t="s">
        <v>71</v>
      </c>
      <c r="J116" s="473" t="s">
        <v>72</v>
      </c>
      <c r="K116" s="474" t="s">
        <v>94</v>
      </c>
      <c r="N116" s="759" t="s">
        <v>114</v>
      </c>
      <c r="O116" s="760"/>
      <c r="P116" s="760"/>
      <c r="Q116" s="760"/>
      <c r="R116" s="760"/>
      <c r="S116" s="761"/>
      <c r="T116" s="492" t="s">
        <v>160</v>
      </c>
      <c r="U116" s="473" t="s">
        <v>41</v>
      </c>
      <c r="V116" s="473" t="s">
        <v>71</v>
      </c>
      <c r="W116" s="473" t="s">
        <v>72</v>
      </c>
      <c r="X116" s="473" t="s">
        <v>94</v>
      </c>
      <c r="Y116" s="474" t="s">
        <v>95</v>
      </c>
      <c r="AA116" s="490"/>
      <c r="AB116" s="759" t="s">
        <v>114</v>
      </c>
      <c r="AC116" s="760"/>
      <c r="AD116" s="760"/>
      <c r="AE116" s="760"/>
      <c r="AF116" s="760"/>
      <c r="AG116" s="761"/>
      <c r="AH116" s="473" t="s">
        <v>160</v>
      </c>
      <c r="AI116" s="473" t="s">
        <v>112</v>
      </c>
      <c r="AJ116" s="473" t="s">
        <v>71</v>
      </c>
      <c r="AK116" s="473" t="s">
        <v>72</v>
      </c>
      <c r="AL116" s="473" t="s">
        <v>96</v>
      </c>
      <c r="AM116" s="474" t="s">
        <v>175</v>
      </c>
      <c r="AP116" s="759" t="s">
        <v>114</v>
      </c>
      <c r="AQ116" s="760"/>
      <c r="AR116" s="760"/>
      <c r="AS116" s="760"/>
      <c r="AT116" s="760"/>
      <c r="AU116" s="761"/>
      <c r="AV116" s="473" t="s">
        <v>111</v>
      </c>
      <c r="AW116" s="473" t="s">
        <v>71</v>
      </c>
      <c r="AX116" s="473" t="s">
        <v>72</v>
      </c>
      <c r="AY116" s="474" t="s">
        <v>94</v>
      </c>
    </row>
    <row r="117" spans="2:51" ht="16" thickBot="1" x14ac:dyDescent="0.4">
      <c r="B117" s="764">
        <f>B74</f>
        <v>0</v>
      </c>
      <c r="C117" s="762"/>
      <c r="D117" s="762"/>
      <c r="E117" s="762"/>
      <c r="F117" s="762"/>
      <c r="G117" s="763"/>
      <c r="H117" s="301">
        <v>0</v>
      </c>
      <c r="I117" s="301">
        <v>0</v>
      </c>
      <c r="J117" s="301">
        <v>0</v>
      </c>
      <c r="K117" s="282">
        <f>SUM(H117:J117)</f>
        <v>0</v>
      </c>
      <c r="L117" s="461"/>
      <c r="N117" s="764">
        <f>N74</f>
        <v>0</v>
      </c>
      <c r="O117" s="762"/>
      <c r="P117" s="762"/>
      <c r="Q117" s="762"/>
      <c r="R117" s="762"/>
      <c r="S117" s="763"/>
      <c r="T117" s="306">
        <f>AM74</f>
        <v>0</v>
      </c>
      <c r="U117" s="302">
        <v>0</v>
      </c>
      <c r="V117" s="302">
        <v>0</v>
      </c>
      <c r="W117" s="301">
        <v>0</v>
      </c>
      <c r="X117" s="313">
        <f>SUM(U117:W117)</f>
        <v>0</v>
      </c>
      <c r="Y117" s="269">
        <f>K117-X117</f>
        <v>0</v>
      </c>
      <c r="Z117" s="461"/>
      <c r="AA117" s="494"/>
      <c r="AB117" s="764">
        <f>IF($O$132&lt;&gt;0, N117, B117)</f>
        <v>0</v>
      </c>
      <c r="AC117" s="762"/>
      <c r="AD117" s="762"/>
      <c r="AE117" s="762"/>
      <c r="AF117" s="762"/>
      <c r="AG117" s="763"/>
      <c r="AH117" s="314">
        <f>AM74</f>
        <v>0</v>
      </c>
      <c r="AI117" s="301">
        <v>0</v>
      </c>
      <c r="AJ117" s="302">
        <v>0</v>
      </c>
      <c r="AK117" s="301">
        <v>0</v>
      </c>
      <c r="AL117" s="315">
        <f>SUM(AI117:AK117)</f>
        <v>0</v>
      </c>
      <c r="AM117" s="270">
        <f>IF($O$136&lt;&gt;0, X117+AM74-AL117, K117+AM74-AL117)</f>
        <v>0</v>
      </c>
      <c r="AP117" s="768"/>
      <c r="AQ117" s="769"/>
      <c r="AR117" s="769"/>
      <c r="AS117" s="769"/>
      <c r="AT117" s="769"/>
      <c r="AU117" s="770"/>
      <c r="AV117" s="302">
        <v>0</v>
      </c>
      <c r="AW117" s="302">
        <v>0</v>
      </c>
      <c r="AX117" s="302">
        <v>0</v>
      </c>
      <c r="AY117" s="435">
        <f>SUM(AV117:AX117)</f>
        <v>0</v>
      </c>
    </row>
    <row r="118" spans="2:51" ht="16" thickBot="1" x14ac:dyDescent="0.4">
      <c r="D118" s="144"/>
      <c r="E118" s="144"/>
      <c r="H118" s="272"/>
      <c r="I118" s="272"/>
      <c r="J118" s="272"/>
      <c r="K118" s="272"/>
      <c r="L118" s="461"/>
      <c r="N118" s="789"/>
      <c r="O118" s="789"/>
      <c r="P118" s="789"/>
      <c r="Q118" s="789"/>
      <c r="R118" s="789"/>
      <c r="S118" s="789"/>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59" t="s">
        <v>116</v>
      </c>
      <c r="C119" s="760"/>
      <c r="D119" s="760"/>
      <c r="E119" s="760"/>
      <c r="F119" s="760"/>
      <c r="G119" s="761"/>
      <c r="H119" s="473" t="s">
        <v>111</v>
      </c>
      <c r="I119" s="473" t="s">
        <v>71</v>
      </c>
      <c r="J119" s="473" t="s">
        <v>72</v>
      </c>
      <c r="K119" s="474" t="s">
        <v>94</v>
      </c>
      <c r="M119" s="490"/>
      <c r="N119" s="760" t="s">
        <v>116</v>
      </c>
      <c r="O119" s="760"/>
      <c r="P119" s="760"/>
      <c r="Q119" s="760"/>
      <c r="R119" s="760"/>
      <c r="S119" s="761"/>
      <c r="T119" s="492" t="s">
        <v>160</v>
      </c>
      <c r="U119" s="473" t="s">
        <v>41</v>
      </c>
      <c r="V119" s="473" t="s">
        <v>71</v>
      </c>
      <c r="W119" s="473" t="s">
        <v>72</v>
      </c>
      <c r="X119" s="473" t="s">
        <v>94</v>
      </c>
      <c r="Y119" s="474" t="s">
        <v>95</v>
      </c>
      <c r="AA119" s="490"/>
      <c r="AB119" s="759" t="s">
        <v>116</v>
      </c>
      <c r="AC119" s="760"/>
      <c r="AD119" s="760"/>
      <c r="AE119" s="760"/>
      <c r="AF119" s="760"/>
      <c r="AG119" s="761"/>
      <c r="AH119" s="473" t="s">
        <v>160</v>
      </c>
      <c r="AI119" s="473" t="s">
        <v>112</v>
      </c>
      <c r="AJ119" s="473" t="s">
        <v>71</v>
      </c>
      <c r="AK119" s="473" t="s">
        <v>72</v>
      </c>
      <c r="AL119" s="473" t="s">
        <v>96</v>
      </c>
      <c r="AM119" s="474" t="s">
        <v>175</v>
      </c>
      <c r="AP119" s="759" t="s">
        <v>116</v>
      </c>
      <c r="AQ119" s="760"/>
      <c r="AR119" s="760"/>
      <c r="AS119" s="760"/>
      <c r="AT119" s="760"/>
      <c r="AU119" s="761"/>
      <c r="AV119" s="473" t="s">
        <v>111</v>
      </c>
      <c r="AW119" s="473" t="s">
        <v>71</v>
      </c>
      <c r="AX119" s="473" t="s">
        <v>72</v>
      </c>
      <c r="AY119" s="474" t="s">
        <v>94</v>
      </c>
    </row>
    <row r="120" spans="2:51" ht="16" thickBot="1" x14ac:dyDescent="0.4">
      <c r="B120" s="764">
        <f>B77</f>
        <v>0</v>
      </c>
      <c r="C120" s="762"/>
      <c r="D120" s="762"/>
      <c r="E120" s="762"/>
      <c r="F120" s="762"/>
      <c r="G120" s="763"/>
      <c r="H120" s="301">
        <v>0</v>
      </c>
      <c r="I120" s="301">
        <v>0</v>
      </c>
      <c r="J120" s="301">
        <v>0</v>
      </c>
      <c r="K120" s="282">
        <f>SUM(H120:J120)</f>
        <v>0</v>
      </c>
      <c r="L120" s="461"/>
      <c r="M120" s="490"/>
      <c r="N120" s="762">
        <f>N77</f>
        <v>0</v>
      </c>
      <c r="O120" s="762"/>
      <c r="P120" s="762"/>
      <c r="Q120" s="762"/>
      <c r="R120" s="762"/>
      <c r="S120" s="763"/>
      <c r="T120" s="305">
        <f>AM77</f>
        <v>0</v>
      </c>
      <c r="U120" s="301">
        <v>0</v>
      </c>
      <c r="V120" s="301">
        <v>0</v>
      </c>
      <c r="W120" s="301">
        <v>0</v>
      </c>
      <c r="X120" s="283">
        <f t="shared" ref="X120" si="22">SUM(U120:W120)</f>
        <v>0</v>
      </c>
      <c r="Y120" s="269">
        <f>K120-X120</f>
        <v>0</v>
      </c>
      <c r="Z120" s="461"/>
      <c r="AA120" s="494"/>
      <c r="AB120" s="764">
        <f>IF($O$132&lt;&gt;0, N120, B120)</f>
        <v>0</v>
      </c>
      <c r="AC120" s="762"/>
      <c r="AD120" s="762"/>
      <c r="AE120" s="762"/>
      <c r="AF120" s="762"/>
      <c r="AG120" s="763"/>
      <c r="AH120" s="314">
        <f>AM77</f>
        <v>0</v>
      </c>
      <c r="AI120" s="301">
        <v>0</v>
      </c>
      <c r="AJ120" s="301">
        <v>0</v>
      </c>
      <c r="AK120" s="301">
        <v>0</v>
      </c>
      <c r="AL120" s="284">
        <f t="shared" ref="AL120" si="23">SUM(AI120:AK120)</f>
        <v>0</v>
      </c>
      <c r="AM120" s="270">
        <f>IF($O$136&lt;&gt;0, X120+AM77-AL120, K120+AM77-AL120)</f>
        <v>0</v>
      </c>
      <c r="AP120" s="768"/>
      <c r="AQ120" s="769"/>
      <c r="AR120" s="769"/>
      <c r="AS120" s="769"/>
      <c r="AT120" s="769"/>
      <c r="AU120" s="770"/>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1" t="s">
        <v>119</v>
      </c>
      <c r="C123" s="772"/>
      <c r="D123" s="772"/>
      <c r="E123" s="772"/>
      <c r="F123" s="772"/>
      <c r="G123" s="772"/>
      <c r="H123" s="273">
        <f>SUM(F110, H114, H117, H120)</f>
        <v>0</v>
      </c>
      <c r="I123" s="273">
        <f>SUM(I110, I114, I117, I120, )</f>
        <v>0</v>
      </c>
      <c r="J123" s="273">
        <f>SUM(J110, J114, J117, J120)</f>
        <v>0</v>
      </c>
      <c r="K123" s="274">
        <f>SUM(H123:J123)</f>
        <v>0</v>
      </c>
      <c r="L123" s="461"/>
      <c r="N123" s="765" t="s">
        <v>119</v>
      </c>
      <c r="O123" s="766"/>
      <c r="P123" s="766"/>
      <c r="Q123" s="766"/>
      <c r="R123" s="766"/>
      <c r="S123" s="767"/>
      <c r="T123" s="307">
        <f>AM80</f>
        <v>0</v>
      </c>
      <c r="U123" s="303">
        <f>SUM(S110, U114, U117, U120)</f>
        <v>0</v>
      </c>
      <c r="V123" s="275">
        <f>SUM(V110, V114, V117, V120)</f>
        <v>0</v>
      </c>
      <c r="W123" s="275">
        <f>SUM(W110, W114, W117, W120)</f>
        <v>0</v>
      </c>
      <c r="X123" s="275">
        <f>SUM(U123:W123)</f>
        <v>0</v>
      </c>
      <c r="Y123" s="276">
        <f>K123-X123</f>
        <v>0</v>
      </c>
      <c r="Z123" s="461"/>
      <c r="AA123" s="461"/>
      <c r="AB123" s="759" t="s">
        <v>119</v>
      </c>
      <c r="AC123" s="760"/>
      <c r="AD123" s="760"/>
      <c r="AE123" s="760"/>
      <c r="AF123" s="760"/>
      <c r="AG123" s="761"/>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59" t="s">
        <v>119</v>
      </c>
      <c r="AQ123" s="760"/>
      <c r="AR123" s="760"/>
      <c r="AS123" s="760"/>
      <c r="AT123" s="760"/>
      <c r="AU123" s="761"/>
      <c r="AV123" s="436">
        <f>SUM(AT110, AV114, AV117, AV120)</f>
        <v>0</v>
      </c>
      <c r="AW123" s="436">
        <f>SUM(AW110, AW114, AW117, AW120, )</f>
        <v>0</v>
      </c>
      <c r="AX123" s="436">
        <f>SUM(AX110, AX114, AX117, AX120)</f>
        <v>0</v>
      </c>
      <c r="AY123" s="437">
        <f>SUM(AV123:AX123)</f>
        <v>0</v>
      </c>
    </row>
    <row r="124" spans="2:51" ht="16" thickBot="1" x14ac:dyDescent="0.4">
      <c r="B124" s="799" t="s">
        <v>120</v>
      </c>
      <c r="C124" s="800"/>
      <c r="D124" s="800"/>
      <c r="E124" s="800"/>
      <c r="F124" s="800"/>
      <c r="G124" s="800"/>
      <c r="H124" s="481"/>
      <c r="I124" s="482"/>
      <c r="J124" s="253">
        <f>SUM(I123:J123)</f>
        <v>0</v>
      </c>
      <c r="K124" s="282">
        <f>SUM(H124:J124)</f>
        <v>0</v>
      </c>
      <c r="L124" s="461"/>
      <c r="N124" s="768" t="s">
        <v>120</v>
      </c>
      <c r="O124" s="769"/>
      <c r="P124" s="769"/>
      <c r="Q124" s="769"/>
      <c r="R124" s="769"/>
      <c r="S124" s="769"/>
      <c r="T124" s="305">
        <f>AM81</f>
        <v>0</v>
      </c>
      <c r="U124" s="495"/>
      <c r="V124" s="483"/>
      <c r="W124" s="483"/>
      <c r="X124" s="254">
        <f xml:space="preserve"> SUM(V110, W110, V114, W114, V117, W117, V120, W120)</f>
        <v>0</v>
      </c>
      <c r="Y124" s="269">
        <f>H124-X124</f>
        <v>0</v>
      </c>
      <c r="Z124" s="461"/>
      <c r="AA124" s="461"/>
      <c r="AB124" s="768" t="s">
        <v>120</v>
      </c>
      <c r="AC124" s="769"/>
      <c r="AD124" s="769"/>
      <c r="AE124" s="769"/>
      <c r="AF124" s="769"/>
      <c r="AG124" s="770"/>
      <c r="AH124" s="310">
        <f>AM81</f>
        <v>0</v>
      </c>
      <c r="AI124" s="484"/>
      <c r="AJ124" s="485"/>
      <c r="AK124" s="485"/>
      <c r="AL124" s="281">
        <f xml:space="preserve"> SUM(AJ110, AK110, AJ114, AK114, AJ117, AK117, AJ120, AK120)</f>
        <v>0</v>
      </c>
      <c r="AM124" s="270">
        <f>IF($O$136&lt;&gt;0, X124+AM81-AL124, K124+AM81-AL124)</f>
        <v>0</v>
      </c>
      <c r="AP124" s="768" t="s">
        <v>120</v>
      </c>
      <c r="AQ124" s="769"/>
      <c r="AR124" s="769"/>
      <c r="AS124" s="769"/>
      <c r="AT124" s="769"/>
      <c r="AU124" s="770"/>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59" t="s">
        <v>121</v>
      </c>
      <c r="C126" s="760"/>
      <c r="D126" s="760"/>
      <c r="E126" s="760"/>
      <c r="F126" s="760"/>
      <c r="G126" s="761"/>
      <c r="H126" s="473" t="s">
        <v>111</v>
      </c>
      <c r="I126" s="774" t="s">
        <v>27</v>
      </c>
      <c r="J126" s="761"/>
      <c r="K126" s="474" t="s">
        <v>122</v>
      </c>
      <c r="L126" s="461"/>
      <c r="N126" s="759" t="s">
        <v>121</v>
      </c>
      <c r="O126" s="760"/>
      <c r="P126" s="760"/>
      <c r="Q126" s="760"/>
      <c r="R126" s="760"/>
      <c r="S126" s="760"/>
      <c r="T126" s="473" t="s">
        <v>160</v>
      </c>
      <c r="U126" s="473" t="s">
        <v>41</v>
      </c>
      <c r="V126" s="774" t="s">
        <v>27</v>
      </c>
      <c r="W126" s="761"/>
      <c r="X126" s="473" t="s">
        <v>94</v>
      </c>
      <c r="Y126" s="474" t="s">
        <v>95</v>
      </c>
      <c r="Z126" s="461"/>
      <c r="AA126" s="494"/>
      <c r="AB126" s="759" t="s">
        <v>121</v>
      </c>
      <c r="AC126" s="760"/>
      <c r="AD126" s="760"/>
      <c r="AE126" s="760"/>
      <c r="AF126" s="760"/>
      <c r="AG126" s="761"/>
      <c r="AH126" s="473" t="s">
        <v>160</v>
      </c>
      <c r="AI126" s="473" t="s">
        <v>123</v>
      </c>
      <c r="AJ126" s="774" t="s">
        <v>27</v>
      </c>
      <c r="AK126" s="761"/>
      <c r="AL126" s="473" t="s">
        <v>124</v>
      </c>
      <c r="AM126" s="474" t="s">
        <v>175</v>
      </c>
      <c r="AP126" s="759" t="s">
        <v>121</v>
      </c>
      <c r="AQ126" s="760"/>
      <c r="AR126" s="760"/>
      <c r="AS126" s="760"/>
      <c r="AT126" s="760"/>
      <c r="AU126" s="761"/>
      <c r="AV126" s="473" t="s">
        <v>111</v>
      </c>
      <c r="AW126" s="774" t="s">
        <v>27</v>
      </c>
      <c r="AX126" s="761"/>
      <c r="AY126" s="474" t="s">
        <v>122</v>
      </c>
    </row>
    <row r="127" spans="2:51" ht="16" thickBot="1" x14ac:dyDescent="0.4">
      <c r="B127" s="768" t="s">
        <v>40</v>
      </c>
      <c r="C127" s="769"/>
      <c r="D127" s="769"/>
      <c r="E127" s="769"/>
      <c r="F127" s="769"/>
      <c r="G127" s="770"/>
      <c r="H127" s="268">
        <f>( SUM(F110, H114, H117, H120))*$C$8</f>
        <v>0</v>
      </c>
      <c r="I127" s="792">
        <f>( SUM(I110, I114, I117, I120, J110, J114, J117, J120))*$C$8</f>
        <v>0</v>
      </c>
      <c r="J127" s="793"/>
      <c r="K127" s="282">
        <f>SUM(H127:J127)</f>
        <v>0</v>
      </c>
      <c r="L127" s="461"/>
      <c r="N127" s="768" t="s">
        <v>40</v>
      </c>
      <c r="O127" s="769"/>
      <c r="P127" s="769"/>
      <c r="Q127" s="769"/>
      <c r="R127" s="769"/>
      <c r="S127" s="769"/>
      <c r="T127" s="311">
        <f>AM84</f>
        <v>0</v>
      </c>
      <c r="U127" s="283">
        <f>( SUM(S110, U114, U117, U120))*$O$8</f>
        <v>0</v>
      </c>
      <c r="V127" s="794">
        <f>( SUM(V110, W110, V114, W114, V117, W117, V120, W120, ))*$O$8</f>
        <v>0</v>
      </c>
      <c r="W127" s="795"/>
      <c r="X127" s="283">
        <f>SUM(U127:W127)</f>
        <v>0</v>
      </c>
      <c r="Y127" s="269">
        <f>K127-X127</f>
        <v>0</v>
      </c>
      <c r="Z127" s="461"/>
      <c r="AA127" s="494"/>
      <c r="AB127" s="768" t="s">
        <v>40</v>
      </c>
      <c r="AC127" s="769"/>
      <c r="AD127" s="769"/>
      <c r="AE127" s="769"/>
      <c r="AF127" s="769"/>
      <c r="AG127" s="770"/>
      <c r="AH127" s="310">
        <f>AM84</f>
        <v>0</v>
      </c>
      <c r="AI127" s="500">
        <f>( SUM(AG110, AI114, AI117, AI120))*$C$8</f>
        <v>0</v>
      </c>
      <c r="AJ127" s="790">
        <f>( SUM(AJ110, AK110, AJ114, AK114, AJ117, AK117, AJ120, AK120, ))*$C$8</f>
        <v>0</v>
      </c>
      <c r="AK127" s="791"/>
      <c r="AL127" s="284">
        <f>SUM(AI127:AK127)</f>
        <v>0</v>
      </c>
      <c r="AM127" s="270">
        <f>IF($O$136&lt;&gt;0, X127+AM84-AL127, K127+AM84-AL127)</f>
        <v>0</v>
      </c>
      <c r="AP127" s="768" t="s">
        <v>40</v>
      </c>
      <c r="AQ127" s="769"/>
      <c r="AR127" s="769"/>
      <c r="AS127" s="769"/>
      <c r="AT127" s="769"/>
      <c r="AU127" s="770"/>
      <c r="AV127" s="433">
        <f>( SUM(AT110, AV114, AV117, AV120))*$C$8</f>
        <v>0</v>
      </c>
      <c r="AW127" s="860">
        <f>( SUM(AW110, AW114, AW117, AW120, AX110, AX114, AX117, AX120))*$C$8</f>
        <v>0</v>
      </c>
      <c r="AX127" s="861"/>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796" t="s">
        <v>126</v>
      </c>
      <c r="C129" s="797"/>
      <c r="D129" s="797"/>
      <c r="E129" s="797"/>
      <c r="F129" s="797"/>
      <c r="G129" s="798"/>
      <c r="H129" s="285">
        <f>SUM(H123,H127)</f>
        <v>0</v>
      </c>
      <c r="I129" s="285">
        <f>SUM(I123, I127)</f>
        <v>0</v>
      </c>
      <c r="J129" s="285">
        <f>SUM(J123)</f>
        <v>0</v>
      </c>
      <c r="K129" s="286">
        <f>SUM(H129:J129)</f>
        <v>0</v>
      </c>
      <c r="L129" s="272"/>
      <c r="N129" s="782" t="s">
        <v>126</v>
      </c>
      <c r="O129" s="783"/>
      <c r="P129" s="783"/>
      <c r="Q129" s="783"/>
      <c r="R129" s="783"/>
      <c r="S129" s="78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784" t="s">
        <v>126</v>
      </c>
      <c r="AC129" s="785"/>
      <c r="AD129" s="785"/>
      <c r="AE129" s="785"/>
      <c r="AF129" s="785"/>
      <c r="AG129" s="78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62" t="s">
        <v>344</v>
      </c>
      <c r="AQ129" s="863"/>
      <c r="AR129" s="863"/>
      <c r="AS129" s="863"/>
      <c r="AT129" s="863"/>
      <c r="AU129" s="864"/>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4"/>
      <c r="AI132" s="761"/>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775"/>
      <c r="AI133" s="776"/>
      <c r="AJ133" s="776"/>
      <c r="AK133" s="777"/>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8"/>
      <c r="AI134" s="770"/>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79" t="s">
        <v>151</v>
      </c>
      <c r="AH136" s="780"/>
      <c r="AI136" s="780"/>
      <c r="AJ136" s="780"/>
      <c r="AK136" s="781"/>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02" t="s">
        <v>306</v>
      </c>
      <c r="C146" s="803"/>
      <c r="D146" s="803"/>
      <c r="E146" s="803"/>
      <c r="F146" s="803"/>
      <c r="G146" s="803"/>
      <c r="H146" s="803"/>
      <c r="I146" s="803"/>
      <c r="J146" s="803"/>
      <c r="K146" s="804"/>
      <c r="N146" s="805" t="s">
        <v>183</v>
      </c>
      <c r="O146" s="806"/>
      <c r="P146" s="806"/>
      <c r="Q146" s="806"/>
      <c r="R146" s="806"/>
      <c r="S146" s="806"/>
      <c r="T146" s="806"/>
      <c r="U146" s="806"/>
      <c r="V146" s="806"/>
      <c r="W146" s="806"/>
      <c r="X146" s="806"/>
      <c r="Y146" s="807"/>
      <c r="AB146" s="808" t="s">
        <v>184</v>
      </c>
      <c r="AC146" s="809"/>
      <c r="AD146" s="809"/>
      <c r="AE146" s="809"/>
      <c r="AF146" s="809"/>
      <c r="AG146" s="809"/>
      <c r="AH146" s="809"/>
      <c r="AI146" s="809"/>
      <c r="AJ146" s="809"/>
      <c r="AK146" s="809"/>
      <c r="AL146" s="809"/>
      <c r="AM146" s="810"/>
      <c r="AP146" s="857" t="s">
        <v>345</v>
      </c>
      <c r="AQ146" s="858"/>
      <c r="AR146" s="858"/>
      <c r="AS146" s="858"/>
      <c r="AT146" s="858"/>
      <c r="AU146" s="858"/>
      <c r="AV146" s="858"/>
      <c r="AW146" s="858"/>
      <c r="AX146" s="858"/>
      <c r="AY146" s="859"/>
    </row>
    <row r="147" spans="2:51" ht="16" thickBot="1" x14ac:dyDescent="0.4">
      <c r="B147" s="250" t="s">
        <v>315</v>
      </c>
      <c r="C147" s="778"/>
      <c r="D147" s="770"/>
      <c r="E147" s="251" t="s">
        <v>314</v>
      </c>
      <c r="F147" s="830"/>
      <c r="G147" s="831"/>
      <c r="H147" s="831"/>
      <c r="I147" s="831"/>
      <c r="J147" s="831"/>
      <c r="K147" s="832"/>
      <c r="N147" s="250" t="s">
        <v>315</v>
      </c>
      <c r="O147" s="830"/>
      <c r="P147" s="831"/>
      <c r="Q147" s="833"/>
      <c r="R147" s="251" t="s">
        <v>314</v>
      </c>
      <c r="S147" s="830"/>
      <c r="T147" s="831"/>
      <c r="U147" s="831"/>
      <c r="V147" s="831"/>
      <c r="W147" s="831"/>
      <c r="X147" s="831"/>
      <c r="Y147" s="832"/>
      <c r="AB147" s="250" t="s">
        <v>315</v>
      </c>
      <c r="AC147" s="830"/>
      <c r="AD147" s="831"/>
      <c r="AE147" s="833"/>
      <c r="AF147" s="251" t="s">
        <v>314</v>
      </c>
      <c r="AG147" s="830"/>
      <c r="AH147" s="831"/>
      <c r="AI147" s="831"/>
      <c r="AJ147" s="831"/>
      <c r="AK147" s="831"/>
      <c r="AL147" s="831"/>
      <c r="AM147" s="832"/>
      <c r="AP147" s="250" t="s">
        <v>326</v>
      </c>
      <c r="AQ147" s="778"/>
      <c r="AR147" s="770"/>
      <c r="AS147" s="251" t="s">
        <v>327</v>
      </c>
      <c r="AT147" s="830"/>
      <c r="AU147" s="831"/>
      <c r="AV147" s="831"/>
      <c r="AW147" s="831"/>
      <c r="AX147" s="831"/>
      <c r="AY147" s="832"/>
    </row>
    <row r="148" spans="2:51" ht="16" thickBot="1" x14ac:dyDescent="0.4">
      <c r="D148" s="144"/>
      <c r="E148" s="144"/>
    </row>
    <row r="149" spans="2:51" x14ac:dyDescent="0.35">
      <c r="B149" s="771" t="s">
        <v>244</v>
      </c>
      <c r="C149" s="772"/>
      <c r="D149" s="772"/>
      <c r="E149" s="772"/>
      <c r="F149" s="772"/>
      <c r="G149" s="772"/>
      <c r="H149" s="772"/>
      <c r="I149" s="772"/>
      <c r="J149" s="772"/>
      <c r="K149" s="773"/>
      <c r="N149" s="759" t="s">
        <v>83</v>
      </c>
      <c r="O149" s="760"/>
      <c r="P149" s="760"/>
      <c r="Q149" s="760"/>
      <c r="R149" s="760"/>
      <c r="S149" s="760"/>
      <c r="T149" s="760"/>
      <c r="U149" s="760"/>
      <c r="V149" s="760"/>
      <c r="W149" s="760"/>
      <c r="X149" s="760"/>
      <c r="Y149" s="801"/>
      <c r="AB149" s="771" t="s">
        <v>83</v>
      </c>
      <c r="AC149" s="772"/>
      <c r="AD149" s="772"/>
      <c r="AE149" s="772"/>
      <c r="AF149" s="772"/>
      <c r="AG149" s="772"/>
      <c r="AH149" s="772"/>
      <c r="AI149" s="772"/>
      <c r="AJ149" s="772"/>
      <c r="AK149" s="772"/>
      <c r="AL149" s="772"/>
      <c r="AM149" s="773"/>
      <c r="AP149" s="771" t="s">
        <v>244</v>
      </c>
      <c r="AQ149" s="772"/>
      <c r="AR149" s="772"/>
      <c r="AS149" s="772"/>
      <c r="AT149" s="772"/>
      <c r="AU149" s="772"/>
      <c r="AV149" s="772"/>
      <c r="AW149" s="772"/>
      <c r="AX149" s="772"/>
      <c r="AY149" s="773"/>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59" t="s">
        <v>109</v>
      </c>
      <c r="C155" s="760"/>
      <c r="D155" s="760"/>
      <c r="E155" s="760"/>
      <c r="F155" s="760"/>
      <c r="G155" s="760"/>
      <c r="H155" s="760"/>
      <c r="I155" s="760"/>
      <c r="J155" s="760"/>
      <c r="K155" s="801"/>
      <c r="N155" s="759" t="s">
        <v>109</v>
      </c>
      <c r="O155" s="760"/>
      <c r="P155" s="760"/>
      <c r="Q155" s="760"/>
      <c r="R155" s="760"/>
      <c r="S155" s="760"/>
      <c r="T155" s="760"/>
      <c r="U155" s="760"/>
      <c r="V155" s="760"/>
      <c r="W155" s="760"/>
      <c r="X155" s="760"/>
      <c r="Y155" s="801"/>
      <c r="AB155" s="759" t="s">
        <v>109</v>
      </c>
      <c r="AC155" s="760"/>
      <c r="AD155" s="760"/>
      <c r="AE155" s="760"/>
      <c r="AF155" s="760"/>
      <c r="AG155" s="760"/>
      <c r="AH155" s="760"/>
      <c r="AI155" s="760"/>
      <c r="AJ155" s="760"/>
      <c r="AK155" s="760"/>
      <c r="AL155" s="760"/>
      <c r="AM155" s="801"/>
      <c r="AP155" s="759" t="s">
        <v>109</v>
      </c>
      <c r="AQ155" s="760"/>
      <c r="AR155" s="760"/>
      <c r="AS155" s="760"/>
      <c r="AT155" s="760"/>
      <c r="AU155" s="760"/>
      <c r="AV155" s="760"/>
      <c r="AW155" s="760"/>
      <c r="AX155" s="760"/>
      <c r="AY155" s="801"/>
    </row>
    <row r="156" spans="2:51" x14ac:dyDescent="0.35">
      <c r="B156" s="788" t="s">
        <v>110</v>
      </c>
      <c r="C156" s="776"/>
      <c r="D156" s="776"/>
      <c r="E156" s="776"/>
      <c r="F156" s="776"/>
      <c r="G156" s="787"/>
      <c r="H156" s="392" t="s">
        <v>111</v>
      </c>
      <c r="I156" s="392" t="s">
        <v>71</v>
      </c>
      <c r="J156" s="392" t="s">
        <v>72</v>
      </c>
      <c r="K156" s="475" t="s">
        <v>94</v>
      </c>
      <c r="M156" s="490"/>
      <c r="N156" s="776" t="s">
        <v>110</v>
      </c>
      <c r="O156" s="776"/>
      <c r="P156" s="776"/>
      <c r="Q156" s="776"/>
      <c r="R156" s="776"/>
      <c r="S156" s="787"/>
      <c r="T156" s="392" t="s">
        <v>175</v>
      </c>
      <c r="U156" s="392" t="s">
        <v>41</v>
      </c>
      <c r="V156" s="392" t="s">
        <v>71</v>
      </c>
      <c r="W156" s="392" t="s">
        <v>72</v>
      </c>
      <c r="X156" s="392" t="s">
        <v>94</v>
      </c>
      <c r="Y156" s="475" t="s">
        <v>95</v>
      </c>
      <c r="AB156" s="788" t="s">
        <v>110</v>
      </c>
      <c r="AC156" s="776"/>
      <c r="AD156" s="776"/>
      <c r="AE156" s="776"/>
      <c r="AF156" s="776"/>
      <c r="AG156" s="776"/>
      <c r="AH156" s="392" t="s">
        <v>175</v>
      </c>
      <c r="AI156" s="392" t="s">
        <v>112</v>
      </c>
      <c r="AJ156" s="392" t="s">
        <v>71</v>
      </c>
      <c r="AK156" s="392" t="s">
        <v>72</v>
      </c>
      <c r="AL156" s="392" t="s">
        <v>96</v>
      </c>
      <c r="AM156" s="475" t="s">
        <v>187</v>
      </c>
      <c r="AP156" s="788" t="s">
        <v>110</v>
      </c>
      <c r="AQ156" s="776"/>
      <c r="AR156" s="776"/>
      <c r="AS156" s="776"/>
      <c r="AT156" s="776"/>
      <c r="AU156" s="787"/>
      <c r="AV156" s="392" t="s">
        <v>111</v>
      </c>
      <c r="AW156" s="392" t="s">
        <v>71</v>
      </c>
      <c r="AX156" s="392" t="s">
        <v>72</v>
      </c>
      <c r="AY156" s="475" t="s">
        <v>94</v>
      </c>
    </row>
    <row r="157" spans="2:51" ht="16" thickBot="1" x14ac:dyDescent="0.4">
      <c r="B157" s="764">
        <f>B114</f>
        <v>0</v>
      </c>
      <c r="C157" s="762"/>
      <c r="D157" s="762"/>
      <c r="E157" s="762"/>
      <c r="F157" s="762"/>
      <c r="G157" s="763"/>
      <c r="H157" s="301">
        <v>0</v>
      </c>
      <c r="I157" s="301">
        <v>0</v>
      </c>
      <c r="J157" s="301">
        <v>0</v>
      </c>
      <c r="K157" s="282">
        <f>SUM(H157:J157)</f>
        <v>0</v>
      </c>
      <c r="L157" s="461"/>
      <c r="M157" s="490"/>
      <c r="N157" s="764">
        <f>N114</f>
        <v>0</v>
      </c>
      <c r="O157" s="762"/>
      <c r="P157" s="762"/>
      <c r="Q157" s="762"/>
      <c r="R157" s="762"/>
      <c r="S157" s="763"/>
      <c r="T157" s="305">
        <f>AM114</f>
        <v>0</v>
      </c>
      <c r="U157" s="302">
        <v>0</v>
      </c>
      <c r="V157" s="301">
        <v>0</v>
      </c>
      <c r="W157" s="301">
        <v>0</v>
      </c>
      <c r="X157" s="283">
        <f>SUM(U157:W157)</f>
        <v>0</v>
      </c>
      <c r="Y157" s="269">
        <f>K157-X157</f>
        <v>0</v>
      </c>
      <c r="Z157" s="461"/>
      <c r="AA157" s="461"/>
      <c r="AB157" s="764">
        <f>IF($O$175&lt;&gt;0, N157, B157)</f>
        <v>0</v>
      </c>
      <c r="AC157" s="762"/>
      <c r="AD157" s="762"/>
      <c r="AE157" s="762"/>
      <c r="AF157" s="762"/>
      <c r="AG157" s="763"/>
      <c r="AH157" s="310">
        <f>AM114</f>
        <v>0</v>
      </c>
      <c r="AI157" s="301">
        <v>0</v>
      </c>
      <c r="AJ157" s="301">
        <v>0</v>
      </c>
      <c r="AK157" s="301">
        <v>0</v>
      </c>
      <c r="AL157" s="284">
        <f>SUM(AI157:AK157)</f>
        <v>0</v>
      </c>
      <c r="AM157" s="270">
        <f>IF($O$179&lt;&gt;0, X157+AM114-AL157, K157+AM114-AL157)</f>
        <v>0</v>
      </c>
      <c r="AP157" s="768"/>
      <c r="AQ157" s="769"/>
      <c r="AR157" s="769"/>
      <c r="AS157" s="769"/>
      <c r="AT157" s="769"/>
      <c r="AU157" s="770"/>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59" t="s">
        <v>114</v>
      </c>
      <c r="C159" s="760"/>
      <c r="D159" s="760"/>
      <c r="E159" s="760"/>
      <c r="F159" s="760"/>
      <c r="G159" s="761"/>
      <c r="H159" s="473" t="s">
        <v>111</v>
      </c>
      <c r="I159" s="473" t="s">
        <v>71</v>
      </c>
      <c r="J159" s="473" t="s">
        <v>72</v>
      </c>
      <c r="K159" s="474" t="s">
        <v>94</v>
      </c>
      <c r="N159" s="759" t="s">
        <v>114</v>
      </c>
      <c r="O159" s="760"/>
      <c r="P159" s="760"/>
      <c r="Q159" s="760"/>
      <c r="R159" s="760"/>
      <c r="S159" s="761"/>
      <c r="T159" s="492" t="s">
        <v>175</v>
      </c>
      <c r="U159" s="473" t="s">
        <v>41</v>
      </c>
      <c r="V159" s="473" t="s">
        <v>71</v>
      </c>
      <c r="W159" s="473" t="s">
        <v>72</v>
      </c>
      <c r="X159" s="473" t="s">
        <v>94</v>
      </c>
      <c r="Y159" s="474" t="s">
        <v>95</v>
      </c>
      <c r="AA159" s="490"/>
      <c r="AB159" s="759" t="s">
        <v>114</v>
      </c>
      <c r="AC159" s="760"/>
      <c r="AD159" s="760"/>
      <c r="AE159" s="760"/>
      <c r="AF159" s="760"/>
      <c r="AG159" s="761"/>
      <c r="AH159" s="473" t="s">
        <v>175</v>
      </c>
      <c r="AI159" s="473" t="s">
        <v>112</v>
      </c>
      <c r="AJ159" s="473" t="s">
        <v>71</v>
      </c>
      <c r="AK159" s="473" t="s">
        <v>72</v>
      </c>
      <c r="AL159" s="473" t="s">
        <v>96</v>
      </c>
      <c r="AM159" s="474" t="s">
        <v>187</v>
      </c>
      <c r="AP159" s="759" t="s">
        <v>114</v>
      </c>
      <c r="AQ159" s="760"/>
      <c r="AR159" s="760"/>
      <c r="AS159" s="760"/>
      <c r="AT159" s="760"/>
      <c r="AU159" s="761"/>
      <c r="AV159" s="473" t="s">
        <v>111</v>
      </c>
      <c r="AW159" s="473" t="s">
        <v>71</v>
      </c>
      <c r="AX159" s="473" t="s">
        <v>72</v>
      </c>
      <c r="AY159" s="474" t="s">
        <v>94</v>
      </c>
    </row>
    <row r="160" spans="2:51" ht="16" thickBot="1" x14ac:dyDescent="0.4">
      <c r="B160" s="764">
        <f>B117</f>
        <v>0</v>
      </c>
      <c r="C160" s="762"/>
      <c r="D160" s="762"/>
      <c r="E160" s="762"/>
      <c r="F160" s="762"/>
      <c r="G160" s="763"/>
      <c r="H160" s="301">
        <v>0</v>
      </c>
      <c r="I160" s="301">
        <v>0</v>
      </c>
      <c r="J160" s="301">
        <v>0</v>
      </c>
      <c r="K160" s="282">
        <f>SUM(H160:J160)</f>
        <v>0</v>
      </c>
      <c r="L160" s="461"/>
      <c r="N160" s="764">
        <f>N117</f>
        <v>0</v>
      </c>
      <c r="O160" s="762"/>
      <c r="P160" s="762"/>
      <c r="Q160" s="762"/>
      <c r="R160" s="762"/>
      <c r="S160" s="763"/>
      <c r="T160" s="306">
        <f>AM117</f>
        <v>0</v>
      </c>
      <c r="U160" s="302">
        <v>0</v>
      </c>
      <c r="V160" s="302">
        <v>0</v>
      </c>
      <c r="W160" s="301">
        <v>0</v>
      </c>
      <c r="X160" s="313">
        <f>SUM(U160:W160)</f>
        <v>0</v>
      </c>
      <c r="Y160" s="269">
        <f>K160-X160</f>
        <v>0</v>
      </c>
      <c r="Z160" s="461"/>
      <c r="AA160" s="494"/>
      <c r="AB160" s="764">
        <f>IF($O$175&lt;&gt;0, N160, B160)</f>
        <v>0</v>
      </c>
      <c r="AC160" s="762"/>
      <c r="AD160" s="762"/>
      <c r="AE160" s="762"/>
      <c r="AF160" s="762"/>
      <c r="AG160" s="763"/>
      <c r="AH160" s="314">
        <f>AM117</f>
        <v>0</v>
      </c>
      <c r="AI160" s="301">
        <v>0</v>
      </c>
      <c r="AJ160" s="302">
        <v>0</v>
      </c>
      <c r="AK160" s="301">
        <v>0</v>
      </c>
      <c r="AL160" s="315">
        <f>SUM(AI160:AK160)</f>
        <v>0</v>
      </c>
      <c r="AM160" s="270">
        <f>IF($O$179&lt;&gt;0, X160+AM117-AL160, K160+AM117-AL160)</f>
        <v>0</v>
      </c>
      <c r="AP160" s="768"/>
      <c r="AQ160" s="769"/>
      <c r="AR160" s="769"/>
      <c r="AS160" s="769"/>
      <c r="AT160" s="769"/>
      <c r="AU160" s="770"/>
      <c r="AV160" s="302">
        <v>0</v>
      </c>
      <c r="AW160" s="302">
        <v>0</v>
      </c>
      <c r="AX160" s="302">
        <v>0</v>
      </c>
      <c r="AY160" s="435">
        <f>SUM(AV160:AX160)</f>
        <v>0</v>
      </c>
    </row>
    <row r="161" spans="2:51" ht="16" thickBot="1" x14ac:dyDescent="0.4">
      <c r="D161" s="144"/>
      <c r="E161" s="144"/>
      <c r="H161" s="272"/>
      <c r="I161" s="272"/>
      <c r="J161" s="272"/>
      <c r="K161" s="272"/>
      <c r="L161" s="461"/>
      <c r="N161" s="789"/>
      <c r="O161" s="789"/>
      <c r="P161" s="789"/>
      <c r="Q161" s="789"/>
      <c r="R161" s="789"/>
      <c r="S161" s="789"/>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59" t="s">
        <v>116</v>
      </c>
      <c r="C162" s="760"/>
      <c r="D162" s="760"/>
      <c r="E162" s="760"/>
      <c r="F162" s="760"/>
      <c r="G162" s="761"/>
      <c r="H162" s="473" t="s">
        <v>111</v>
      </c>
      <c r="I162" s="473" t="s">
        <v>71</v>
      </c>
      <c r="J162" s="473" t="s">
        <v>72</v>
      </c>
      <c r="K162" s="474" t="s">
        <v>94</v>
      </c>
      <c r="M162" s="490"/>
      <c r="N162" s="760" t="s">
        <v>116</v>
      </c>
      <c r="O162" s="760"/>
      <c r="P162" s="760"/>
      <c r="Q162" s="760"/>
      <c r="R162" s="760"/>
      <c r="S162" s="761"/>
      <c r="T162" s="492" t="s">
        <v>175</v>
      </c>
      <c r="U162" s="473" t="s">
        <v>41</v>
      </c>
      <c r="V162" s="473" t="s">
        <v>71</v>
      </c>
      <c r="W162" s="473" t="s">
        <v>72</v>
      </c>
      <c r="X162" s="473" t="s">
        <v>94</v>
      </c>
      <c r="Y162" s="474" t="s">
        <v>95</v>
      </c>
      <c r="AA162" s="490"/>
      <c r="AB162" s="759" t="s">
        <v>116</v>
      </c>
      <c r="AC162" s="760"/>
      <c r="AD162" s="760"/>
      <c r="AE162" s="760"/>
      <c r="AF162" s="760"/>
      <c r="AG162" s="761"/>
      <c r="AH162" s="473" t="s">
        <v>175</v>
      </c>
      <c r="AI162" s="473" t="s">
        <v>112</v>
      </c>
      <c r="AJ162" s="473" t="s">
        <v>71</v>
      </c>
      <c r="AK162" s="473" t="s">
        <v>72</v>
      </c>
      <c r="AL162" s="473" t="s">
        <v>96</v>
      </c>
      <c r="AM162" s="474" t="s">
        <v>187</v>
      </c>
      <c r="AP162" s="759" t="s">
        <v>116</v>
      </c>
      <c r="AQ162" s="760"/>
      <c r="AR162" s="760"/>
      <c r="AS162" s="760"/>
      <c r="AT162" s="760"/>
      <c r="AU162" s="761"/>
      <c r="AV162" s="473" t="s">
        <v>111</v>
      </c>
      <c r="AW162" s="473" t="s">
        <v>71</v>
      </c>
      <c r="AX162" s="473" t="s">
        <v>72</v>
      </c>
      <c r="AY162" s="474" t="s">
        <v>94</v>
      </c>
    </row>
    <row r="163" spans="2:51" ht="16" thickBot="1" x14ac:dyDescent="0.4">
      <c r="B163" s="764">
        <f>B120</f>
        <v>0</v>
      </c>
      <c r="C163" s="762"/>
      <c r="D163" s="762"/>
      <c r="E163" s="762"/>
      <c r="F163" s="762"/>
      <c r="G163" s="763"/>
      <c r="H163" s="301">
        <v>0</v>
      </c>
      <c r="I163" s="301">
        <v>0</v>
      </c>
      <c r="J163" s="301">
        <v>0</v>
      </c>
      <c r="K163" s="282">
        <f>SUM(H163:J163)</f>
        <v>0</v>
      </c>
      <c r="L163" s="461"/>
      <c r="M163" s="490"/>
      <c r="N163" s="762">
        <f>N120</f>
        <v>0</v>
      </c>
      <c r="O163" s="762"/>
      <c r="P163" s="762"/>
      <c r="Q163" s="762"/>
      <c r="R163" s="762"/>
      <c r="S163" s="763"/>
      <c r="T163" s="305">
        <f>AM120</f>
        <v>0</v>
      </c>
      <c r="U163" s="301">
        <v>0</v>
      </c>
      <c r="V163" s="301">
        <v>0</v>
      </c>
      <c r="W163" s="301">
        <v>0</v>
      </c>
      <c r="X163" s="283">
        <f t="shared" ref="X163" si="30">SUM(U163:W163)</f>
        <v>0</v>
      </c>
      <c r="Y163" s="269">
        <f>K163-X163</f>
        <v>0</v>
      </c>
      <c r="Z163" s="461"/>
      <c r="AA163" s="494"/>
      <c r="AB163" s="764">
        <f>IF($O$175&lt;&gt;0, N163, B163)</f>
        <v>0</v>
      </c>
      <c r="AC163" s="762"/>
      <c r="AD163" s="762"/>
      <c r="AE163" s="762"/>
      <c r="AF163" s="762"/>
      <c r="AG163" s="763"/>
      <c r="AH163" s="308">
        <f>AM120</f>
        <v>0</v>
      </c>
      <c r="AI163" s="301">
        <v>0</v>
      </c>
      <c r="AJ163" s="301">
        <v>0</v>
      </c>
      <c r="AK163" s="301">
        <v>0</v>
      </c>
      <c r="AL163" s="284">
        <f t="shared" ref="AL163" si="31">SUM(AI163:AK163)</f>
        <v>0</v>
      </c>
      <c r="AM163" s="270">
        <f>IF($O$179&lt;&gt;0, X163+AM120-AL163, K163+AM120-AL163)</f>
        <v>0</v>
      </c>
      <c r="AP163" s="768"/>
      <c r="AQ163" s="769"/>
      <c r="AR163" s="769"/>
      <c r="AS163" s="769"/>
      <c r="AT163" s="769"/>
      <c r="AU163" s="770"/>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1" t="s">
        <v>119</v>
      </c>
      <c r="C166" s="772"/>
      <c r="D166" s="772"/>
      <c r="E166" s="772"/>
      <c r="F166" s="772"/>
      <c r="G166" s="772"/>
      <c r="H166" s="273">
        <f>SUM(F153, H157, H160, H163)</f>
        <v>0</v>
      </c>
      <c r="I166" s="273">
        <f>SUM(I153, I157, I160, I163, )</f>
        <v>0</v>
      </c>
      <c r="J166" s="273">
        <f>SUM(J153, J157, J160, J163)</f>
        <v>0</v>
      </c>
      <c r="K166" s="274">
        <f>SUM(H166:J166)</f>
        <v>0</v>
      </c>
      <c r="L166" s="461"/>
      <c r="N166" s="765" t="s">
        <v>119</v>
      </c>
      <c r="O166" s="766"/>
      <c r="P166" s="766"/>
      <c r="Q166" s="766"/>
      <c r="R166" s="766"/>
      <c r="S166" s="767"/>
      <c r="T166" s="307">
        <f>AM123</f>
        <v>0</v>
      </c>
      <c r="U166" s="303">
        <f>SUM(S153, U157, U160, U163)</f>
        <v>0</v>
      </c>
      <c r="V166" s="275">
        <f>SUM(V153, V157, V160, V163)</f>
        <v>0</v>
      </c>
      <c r="W166" s="275">
        <f>SUM(W153, W157, W160, W163)</f>
        <v>0</v>
      </c>
      <c r="X166" s="275">
        <f>SUM(U166:W166)</f>
        <v>0</v>
      </c>
      <c r="Y166" s="276">
        <f>K166-X166</f>
        <v>0</v>
      </c>
      <c r="Z166" s="461"/>
      <c r="AA166" s="461"/>
      <c r="AB166" s="759" t="s">
        <v>119</v>
      </c>
      <c r="AC166" s="760"/>
      <c r="AD166" s="760"/>
      <c r="AE166" s="760"/>
      <c r="AF166" s="760"/>
      <c r="AG166" s="761"/>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59" t="s">
        <v>119</v>
      </c>
      <c r="AQ166" s="760"/>
      <c r="AR166" s="760"/>
      <c r="AS166" s="760"/>
      <c r="AT166" s="760"/>
      <c r="AU166" s="761"/>
      <c r="AV166" s="436">
        <f>SUM(AT153, AV157, AV160, AV163)</f>
        <v>0</v>
      </c>
      <c r="AW166" s="436">
        <f>SUM(AW153, AW157, AW160, AW163, )</f>
        <v>0</v>
      </c>
      <c r="AX166" s="436">
        <f>SUM(AX153, AX157, AX160, AX163)</f>
        <v>0</v>
      </c>
      <c r="AY166" s="437">
        <f>SUM(AV166:AX166)</f>
        <v>0</v>
      </c>
    </row>
    <row r="167" spans="2:51" ht="16" thickBot="1" x14ac:dyDescent="0.4">
      <c r="B167" s="799" t="s">
        <v>120</v>
      </c>
      <c r="C167" s="800"/>
      <c r="D167" s="800"/>
      <c r="E167" s="800"/>
      <c r="F167" s="800"/>
      <c r="G167" s="800"/>
      <c r="H167" s="481"/>
      <c r="I167" s="482"/>
      <c r="J167" s="253">
        <f>SUM(I166:J166)</f>
        <v>0</v>
      </c>
      <c r="K167" s="282">
        <f>SUM(H167:J167)</f>
        <v>0</v>
      </c>
      <c r="L167" s="461"/>
      <c r="N167" s="768" t="s">
        <v>120</v>
      </c>
      <c r="O167" s="769"/>
      <c r="P167" s="769"/>
      <c r="Q167" s="769"/>
      <c r="R167" s="769"/>
      <c r="S167" s="769"/>
      <c r="T167" s="305">
        <f>AM124</f>
        <v>0</v>
      </c>
      <c r="U167" s="495"/>
      <c r="V167" s="483"/>
      <c r="W167" s="483"/>
      <c r="X167" s="254">
        <f xml:space="preserve"> SUM(V153, W153, V157, W157, V160, W160, V163, W163)</f>
        <v>0</v>
      </c>
      <c r="Y167" s="269">
        <f>H167-X167</f>
        <v>0</v>
      </c>
      <c r="Z167" s="461"/>
      <c r="AA167" s="461"/>
      <c r="AB167" s="768" t="s">
        <v>120</v>
      </c>
      <c r="AC167" s="769"/>
      <c r="AD167" s="769"/>
      <c r="AE167" s="769"/>
      <c r="AF167" s="769"/>
      <c r="AG167" s="770"/>
      <c r="AH167" s="310">
        <f>AM124</f>
        <v>0</v>
      </c>
      <c r="AI167" s="484"/>
      <c r="AJ167" s="485"/>
      <c r="AK167" s="485"/>
      <c r="AL167" s="281">
        <f xml:space="preserve"> SUM(AJ153, AK153, AJ157, AK157, AJ160, AK160, AJ163, AK163)</f>
        <v>0</v>
      </c>
      <c r="AM167" s="270">
        <f>IF($O$179&lt;&gt;0, X167+AM124-AL167, K167+AM124-AL167)</f>
        <v>0</v>
      </c>
      <c r="AP167" s="768" t="s">
        <v>120</v>
      </c>
      <c r="AQ167" s="769"/>
      <c r="AR167" s="769"/>
      <c r="AS167" s="769"/>
      <c r="AT167" s="769"/>
      <c r="AU167" s="770"/>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59" t="s">
        <v>121</v>
      </c>
      <c r="C169" s="760"/>
      <c r="D169" s="760"/>
      <c r="E169" s="760"/>
      <c r="F169" s="760"/>
      <c r="G169" s="761"/>
      <c r="H169" s="473" t="s">
        <v>111</v>
      </c>
      <c r="I169" s="774" t="s">
        <v>27</v>
      </c>
      <c r="J169" s="761"/>
      <c r="K169" s="474" t="s">
        <v>122</v>
      </c>
      <c r="L169" s="461"/>
      <c r="N169" s="759" t="s">
        <v>121</v>
      </c>
      <c r="O169" s="760"/>
      <c r="P169" s="760"/>
      <c r="Q169" s="760"/>
      <c r="R169" s="760"/>
      <c r="S169" s="760"/>
      <c r="T169" s="473" t="s">
        <v>175</v>
      </c>
      <c r="U169" s="473" t="s">
        <v>41</v>
      </c>
      <c r="V169" s="774" t="s">
        <v>27</v>
      </c>
      <c r="W169" s="761"/>
      <c r="X169" s="473" t="s">
        <v>94</v>
      </c>
      <c r="Y169" s="474" t="s">
        <v>95</v>
      </c>
      <c r="Z169" s="461"/>
      <c r="AA169" s="494"/>
      <c r="AB169" s="759" t="s">
        <v>121</v>
      </c>
      <c r="AC169" s="760"/>
      <c r="AD169" s="760"/>
      <c r="AE169" s="760"/>
      <c r="AF169" s="760"/>
      <c r="AG169" s="761"/>
      <c r="AH169" s="473" t="s">
        <v>175</v>
      </c>
      <c r="AI169" s="473" t="s">
        <v>123</v>
      </c>
      <c r="AJ169" s="774" t="s">
        <v>27</v>
      </c>
      <c r="AK169" s="761"/>
      <c r="AL169" s="473" t="s">
        <v>124</v>
      </c>
      <c r="AM169" s="474" t="s">
        <v>187</v>
      </c>
      <c r="AP169" s="759" t="s">
        <v>121</v>
      </c>
      <c r="AQ169" s="760"/>
      <c r="AR169" s="760"/>
      <c r="AS169" s="760"/>
      <c r="AT169" s="760"/>
      <c r="AU169" s="761"/>
      <c r="AV169" s="473" t="s">
        <v>111</v>
      </c>
      <c r="AW169" s="774" t="s">
        <v>27</v>
      </c>
      <c r="AX169" s="761"/>
      <c r="AY169" s="474" t="s">
        <v>122</v>
      </c>
    </row>
    <row r="170" spans="2:51" ht="16" thickBot="1" x14ac:dyDescent="0.4">
      <c r="B170" s="768" t="s">
        <v>40</v>
      </c>
      <c r="C170" s="769"/>
      <c r="D170" s="769"/>
      <c r="E170" s="769"/>
      <c r="F170" s="769"/>
      <c r="G170" s="770"/>
      <c r="H170" s="268">
        <f>( SUM(F153, H157, H160, H163))*$C$8</f>
        <v>0</v>
      </c>
      <c r="I170" s="792">
        <f>( SUM(I153, I157, I160, I163, J153, J157, J160, J163))*$C$8</f>
        <v>0</v>
      </c>
      <c r="J170" s="793"/>
      <c r="K170" s="282">
        <f>SUM(H170:J170)</f>
        <v>0</v>
      </c>
      <c r="L170" s="461"/>
      <c r="N170" s="768" t="s">
        <v>40</v>
      </c>
      <c r="O170" s="769"/>
      <c r="P170" s="769"/>
      <c r="Q170" s="769"/>
      <c r="R170" s="769"/>
      <c r="S170" s="769"/>
      <c r="T170" s="311">
        <f>AM127</f>
        <v>0</v>
      </c>
      <c r="U170" s="283">
        <f>( SUM(S153, U157, U160, U163))*$O$8</f>
        <v>0</v>
      </c>
      <c r="V170" s="794">
        <f>( SUM(V153, W153, V157, W157, V160, W160, V163, W163, ))*$O$8</f>
        <v>0</v>
      </c>
      <c r="W170" s="795"/>
      <c r="X170" s="283">
        <f>SUM(U170:W170)</f>
        <v>0</v>
      </c>
      <c r="Y170" s="269">
        <f>K170-X170</f>
        <v>0</v>
      </c>
      <c r="Z170" s="461"/>
      <c r="AA170" s="494"/>
      <c r="AB170" s="768" t="s">
        <v>40</v>
      </c>
      <c r="AC170" s="769"/>
      <c r="AD170" s="769"/>
      <c r="AE170" s="769"/>
      <c r="AF170" s="769"/>
      <c r="AG170" s="770"/>
      <c r="AH170" s="310">
        <f>AM127</f>
        <v>0</v>
      </c>
      <c r="AI170" s="500">
        <f>( SUM(AG153, AI157, AI160, AI163))*$C$8</f>
        <v>0</v>
      </c>
      <c r="AJ170" s="790">
        <f>( SUM(AJ153, AK153, AJ157, AK157, AJ160, AK160, AJ163, AK163, ))*$C$8</f>
        <v>0</v>
      </c>
      <c r="AK170" s="791"/>
      <c r="AL170" s="284">
        <f>SUM(AI170:AK170)</f>
        <v>0</v>
      </c>
      <c r="AM170" s="270">
        <f>IF($O$179&lt;&gt;0, X170+AM127-AL170, K170+AM127-AL170)</f>
        <v>0</v>
      </c>
      <c r="AP170" s="768" t="s">
        <v>40</v>
      </c>
      <c r="AQ170" s="769"/>
      <c r="AR170" s="769"/>
      <c r="AS170" s="769"/>
      <c r="AT170" s="769"/>
      <c r="AU170" s="770"/>
      <c r="AV170" s="433">
        <f>( SUM(AT153, AV157, AV160, AV163))*$C$8</f>
        <v>0</v>
      </c>
      <c r="AW170" s="860">
        <f>( SUM(AW153, AW157, AW160, AW163, AX153, AX157, AX160, AX163))*$C$8</f>
        <v>0</v>
      </c>
      <c r="AX170" s="861"/>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796" t="s">
        <v>126</v>
      </c>
      <c r="C172" s="797"/>
      <c r="D172" s="797"/>
      <c r="E172" s="797"/>
      <c r="F172" s="797"/>
      <c r="G172" s="798"/>
      <c r="H172" s="285">
        <f>SUM(H166,H170)</f>
        <v>0</v>
      </c>
      <c r="I172" s="285">
        <f>SUM(I166, I170)</f>
        <v>0</v>
      </c>
      <c r="J172" s="285">
        <f>SUM(J166)</f>
        <v>0</v>
      </c>
      <c r="K172" s="286">
        <f>SUM(H172:J172)</f>
        <v>0</v>
      </c>
      <c r="L172" s="272"/>
      <c r="N172" s="782" t="s">
        <v>126</v>
      </c>
      <c r="O172" s="783"/>
      <c r="P172" s="783"/>
      <c r="Q172" s="783"/>
      <c r="R172" s="783"/>
      <c r="S172" s="78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784" t="s">
        <v>126</v>
      </c>
      <c r="AC172" s="785"/>
      <c r="AD172" s="785"/>
      <c r="AE172" s="785"/>
      <c r="AF172" s="785"/>
      <c r="AG172" s="78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62" t="s">
        <v>346</v>
      </c>
      <c r="AQ172" s="863"/>
      <c r="AR172" s="863"/>
      <c r="AS172" s="863"/>
      <c r="AT172" s="863"/>
      <c r="AU172" s="864"/>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4"/>
      <c r="AI175" s="761"/>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775"/>
      <c r="AI176" s="776"/>
      <c r="AJ176" s="776"/>
      <c r="AK176" s="777"/>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8"/>
      <c r="AI177" s="770"/>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79" t="s">
        <v>151</v>
      </c>
      <c r="AH179" s="780"/>
      <c r="AI179" s="780"/>
      <c r="AJ179" s="780"/>
      <c r="AK179" s="781"/>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02" t="s">
        <v>307</v>
      </c>
      <c r="C189" s="803"/>
      <c r="D189" s="803"/>
      <c r="E189" s="803"/>
      <c r="F189" s="803"/>
      <c r="G189" s="803"/>
      <c r="H189" s="803"/>
      <c r="I189" s="803"/>
      <c r="J189" s="803"/>
      <c r="K189" s="804"/>
      <c r="N189" s="805" t="s">
        <v>195</v>
      </c>
      <c r="O189" s="806"/>
      <c r="P189" s="806"/>
      <c r="Q189" s="806"/>
      <c r="R189" s="806"/>
      <c r="S189" s="806"/>
      <c r="T189" s="806"/>
      <c r="U189" s="806"/>
      <c r="V189" s="806"/>
      <c r="W189" s="806"/>
      <c r="X189" s="806"/>
      <c r="Y189" s="807"/>
      <c r="AB189" s="808" t="s">
        <v>196</v>
      </c>
      <c r="AC189" s="809"/>
      <c r="AD189" s="809"/>
      <c r="AE189" s="809"/>
      <c r="AF189" s="809"/>
      <c r="AG189" s="809"/>
      <c r="AH189" s="809"/>
      <c r="AI189" s="809"/>
      <c r="AJ189" s="809"/>
      <c r="AK189" s="809"/>
      <c r="AL189" s="809"/>
      <c r="AM189" s="810"/>
      <c r="AP189" s="857" t="s">
        <v>347</v>
      </c>
      <c r="AQ189" s="858"/>
      <c r="AR189" s="858"/>
      <c r="AS189" s="858"/>
      <c r="AT189" s="858"/>
      <c r="AU189" s="858"/>
      <c r="AV189" s="858"/>
      <c r="AW189" s="858"/>
      <c r="AX189" s="858"/>
      <c r="AY189" s="859"/>
    </row>
    <row r="190" spans="2:51" ht="16" thickBot="1" x14ac:dyDescent="0.4">
      <c r="B190" s="250" t="s">
        <v>316</v>
      </c>
      <c r="C190" s="778"/>
      <c r="D190" s="770"/>
      <c r="E190" s="251" t="s">
        <v>317</v>
      </c>
      <c r="F190" s="830"/>
      <c r="G190" s="831"/>
      <c r="H190" s="831"/>
      <c r="I190" s="831"/>
      <c r="J190" s="831"/>
      <c r="K190" s="832"/>
      <c r="N190" s="250" t="s">
        <v>316</v>
      </c>
      <c r="O190" s="830"/>
      <c r="P190" s="831"/>
      <c r="Q190" s="833"/>
      <c r="R190" s="251" t="s">
        <v>317</v>
      </c>
      <c r="S190" s="830"/>
      <c r="T190" s="831"/>
      <c r="U190" s="831"/>
      <c r="V190" s="831"/>
      <c r="W190" s="831"/>
      <c r="X190" s="831"/>
      <c r="Y190" s="832"/>
      <c r="AB190" s="250" t="s">
        <v>316</v>
      </c>
      <c r="AC190" s="830"/>
      <c r="AD190" s="831"/>
      <c r="AE190" s="833"/>
      <c r="AF190" s="251" t="s">
        <v>317</v>
      </c>
      <c r="AG190" s="830"/>
      <c r="AH190" s="831"/>
      <c r="AI190" s="831"/>
      <c r="AJ190" s="831"/>
      <c r="AK190" s="831"/>
      <c r="AL190" s="831"/>
      <c r="AM190" s="832"/>
      <c r="AP190" s="250" t="s">
        <v>326</v>
      </c>
      <c r="AQ190" s="778"/>
      <c r="AR190" s="770"/>
      <c r="AS190" s="251" t="s">
        <v>327</v>
      </c>
      <c r="AT190" s="830"/>
      <c r="AU190" s="831"/>
      <c r="AV190" s="831"/>
      <c r="AW190" s="831"/>
      <c r="AX190" s="831"/>
      <c r="AY190" s="832"/>
    </row>
    <row r="191" spans="2:51" ht="16" thickBot="1" x14ac:dyDescent="0.4">
      <c r="D191" s="144"/>
      <c r="E191" s="144"/>
    </row>
    <row r="192" spans="2:51" x14ac:dyDescent="0.35">
      <c r="B192" s="771" t="s">
        <v>244</v>
      </c>
      <c r="C192" s="772"/>
      <c r="D192" s="772"/>
      <c r="E192" s="772"/>
      <c r="F192" s="772"/>
      <c r="G192" s="772"/>
      <c r="H192" s="772"/>
      <c r="I192" s="772"/>
      <c r="J192" s="772"/>
      <c r="K192" s="773"/>
      <c r="N192" s="759" t="s">
        <v>83</v>
      </c>
      <c r="O192" s="760"/>
      <c r="P192" s="760"/>
      <c r="Q192" s="760"/>
      <c r="R192" s="760"/>
      <c r="S192" s="760"/>
      <c r="T192" s="760"/>
      <c r="U192" s="760"/>
      <c r="V192" s="760"/>
      <c r="W192" s="760"/>
      <c r="X192" s="760"/>
      <c r="Y192" s="801"/>
      <c r="AB192" s="771" t="s">
        <v>83</v>
      </c>
      <c r="AC192" s="772"/>
      <c r="AD192" s="772"/>
      <c r="AE192" s="772"/>
      <c r="AF192" s="772"/>
      <c r="AG192" s="772"/>
      <c r="AH192" s="772"/>
      <c r="AI192" s="772"/>
      <c r="AJ192" s="772"/>
      <c r="AK192" s="772"/>
      <c r="AL192" s="772"/>
      <c r="AM192" s="773"/>
      <c r="AP192" s="771" t="s">
        <v>244</v>
      </c>
      <c r="AQ192" s="772"/>
      <c r="AR192" s="772"/>
      <c r="AS192" s="772"/>
      <c r="AT192" s="772"/>
      <c r="AU192" s="772"/>
      <c r="AV192" s="772"/>
      <c r="AW192" s="772"/>
      <c r="AX192" s="772"/>
      <c r="AY192" s="773"/>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59" t="s">
        <v>109</v>
      </c>
      <c r="C198" s="760"/>
      <c r="D198" s="760"/>
      <c r="E198" s="760"/>
      <c r="F198" s="760"/>
      <c r="G198" s="760"/>
      <c r="H198" s="760"/>
      <c r="I198" s="760"/>
      <c r="J198" s="760"/>
      <c r="K198" s="801"/>
      <c r="N198" s="759" t="s">
        <v>109</v>
      </c>
      <c r="O198" s="760"/>
      <c r="P198" s="760"/>
      <c r="Q198" s="760"/>
      <c r="R198" s="760"/>
      <c r="S198" s="760"/>
      <c r="T198" s="760"/>
      <c r="U198" s="760"/>
      <c r="V198" s="760"/>
      <c r="W198" s="760"/>
      <c r="X198" s="760"/>
      <c r="Y198" s="801"/>
      <c r="AB198" s="759" t="s">
        <v>109</v>
      </c>
      <c r="AC198" s="760"/>
      <c r="AD198" s="760"/>
      <c r="AE198" s="760"/>
      <c r="AF198" s="760"/>
      <c r="AG198" s="760"/>
      <c r="AH198" s="760"/>
      <c r="AI198" s="760"/>
      <c r="AJ198" s="760"/>
      <c r="AK198" s="760"/>
      <c r="AL198" s="760"/>
      <c r="AM198" s="801"/>
      <c r="AP198" s="759" t="s">
        <v>109</v>
      </c>
      <c r="AQ198" s="760"/>
      <c r="AR198" s="760"/>
      <c r="AS198" s="760"/>
      <c r="AT198" s="760"/>
      <c r="AU198" s="760"/>
      <c r="AV198" s="760"/>
      <c r="AW198" s="760"/>
      <c r="AX198" s="760"/>
      <c r="AY198" s="801"/>
    </row>
    <row r="199" spans="2:51" x14ac:dyDescent="0.35">
      <c r="B199" s="788" t="s">
        <v>110</v>
      </c>
      <c r="C199" s="776"/>
      <c r="D199" s="776"/>
      <c r="E199" s="776"/>
      <c r="F199" s="776"/>
      <c r="G199" s="787"/>
      <c r="H199" s="392" t="s">
        <v>111</v>
      </c>
      <c r="I199" s="392" t="s">
        <v>71</v>
      </c>
      <c r="J199" s="392" t="s">
        <v>72</v>
      </c>
      <c r="K199" s="475" t="s">
        <v>94</v>
      </c>
      <c r="M199" s="490"/>
      <c r="N199" s="776" t="s">
        <v>110</v>
      </c>
      <c r="O199" s="776"/>
      <c r="P199" s="776"/>
      <c r="Q199" s="776"/>
      <c r="R199" s="776"/>
      <c r="S199" s="787"/>
      <c r="T199" s="392" t="s">
        <v>187</v>
      </c>
      <c r="U199" s="392" t="s">
        <v>41</v>
      </c>
      <c r="V199" s="392" t="s">
        <v>71</v>
      </c>
      <c r="W199" s="392" t="s">
        <v>72</v>
      </c>
      <c r="X199" s="392" t="s">
        <v>94</v>
      </c>
      <c r="Y199" s="475" t="s">
        <v>95</v>
      </c>
      <c r="AB199" s="788" t="s">
        <v>110</v>
      </c>
      <c r="AC199" s="776"/>
      <c r="AD199" s="776"/>
      <c r="AE199" s="776"/>
      <c r="AF199" s="776"/>
      <c r="AG199" s="776"/>
      <c r="AH199" s="392" t="s">
        <v>187</v>
      </c>
      <c r="AI199" s="392" t="s">
        <v>112</v>
      </c>
      <c r="AJ199" s="392" t="s">
        <v>71</v>
      </c>
      <c r="AK199" s="392" t="s">
        <v>72</v>
      </c>
      <c r="AL199" s="392" t="s">
        <v>96</v>
      </c>
      <c r="AM199" s="475" t="s">
        <v>200</v>
      </c>
      <c r="AP199" s="788" t="s">
        <v>110</v>
      </c>
      <c r="AQ199" s="776"/>
      <c r="AR199" s="776"/>
      <c r="AS199" s="776"/>
      <c r="AT199" s="776"/>
      <c r="AU199" s="787"/>
      <c r="AV199" s="392" t="s">
        <v>111</v>
      </c>
      <c r="AW199" s="392" t="s">
        <v>71</v>
      </c>
      <c r="AX199" s="392" t="s">
        <v>72</v>
      </c>
      <c r="AY199" s="475" t="s">
        <v>94</v>
      </c>
    </row>
    <row r="200" spans="2:51" ht="16" thickBot="1" x14ac:dyDescent="0.4">
      <c r="B200" s="764">
        <f>B157</f>
        <v>0</v>
      </c>
      <c r="C200" s="762"/>
      <c r="D200" s="762"/>
      <c r="E200" s="762"/>
      <c r="F200" s="762"/>
      <c r="G200" s="763"/>
      <c r="H200" s="301">
        <v>0</v>
      </c>
      <c r="I200" s="301">
        <v>0</v>
      </c>
      <c r="J200" s="301">
        <v>0</v>
      </c>
      <c r="K200" s="282">
        <f>SUM(H200:J200)</f>
        <v>0</v>
      </c>
      <c r="L200" s="461"/>
      <c r="M200" s="490"/>
      <c r="N200" s="764">
        <f>N157</f>
        <v>0</v>
      </c>
      <c r="O200" s="762"/>
      <c r="P200" s="762"/>
      <c r="Q200" s="762"/>
      <c r="R200" s="762"/>
      <c r="S200" s="763"/>
      <c r="T200" s="305">
        <f>AM157</f>
        <v>0</v>
      </c>
      <c r="U200" s="302">
        <v>0</v>
      </c>
      <c r="V200" s="301">
        <v>0</v>
      </c>
      <c r="W200" s="301">
        <v>0</v>
      </c>
      <c r="X200" s="283">
        <f>SUM(U200:W200)</f>
        <v>0</v>
      </c>
      <c r="Y200" s="269">
        <f>K200-X200</f>
        <v>0</v>
      </c>
      <c r="Z200" s="461"/>
      <c r="AA200" s="461"/>
      <c r="AB200" s="764">
        <f>IF($O$218&lt;&gt;0, N200, B200)</f>
        <v>0</v>
      </c>
      <c r="AC200" s="762"/>
      <c r="AD200" s="762"/>
      <c r="AE200" s="762"/>
      <c r="AF200" s="762"/>
      <c r="AG200" s="763"/>
      <c r="AH200" s="310">
        <f>AM157</f>
        <v>0</v>
      </c>
      <c r="AI200" s="301">
        <v>0</v>
      </c>
      <c r="AJ200" s="301">
        <v>0</v>
      </c>
      <c r="AK200" s="301">
        <v>0</v>
      </c>
      <c r="AL200" s="284">
        <f>SUM(AI200:AK200)</f>
        <v>0</v>
      </c>
      <c r="AM200" s="270">
        <f>IF($O$222&lt;&gt;0, X200+AM157-AL200, K200+AM157-AL200)</f>
        <v>0</v>
      </c>
      <c r="AP200" s="768"/>
      <c r="AQ200" s="769"/>
      <c r="AR200" s="769"/>
      <c r="AS200" s="769"/>
      <c r="AT200" s="769"/>
      <c r="AU200" s="770"/>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59" t="s">
        <v>114</v>
      </c>
      <c r="C202" s="760"/>
      <c r="D202" s="760"/>
      <c r="E202" s="760"/>
      <c r="F202" s="760"/>
      <c r="G202" s="761"/>
      <c r="H202" s="473" t="s">
        <v>111</v>
      </c>
      <c r="I202" s="473" t="s">
        <v>71</v>
      </c>
      <c r="J202" s="473" t="s">
        <v>72</v>
      </c>
      <c r="K202" s="474" t="s">
        <v>94</v>
      </c>
      <c r="N202" s="759" t="s">
        <v>114</v>
      </c>
      <c r="O202" s="760"/>
      <c r="P202" s="760"/>
      <c r="Q202" s="760"/>
      <c r="R202" s="760"/>
      <c r="S202" s="761"/>
      <c r="T202" s="492" t="s">
        <v>187</v>
      </c>
      <c r="U202" s="473" t="s">
        <v>41</v>
      </c>
      <c r="V202" s="473" t="s">
        <v>71</v>
      </c>
      <c r="W202" s="473" t="s">
        <v>72</v>
      </c>
      <c r="X202" s="473" t="s">
        <v>94</v>
      </c>
      <c r="Y202" s="474" t="s">
        <v>95</v>
      </c>
      <c r="AA202" s="490"/>
      <c r="AB202" s="759" t="s">
        <v>114</v>
      </c>
      <c r="AC202" s="760"/>
      <c r="AD202" s="760"/>
      <c r="AE202" s="760"/>
      <c r="AF202" s="760"/>
      <c r="AG202" s="761"/>
      <c r="AH202" s="473" t="s">
        <v>187</v>
      </c>
      <c r="AI202" s="473" t="s">
        <v>112</v>
      </c>
      <c r="AJ202" s="473" t="s">
        <v>71</v>
      </c>
      <c r="AK202" s="473" t="s">
        <v>72</v>
      </c>
      <c r="AL202" s="473" t="s">
        <v>96</v>
      </c>
      <c r="AM202" s="474" t="s">
        <v>200</v>
      </c>
      <c r="AP202" s="759" t="s">
        <v>114</v>
      </c>
      <c r="AQ202" s="760"/>
      <c r="AR202" s="760"/>
      <c r="AS202" s="760"/>
      <c r="AT202" s="760"/>
      <c r="AU202" s="761"/>
      <c r="AV202" s="473" t="s">
        <v>111</v>
      </c>
      <c r="AW202" s="473" t="s">
        <v>71</v>
      </c>
      <c r="AX202" s="473" t="s">
        <v>72</v>
      </c>
      <c r="AY202" s="474" t="s">
        <v>94</v>
      </c>
    </row>
    <row r="203" spans="2:51" ht="16" thickBot="1" x14ac:dyDescent="0.4">
      <c r="B203" s="764">
        <f>B160</f>
        <v>0</v>
      </c>
      <c r="C203" s="762"/>
      <c r="D203" s="762"/>
      <c r="E203" s="762"/>
      <c r="F203" s="762"/>
      <c r="G203" s="763"/>
      <c r="H203" s="301">
        <v>0</v>
      </c>
      <c r="I203" s="301">
        <v>0</v>
      </c>
      <c r="J203" s="301">
        <v>0</v>
      </c>
      <c r="K203" s="282">
        <f>SUM(H203:J203)</f>
        <v>0</v>
      </c>
      <c r="L203" s="461"/>
      <c r="N203" s="764">
        <f>N160</f>
        <v>0</v>
      </c>
      <c r="O203" s="762"/>
      <c r="P203" s="762"/>
      <c r="Q203" s="762"/>
      <c r="R203" s="762"/>
      <c r="S203" s="763"/>
      <c r="T203" s="306">
        <f>AM160</f>
        <v>0</v>
      </c>
      <c r="U203" s="302">
        <v>0</v>
      </c>
      <c r="V203" s="302">
        <v>0</v>
      </c>
      <c r="W203" s="301">
        <v>0</v>
      </c>
      <c r="X203" s="313">
        <f>SUM(U203:W203)</f>
        <v>0</v>
      </c>
      <c r="Y203" s="269">
        <f>K203-X203</f>
        <v>0</v>
      </c>
      <c r="Z203" s="461"/>
      <c r="AA203" s="494"/>
      <c r="AB203" s="764">
        <f>IF($O$218&lt;&gt;0, N203, B203)</f>
        <v>0</v>
      </c>
      <c r="AC203" s="762"/>
      <c r="AD203" s="762"/>
      <c r="AE203" s="762"/>
      <c r="AF203" s="762"/>
      <c r="AG203" s="763"/>
      <c r="AH203" s="314">
        <f>AM160</f>
        <v>0</v>
      </c>
      <c r="AI203" s="301">
        <v>0</v>
      </c>
      <c r="AJ203" s="302">
        <v>0</v>
      </c>
      <c r="AK203" s="301">
        <v>0</v>
      </c>
      <c r="AL203" s="315">
        <f>SUM(AI203:AK203)</f>
        <v>0</v>
      </c>
      <c r="AM203" s="270">
        <f>IF($O$222&lt;&gt;0, X203+AM160-AL203, K203+AM160-AL203)</f>
        <v>0</v>
      </c>
      <c r="AP203" s="768"/>
      <c r="AQ203" s="769"/>
      <c r="AR203" s="769"/>
      <c r="AS203" s="769"/>
      <c r="AT203" s="769"/>
      <c r="AU203" s="770"/>
      <c r="AV203" s="302">
        <v>0</v>
      </c>
      <c r="AW203" s="302">
        <v>0</v>
      </c>
      <c r="AX203" s="302">
        <v>0</v>
      </c>
      <c r="AY203" s="435">
        <f>SUM(AV203:AX203)</f>
        <v>0</v>
      </c>
    </row>
    <row r="204" spans="2:51" ht="16" thickBot="1" x14ac:dyDescent="0.4">
      <c r="D204" s="144"/>
      <c r="E204" s="144"/>
      <c r="H204" s="272"/>
      <c r="I204" s="272"/>
      <c r="J204" s="272"/>
      <c r="K204" s="272"/>
      <c r="L204" s="461"/>
      <c r="N204" s="789"/>
      <c r="O204" s="789"/>
      <c r="P204" s="789"/>
      <c r="Q204" s="789"/>
      <c r="R204" s="789"/>
      <c r="S204" s="789"/>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59" t="s">
        <v>116</v>
      </c>
      <c r="C205" s="760"/>
      <c r="D205" s="760"/>
      <c r="E205" s="760"/>
      <c r="F205" s="760"/>
      <c r="G205" s="761"/>
      <c r="H205" s="473" t="s">
        <v>111</v>
      </c>
      <c r="I205" s="473" t="s">
        <v>71</v>
      </c>
      <c r="J205" s="473" t="s">
        <v>72</v>
      </c>
      <c r="K205" s="474" t="s">
        <v>94</v>
      </c>
      <c r="M205" s="490"/>
      <c r="N205" s="760" t="s">
        <v>116</v>
      </c>
      <c r="O205" s="760"/>
      <c r="P205" s="760"/>
      <c r="Q205" s="760"/>
      <c r="R205" s="760"/>
      <c r="S205" s="761"/>
      <c r="T205" s="492" t="s">
        <v>187</v>
      </c>
      <c r="U205" s="473" t="s">
        <v>41</v>
      </c>
      <c r="V205" s="473" t="s">
        <v>71</v>
      </c>
      <c r="W205" s="473" t="s">
        <v>72</v>
      </c>
      <c r="X205" s="473" t="s">
        <v>94</v>
      </c>
      <c r="Y205" s="474" t="s">
        <v>95</v>
      </c>
      <c r="AA205" s="490"/>
      <c r="AB205" s="759" t="s">
        <v>116</v>
      </c>
      <c r="AC205" s="760"/>
      <c r="AD205" s="760"/>
      <c r="AE205" s="760"/>
      <c r="AF205" s="760"/>
      <c r="AG205" s="761"/>
      <c r="AH205" s="473" t="s">
        <v>187</v>
      </c>
      <c r="AI205" s="473" t="s">
        <v>112</v>
      </c>
      <c r="AJ205" s="473" t="s">
        <v>71</v>
      </c>
      <c r="AK205" s="473" t="s">
        <v>72</v>
      </c>
      <c r="AL205" s="473" t="s">
        <v>96</v>
      </c>
      <c r="AM205" s="474" t="s">
        <v>200</v>
      </c>
      <c r="AP205" s="759" t="s">
        <v>116</v>
      </c>
      <c r="AQ205" s="760"/>
      <c r="AR205" s="760"/>
      <c r="AS205" s="760"/>
      <c r="AT205" s="760"/>
      <c r="AU205" s="761"/>
      <c r="AV205" s="473" t="s">
        <v>111</v>
      </c>
      <c r="AW205" s="473" t="s">
        <v>71</v>
      </c>
      <c r="AX205" s="473" t="s">
        <v>72</v>
      </c>
      <c r="AY205" s="474" t="s">
        <v>94</v>
      </c>
    </row>
    <row r="206" spans="2:51" ht="16" thickBot="1" x14ac:dyDescent="0.4">
      <c r="B206" s="764">
        <f>B163</f>
        <v>0</v>
      </c>
      <c r="C206" s="762"/>
      <c r="D206" s="762"/>
      <c r="E206" s="762"/>
      <c r="F206" s="762"/>
      <c r="G206" s="763"/>
      <c r="H206" s="301">
        <v>0</v>
      </c>
      <c r="I206" s="301">
        <v>0</v>
      </c>
      <c r="J206" s="301">
        <v>0</v>
      </c>
      <c r="K206" s="282">
        <f>SUM(H206:J206)</f>
        <v>0</v>
      </c>
      <c r="L206" s="461"/>
      <c r="M206" s="490"/>
      <c r="N206" s="762">
        <f>N163</f>
        <v>0</v>
      </c>
      <c r="O206" s="762"/>
      <c r="P206" s="762"/>
      <c r="Q206" s="762"/>
      <c r="R206" s="762"/>
      <c r="S206" s="763"/>
      <c r="T206" s="305">
        <f>AM163</f>
        <v>0</v>
      </c>
      <c r="U206" s="301">
        <v>0</v>
      </c>
      <c r="V206" s="301">
        <v>0</v>
      </c>
      <c r="W206" s="301">
        <v>0</v>
      </c>
      <c r="X206" s="283">
        <f t="shared" ref="X206" si="38">SUM(U206:W206)</f>
        <v>0</v>
      </c>
      <c r="Y206" s="269">
        <f>K206-X206</f>
        <v>0</v>
      </c>
      <c r="Z206" s="461"/>
      <c r="AA206" s="494"/>
      <c r="AB206" s="764">
        <f>IF($O$218&lt;&gt;0, N206, B206)</f>
        <v>0</v>
      </c>
      <c r="AC206" s="762"/>
      <c r="AD206" s="762"/>
      <c r="AE206" s="762"/>
      <c r="AF206" s="762"/>
      <c r="AG206" s="763"/>
      <c r="AH206" s="308">
        <f>AM163</f>
        <v>0</v>
      </c>
      <c r="AI206" s="301">
        <v>0</v>
      </c>
      <c r="AJ206" s="301">
        <v>0</v>
      </c>
      <c r="AK206" s="301">
        <v>0</v>
      </c>
      <c r="AL206" s="284">
        <f t="shared" ref="AL206" si="39">SUM(AI206:AK206)</f>
        <v>0</v>
      </c>
      <c r="AM206" s="270">
        <f>IF($O$222&lt;&gt;0, X206+AM163-AL206, K206+AM163-AL206)</f>
        <v>0</v>
      </c>
      <c r="AP206" s="768"/>
      <c r="AQ206" s="769"/>
      <c r="AR206" s="769"/>
      <c r="AS206" s="769"/>
      <c r="AT206" s="769"/>
      <c r="AU206" s="770"/>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1" t="s">
        <v>119</v>
      </c>
      <c r="C209" s="772"/>
      <c r="D209" s="772"/>
      <c r="E209" s="772"/>
      <c r="F209" s="772"/>
      <c r="G209" s="772"/>
      <c r="H209" s="273">
        <f>SUM(F196, H200, H203, H206)</f>
        <v>0</v>
      </c>
      <c r="I209" s="273">
        <f>SUM(I196, I200, I203, I206, )</f>
        <v>0</v>
      </c>
      <c r="J209" s="273">
        <f>SUM(J196, J200, J203, J206)</f>
        <v>0</v>
      </c>
      <c r="K209" s="274">
        <f>SUM(H209:J209)</f>
        <v>0</v>
      </c>
      <c r="L209" s="461"/>
      <c r="N209" s="765" t="s">
        <v>119</v>
      </c>
      <c r="O209" s="766"/>
      <c r="P209" s="766"/>
      <c r="Q209" s="766"/>
      <c r="R209" s="766"/>
      <c r="S209" s="767"/>
      <c r="T209" s="307">
        <f>AM166</f>
        <v>0</v>
      </c>
      <c r="U209" s="303">
        <f>SUM(S196, U200, U203, U206)</f>
        <v>0</v>
      </c>
      <c r="V209" s="275">
        <f>SUM(V196, V200, V203, V206)</f>
        <v>0</v>
      </c>
      <c r="W209" s="275">
        <f>SUM(W196, W200, W203, W206)</f>
        <v>0</v>
      </c>
      <c r="X209" s="275">
        <f>SUM(U209:W209)</f>
        <v>0</v>
      </c>
      <c r="Y209" s="276">
        <f>K209-X209</f>
        <v>0</v>
      </c>
      <c r="Z209" s="461"/>
      <c r="AA209" s="461"/>
      <c r="AB209" s="759" t="s">
        <v>119</v>
      </c>
      <c r="AC209" s="760"/>
      <c r="AD209" s="760"/>
      <c r="AE209" s="760"/>
      <c r="AF209" s="760"/>
      <c r="AG209" s="761"/>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59" t="s">
        <v>119</v>
      </c>
      <c r="AQ209" s="760"/>
      <c r="AR209" s="760"/>
      <c r="AS209" s="760"/>
      <c r="AT209" s="760"/>
      <c r="AU209" s="761"/>
      <c r="AV209" s="436">
        <f>SUM(AT196, AV200, AV203, AV206)</f>
        <v>0</v>
      </c>
      <c r="AW209" s="436">
        <f>SUM(AW196, AW200, AW203, AW206, )</f>
        <v>0</v>
      </c>
      <c r="AX209" s="436">
        <f>SUM(AX196, AX200, AX203, AX206)</f>
        <v>0</v>
      </c>
      <c r="AY209" s="437">
        <f>SUM(AV209:AX209)</f>
        <v>0</v>
      </c>
    </row>
    <row r="210" spans="2:51" ht="16" thickBot="1" x14ac:dyDescent="0.4">
      <c r="B210" s="799" t="s">
        <v>120</v>
      </c>
      <c r="C210" s="800"/>
      <c r="D210" s="800"/>
      <c r="E210" s="800"/>
      <c r="F210" s="800"/>
      <c r="G210" s="800"/>
      <c r="H210" s="481"/>
      <c r="I210" s="482"/>
      <c r="J210" s="253">
        <f>SUM(I209:J209)</f>
        <v>0</v>
      </c>
      <c r="K210" s="282">
        <f>SUM(H210:J210)</f>
        <v>0</v>
      </c>
      <c r="L210" s="461"/>
      <c r="N210" s="768" t="s">
        <v>120</v>
      </c>
      <c r="O210" s="769"/>
      <c r="P210" s="769"/>
      <c r="Q210" s="769"/>
      <c r="R210" s="769"/>
      <c r="S210" s="769"/>
      <c r="T210" s="305">
        <f>AM167</f>
        <v>0</v>
      </c>
      <c r="U210" s="495"/>
      <c r="V210" s="483"/>
      <c r="W210" s="483"/>
      <c r="X210" s="254">
        <f xml:space="preserve"> SUM(V196, W196, V200, W200, V203, W203, V206, W206)</f>
        <v>0</v>
      </c>
      <c r="Y210" s="269">
        <f>H210-X210</f>
        <v>0</v>
      </c>
      <c r="Z210" s="461"/>
      <c r="AA210" s="461"/>
      <c r="AB210" s="768" t="s">
        <v>120</v>
      </c>
      <c r="AC210" s="769"/>
      <c r="AD210" s="769"/>
      <c r="AE210" s="769"/>
      <c r="AF210" s="769"/>
      <c r="AG210" s="770"/>
      <c r="AH210" s="310">
        <f>AM167</f>
        <v>0</v>
      </c>
      <c r="AI210" s="484"/>
      <c r="AJ210" s="485"/>
      <c r="AK210" s="485"/>
      <c r="AL210" s="281">
        <f xml:space="preserve"> SUM(AJ196, AK196, AJ200, AK200, AJ203, AK203, AJ206, AK206)</f>
        <v>0</v>
      </c>
      <c r="AM210" s="270">
        <f>IF($O$222&lt;&gt;0, X210+AM167-AL210, K210+AM167-AL210)</f>
        <v>0</v>
      </c>
      <c r="AP210" s="768" t="s">
        <v>120</v>
      </c>
      <c r="AQ210" s="769"/>
      <c r="AR210" s="769"/>
      <c r="AS210" s="769"/>
      <c r="AT210" s="769"/>
      <c r="AU210" s="770"/>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59" t="s">
        <v>121</v>
      </c>
      <c r="C212" s="760"/>
      <c r="D212" s="760"/>
      <c r="E212" s="760"/>
      <c r="F212" s="760"/>
      <c r="G212" s="761"/>
      <c r="H212" s="473" t="s">
        <v>111</v>
      </c>
      <c r="I212" s="774" t="s">
        <v>27</v>
      </c>
      <c r="J212" s="761"/>
      <c r="K212" s="474" t="s">
        <v>122</v>
      </c>
      <c r="L212" s="461"/>
      <c r="N212" s="759" t="s">
        <v>121</v>
      </c>
      <c r="O212" s="760"/>
      <c r="P212" s="760"/>
      <c r="Q212" s="760"/>
      <c r="R212" s="760"/>
      <c r="S212" s="760"/>
      <c r="T212" s="473" t="s">
        <v>187</v>
      </c>
      <c r="U212" s="473" t="s">
        <v>41</v>
      </c>
      <c r="V212" s="774" t="s">
        <v>27</v>
      </c>
      <c r="W212" s="761"/>
      <c r="X212" s="473" t="s">
        <v>94</v>
      </c>
      <c r="Y212" s="474" t="s">
        <v>95</v>
      </c>
      <c r="Z212" s="461"/>
      <c r="AA212" s="494"/>
      <c r="AB212" s="759" t="s">
        <v>121</v>
      </c>
      <c r="AC212" s="760"/>
      <c r="AD212" s="760"/>
      <c r="AE212" s="760"/>
      <c r="AF212" s="760"/>
      <c r="AG212" s="761"/>
      <c r="AH212" s="473" t="s">
        <v>187</v>
      </c>
      <c r="AI212" s="473" t="s">
        <v>123</v>
      </c>
      <c r="AJ212" s="774" t="s">
        <v>27</v>
      </c>
      <c r="AK212" s="761"/>
      <c r="AL212" s="473" t="s">
        <v>124</v>
      </c>
      <c r="AM212" s="474" t="s">
        <v>200</v>
      </c>
      <c r="AP212" s="759" t="s">
        <v>121</v>
      </c>
      <c r="AQ212" s="760"/>
      <c r="AR212" s="760"/>
      <c r="AS212" s="760"/>
      <c r="AT212" s="760"/>
      <c r="AU212" s="761"/>
      <c r="AV212" s="473" t="s">
        <v>111</v>
      </c>
      <c r="AW212" s="774" t="s">
        <v>27</v>
      </c>
      <c r="AX212" s="761"/>
      <c r="AY212" s="474" t="s">
        <v>122</v>
      </c>
    </row>
    <row r="213" spans="2:51" ht="16" thickBot="1" x14ac:dyDescent="0.4">
      <c r="B213" s="768" t="s">
        <v>40</v>
      </c>
      <c r="C213" s="769"/>
      <c r="D213" s="769"/>
      <c r="E213" s="769"/>
      <c r="F213" s="769"/>
      <c r="G213" s="770"/>
      <c r="H213" s="268">
        <f>( SUM(F196, H200, H203, H206))*$C$8</f>
        <v>0</v>
      </c>
      <c r="I213" s="792">
        <f>( SUM(I196, I200, I203, I206, J196, J200, J203, J206))*$C$8</f>
        <v>0</v>
      </c>
      <c r="J213" s="793"/>
      <c r="K213" s="282">
        <f>SUM(H213:J213)</f>
        <v>0</v>
      </c>
      <c r="L213" s="461"/>
      <c r="N213" s="768" t="s">
        <v>40</v>
      </c>
      <c r="O213" s="769"/>
      <c r="P213" s="769"/>
      <c r="Q213" s="769"/>
      <c r="R213" s="769"/>
      <c r="S213" s="769"/>
      <c r="T213" s="311">
        <f>AM170</f>
        <v>0</v>
      </c>
      <c r="U213" s="283">
        <f>( SUM(S196, U200, U203, U206))*$O$8</f>
        <v>0</v>
      </c>
      <c r="V213" s="794">
        <f>( SUM(V196, W196, V200, W200, V203, W203, V206, W206, ))*$O$8</f>
        <v>0</v>
      </c>
      <c r="W213" s="795"/>
      <c r="X213" s="283">
        <f>SUM(U213:W213)</f>
        <v>0</v>
      </c>
      <c r="Y213" s="269">
        <f>K213-X213</f>
        <v>0</v>
      </c>
      <c r="Z213" s="461"/>
      <c r="AA213" s="494"/>
      <c r="AB213" s="768" t="s">
        <v>40</v>
      </c>
      <c r="AC213" s="769"/>
      <c r="AD213" s="769"/>
      <c r="AE213" s="769"/>
      <c r="AF213" s="769"/>
      <c r="AG213" s="770"/>
      <c r="AH213" s="310">
        <f>AM170</f>
        <v>0</v>
      </c>
      <c r="AI213" s="500">
        <f>( SUM(AG196, AI200, AI203, AI206))*$C$8</f>
        <v>0</v>
      </c>
      <c r="AJ213" s="790">
        <f>( SUM(AJ196, AK196, AJ200, AK200, AJ203, AK203, AJ206, AK206, ))*$C$8</f>
        <v>0</v>
      </c>
      <c r="AK213" s="791"/>
      <c r="AL213" s="284">
        <f>SUM(AI213:AK213)</f>
        <v>0</v>
      </c>
      <c r="AM213" s="270">
        <f>IF($O$222&lt;&gt;0, X213+AM170-AL213, K213+AM170-AL213)</f>
        <v>0</v>
      </c>
      <c r="AP213" s="768" t="s">
        <v>40</v>
      </c>
      <c r="AQ213" s="769"/>
      <c r="AR213" s="769"/>
      <c r="AS213" s="769"/>
      <c r="AT213" s="769"/>
      <c r="AU213" s="770"/>
      <c r="AV213" s="433">
        <f>( SUM(AT196, AV200, AV203, AV206))*$C$8</f>
        <v>0</v>
      </c>
      <c r="AW213" s="860">
        <f>( SUM(AW196, AW200, AW203, AW206, AX196, AX200, AX203, AX206))*$C$8</f>
        <v>0</v>
      </c>
      <c r="AX213" s="861"/>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796" t="s">
        <v>126</v>
      </c>
      <c r="C215" s="797"/>
      <c r="D215" s="797"/>
      <c r="E215" s="797"/>
      <c r="F215" s="797"/>
      <c r="G215" s="798"/>
      <c r="H215" s="285">
        <f>SUM(H209,H213)</f>
        <v>0</v>
      </c>
      <c r="I215" s="285">
        <f>SUM(I209, I213)</f>
        <v>0</v>
      </c>
      <c r="J215" s="285">
        <f>SUM(J209)</f>
        <v>0</v>
      </c>
      <c r="K215" s="286">
        <f>SUM(H215:J215)</f>
        <v>0</v>
      </c>
      <c r="L215" s="272"/>
      <c r="N215" s="782" t="s">
        <v>126</v>
      </c>
      <c r="O215" s="783"/>
      <c r="P215" s="783"/>
      <c r="Q215" s="783"/>
      <c r="R215" s="783"/>
      <c r="S215" s="78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784" t="s">
        <v>126</v>
      </c>
      <c r="AC215" s="785"/>
      <c r="AD215" s="785"/>
      <c r="AE215" s="785"/>
      <c r="AF215" s="785"/>
      <c r="AG215" s="78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62" t="s">
        <v>348</v>
      </c>
      <c r="AQ215" s="863"/>
      <c r="AR215" s="863"/>
      <c r="AS215" s="863"/>
      <c r="AT215" s="863"/>
      <c r="AU215" s="864"/>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4"/>
      <c r="AI218" s="761"/>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775"/>
      <c r="AI219" s="776"/>
      <c r="AJ219" s="776"/>
      <c r="AK219" s="777"/>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8"/>
      <c r="AI220" s="770"/>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79" t="s">
        <v>151</v>
      </c>
      <c r="AH222" s="780"/>
      <c r="AI222" s="780"/>
      <c r="AJ222" s="780"/>
      <c r="AK222" s="781"/>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02" t="s">
        <v>308</v>
      </c>
      <c r="C232" s="803"/>
      <c r="D232" s="803"/>
      <c r="E232" s="803"/>
      <c r="F232" s="803"/>
      <c r="G232" s="803"/>
      <c r="H232" s="803"/>
      <c r="I232" s="803"/>
      <c r="J232" s="803"/>
      <c r="K232" s="804"/>
      <c r="N232" s="805" t="s">
        <v>208</v>
      </c>
      <c r="O232" s="806"/>
      <c r="P232" s="806"/>
      <c r="Q232" s="806"/>
      <c r="R232" s="806"/>
      <c r="S232" s="806"/>
      <c r="T232" s="806"/>
      <c r="U232" s="806"/>
      <c r="V232" s="806"/>
      <c r="W232" s="806"/>
      <c r="X232" s="806"/>
      <c r="Y232" s="807"/>
      <c r="AB232" s="808" t="s">
        <v>209</v>
      </c>
      <c r="AC232" s="809"/>
      <c r="AD232" s="809"/>
      <c r="AE232" s="809"/>
      <c r="AF232" s="809"/>
      <c r="AG232" s="809"/>
      <c r="AH232" s="809"/>
      <c r="AI232" s="809"/>
      <c r="AJ232" s="809"/>
      <c r="AK232" s="809"/>
      <c r="AL232" s="809"/>
      <c r="AM232" s="810"/>
      <c r="AP232" s="857" t="s">
        <v>349</v>
      </c>
      <c r="AQ232" s="858"/>
      <c r="AR232" s="858"/>
      <c r="AS232" s="858"/>
      <c r="AT232" s="858"/>
      <c r="AU232" s="858"/>
      <c r="AV232" s="858"/>
      <c r="AW232" s="858"/>
      <c r="AX232" s="858"/>
      <c r="AY232" s="859"/>
    </row>
    <row r="233" spans="2:51" ht="16" hidden="1" thickBot="1" x14ac:dyDescent="0.4">
      <c r="B233" s="250" t="s">
        <v>299</v>
      </c>
      <c r="C233" s="778"/>
      <c r="D233" s="770"/>
      <c r="E233" s="251" t="s">
        <v>300</v>
      </c>
      <c r="F233" s="830"/>
      <c r="G233" s="831"/>
      <c r="H233" s="831"/>
      <c r="I233" s="831"/>
      <c r="J233" s="831"/>
      <c r="K233" s="832"/>
      <c r="N233" s="250" t="s">
        <v>299</v>
      </c>
      <c r="O233" s="830"/>
      <c r="P233" s="831"/>
      <c r="Q233" s="833"/>
      <c r="R233" s="251" t="s">
        <v>300</v>
      </c>
      <c r="S233" s="830"/>
      <c r="T233" s="831"/>
      <c r="U233" s="831"/>
      <c r="V233" s="831"/>
      <c r="W233" s="831"/>
      <c r="X233" s="831"/>
      <c r="Y233" s="832"/>
      <c r="AB233" s="250" t="s">
        <v>299</v>
      </c>
      <c r="AC233" s="830"/>
      <c r="AD233" s="831"/>
      <c r="AE233" s="833"/>
      <c r="AF233" s="251" t="s">
        <v>300</v>
      </c>
      <c r="AG233" s="830"/>
      <c r="AH233" s="831"/>
      <c r="AI233" s="831"/>
      <c r="AJ233" s="831"/>
      <c r="AK233" s="831"/>
      <c r="AL233" s="831"/>
      <c r="AM233" s="832"/>
      <c r="AP233" s="250" t="s">
        <v>326</v>
      </c>
      <c r="AQ233" s="778"/>
      <c r="AR233" s="770"/>
      <c r="AS233" s="251" t="s">
        <v>327</v>
      </c>
      <c r="AT233" s="830"/>
      <c r="AU233" s="831"/>
      <c r="AV233" s="831"/>
      <c r="AW233" s="831"/>
      <c r="AX233" s="831"/>
      <c r="AY233" s="832"/>
    </row>
    <row r="234" spans="2:51" ht="16" hidden="1" thickBot="1" x14ac:dyDescent="0.4">
      <c r="D234" s="144"/>
      <c r="E234" s="144"/>
    </row>
    <row r="235" spans="2:51" hidden="1" x14ac:dyDescent="0.35">
      <c r="B235" s="771" t="s">
        <v>244</v>
      </c>
      <c r="C235" s="772"/>
      <c r="D235" s="772"/>
      <c r="E235" s="772"/>
      <c r="F235" s="772"/>
      <c r="G235" s="772"/>
      <c r="H235" s="772"/>
      <c r="I235" s="772"/>
      <c r="J235" s="772"/>
      <c r="K235" s="773"/>
      <c r="N235" s="759" t="s">
        <v>83</v>
      </c>
      <c r="O235" s="760"/>
      <c r="P235" s="760"/>
      <c r="Q235" s="760"/>
      <c r="R235" s="760"/>
      <c r="S235" s="760"/>
      <c r="T235" s="760"/>
      <c r="U235" s="760"/>
      <c r="V235" s="760"/>
      <c r="W235" s="760"/>
      <c r="X235" s="760"/>
      <c r="Y235" s="801"/>
      <c r="AB235" s="771" t="s">
        <v>83</v>
      </c>
      <c r="AC235" s="772"/>
      <c r="AD235" s="772"/>
      <c r="AE235" s="772"/>
      <c r="AF235" s="772"/>
      <c r="AG235" s="772"/>
      <c r="AH235" s="772"/>
      <c r="AI235" s="772"/>
      <c r="AJ235" s="772"/>
      <c r="AK235" s="772"/>
      <c r="AL235" s="772"/>
      <c r="AM235" s="773"/>
      <c r="AP235" s="771" t="s">
        <v>244</v>
      </c>
      <c r="AQ235" s="772"/>
      <c r="AR235" s="772"/>
      <c r="AS235" s="772"/>
      <c r="AT235" s="772"/>
      <c r="AU235" s="772"/>
      <c r="AV235" s="772"/>
      <c r="AW235" s="772"/>
      <c r="AX235" s="772"/>
      <c r="AY235" s="773"/>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59" t="s">
        <v>109</v>
      </c>
      <c r="C241" s="760"/>
      <c r="D241" s="760"/>
      <c r="E241" s="760"/>
      <c r="F241" s="760"/>
      <c r="G241" s="760"/>
      <c r="H241" s="760"/>
      <c r="I241" s="760"/>
      <c r="J241" s="760"/>
      <c r="K241" s="801"/>
      <c r="N241" s="759" t="s">
        <v>109</v>
      </c>
      <c r="O241" s="760"/>
      <c r="P241" s="760"/>
      <c r="Q241" s="760"/>
      <c r="R241" s="760"/>
      <c r="S241" s="760"/>
      <c r="T241" s="760"/>
      <c r="U241" s="760"/>
      <c r="V241" s="760"/>
      <c r="W241" s="760"/>
      <c r="X241" s="760"/>
      <c r="Y241" s="801"/>
      <c r="AB241" s="759" t="s">
        <v>109</v>
      </c>
      <c r="AC241" s="760"/>
      <c r="AD241" s="760"/>
      <c r="AE241" s="760"/>
      <c r="AF241" s="760"/>
      <c r="AG241" s="760"/>
      <c r="AH241" s="760"/>
      <c r="AI241" s="760"/>
      <c r="AJ241" s="760"/>
      <c r="AK241" s="760"/>
      <c r="AL241" s="760"/>
      <c r="AM241" s="801"/>
      <c r="AP241" s="759" t="s">
        <v>109</v>
      </c>
      <c r="AQ241" s="760"/>
      <c r="AR241" s="760"/>
      <c r="AS241" s="760"/>
      <c r="AT241" s="760"/>
      <c r="AU241" s="760"/>
      <c r="AV241" s="760"/>
      <c r="AW241" s="760"/>
      <c r="AX241" s="760"/>
      <c r="AY241" s="801"/>
    </row>
    <row r="242" spans="2:51" hidden="1" x14ac:dyDescent="0.35">
      <c r="B242" s="788" t="s">
        <v>110</v>
      </c>
      <c r="C242" s="776"/>
      <c r="D242" s="776"/>
      <c r="E242" s="776"/>
      <c r="F242" s="776"/>
      <c r="G242" s="787"/>
      <c r="H242" s="392" t="s">
        <v>111</v>
      </c>
      <c r="I242" s="392" t="s">
        <v>71</v>
      </c>
      <c r="J242" s="392" t="s">
        <v>72</v>
      </c>
      <c r="K242" s="475" t="s">
        <v>94</v>
      </c>
      <c r="M242" s="490"/>
      <c r="N242" s="776" t="s">
        <v>110</v>
      </c>
      <c r="O242" s="776"/>
      <c r="P242" s="776"/>
      <c r="Q242" s="776"/>
      <c r="R242" s="776"/>
      <c r="S242" s="787"/>
      <c r="T242" s="392" t="s">
        <v>200</v>
      </c>
      <c r="U242" s="392" t="s">
        <v>41</v>
      </c>
      <c r="V242" s="392" t="s">
        <v>71</v>
      </c>
      <c r="W242" s="392" t="s">
        <v>72</v>
      </c>
      <c r="X242" s="392" t="s">
        <v>94</v>
      </c>
      <c r="Y242" s="475" t="s">
        <v>95</v>
      </c>
      <c r="AB242" s="788" t="s">
        <v>110</v>
      </c>
      <c r="AC242" s="776"/>
      <c r="AD242" s="776"/>
      <c r="AE242" s="776"/>
      <c r="AF242" s="776"/>
      <c r="AG242" s="776"/>
      <c r="AH242" s="392" t="s">
        <v>200</v>
      </c>
      <c r="AI242" s="392" t="s">
        <v>112</v>
      </c>
      <c r="AJ242" s="392" t="s">
        <v>71</v>
      </c>
      <c r="AK242" s="392" t="s">
        <v>72</v>
      </c>
      <c r="AL242" s="392" t="s">
        <v>96</v>
      </c>
      <c r="AM242" s="475" t="s">
        <v>212</v>
      </c>
      <c r="AP242" s="788" t="s">
        <v>110</v>
      </c>
      <c r="AQ242" s="776"/>
      <c r="AR242" s="776"/>
      <c r="AS242" s="776"/>
      <c r="AT242" s="776"/>
      <c r="AU242" s="787"/>
      <c r="AV242" s="392" t="s">
        <v>111</v>
      </c>
      <c r="AW242" s="392" t="s">
        <v>71</v>
      </c>
      <c r="AX242" s="392" t="s">
        <v>72</v>
      </c>
      <c r="AY242" s="475" t="s">
        <v>94</v>
      </c>
    </row>
    <row r="243" spans="2:51" ht="16" hidden="1" thickBot="1" x14ac:dyDescent="0.4">
      <c r="B243" s="764">
        <f>B200</f>
        <v>0</v>
      </c>
      <c r="C243" s="762"/>
      <c r="D243" s="762"/>
      <c r="E243" s="762"/>
      <c r="F243" s="762"/>
      <c r="G243" s="763"/>
      <c r="H243" s="301">
        <v>0</v>
      </c>
      <c r="I243" s="301">
        <v>0</v>
      </c>
      <c r="J243" s="301">
        <v>0</v>
      </c>
      <c r="K243" s="282">
        <f>SUM(H243:J243)</f>
        <v>0</v>
      </c>
      <c r="L243" s="461"/>
      <c r="M243" s="490"/>
      <c r="N243" s="764">
        <f>N200</f>
        <v>0</v>
      </c>
      <c r="O243" s="762"/>
      <c r="P243" s="762"/>
      <c r="Q243" s="762"/>
      <c r="R243" s="762"/>
      <c r="S243" s="763"/>
      <c r="T243" s="305">
        <f>AM200</f>
        <v>0</v>
      </c>
      <c r="U243" s="302">
        <v>0</v>
      </c>
      <c r="V243" s="301">
        <v>0</v>
      </c>
      <c r="W243" s="301">
        <v>0</v>
      </c>
      <c r="X243" s="283">
        <f>SUM(U243:W243)</f>
        <v>0</v>
      </c>
      <c r="Y243" s="269">
        <f>K243-X243</f>
        <v>0</v>
      </c>
      <c r="Z243" s="461"/>
      <c r="AA243" s="461"/>
      <c r="AB243" s="764">
        <f>IF($O$261&lt;&gt;0, N243, B243)</f>
        <v>0</v>
      </c>
      <c r="AC243" s="762"/>
      <c r="AD243" s="762"/>
      <c r="AE243" s="762"/>
      <c r="AF243" s="762"/>
      <c r="AG243" s="763"/>
      <c r="AH243" s="310">
        <f>AM200</f>
        <v>0</v>
      </c>
      <c r="AI243" s="301">
        <v>0</v>
      </c>
      <c r="AJ243" s="301">
        <v>0</v>
      </c>
      <c r="AK243" s="301">
        <v>0</v>
      </c>
      <c r="AL243" s="284">
        <f>SUM(AI243:AK243)</f>
        <v>0</v>
      </c>
      <c r="AM243" s="270">
        <f>IF($O$265&lt;&gt;0, X243+AM200-AL243, K243+AM200-AL243)</f>
        <v>0</v>
      </c>
      <c r="AP243" s="768"/>
      <c r="AQ243" s="769"/>
      <c r="AR243" s="769"/>
      <c r="AS243" s="769"/>
      <c r="AT243" s="769"/>
      <c r="AU243" s="770"/>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59" t="s">
        <v>114</v>
      </c>
      <c r="C245" s="760"/>
      <c r="D245" s="760"/>
      <c r="E245" s="760"/>
      <c r="F245" s="760"/>
      <c r="G245" s="761"/>
      <c r="H245" s="473" t="s">
        <v>111</v>
      </c>
      <c r="I245" s="473" t="s">
        <v>71</v>
      </c>
      <c r="J245" s="473" t="s">
        <v>72</v>
      </c>
      <c r="K245" s="474" t="s">
        <v>94</v>
      </c>
      <c r="N245" s="759" t="s">
        <v>114</v>
      </c>
      <c r="O245" s="760"/>
      <c r="P245" s="760"/>
      <c r="Q245" s="760"/>
      <c r="R245" s="760"/>
      <c r="S245" s="761"/>
      <c r="T245" s="492" t="s">
        <v>200</v>
      </c>
      <c r="U245" s="473" t="s">
        <v>41</v>
      </c>
      <c r="V245" s="473" t="s">
        <v>71</v>
      </c>
      <c r="W245" s="473" t="s">
        <v>72</v>
      </c>
      <c r="X245" s="473" t="s">
        <v>94</v>
      </c>
      <c r="Y245" s="474" t="s">
        <v>95</v>
      </c>
      <c r="AA245" s="490"/>
      <c r="AB245" s="759" t="s">
        <v>114</v>
      </c>
      <c r="AC245" s="760"/>
      <c r="AD245" s="760"/>
      <c r="AE245" s="760"/>
      <c r="AF245" s="760"/>
      <c r="AG245" s="761"/>
      <c r="AH245" s="473" t="s">
        <v>200</v>
      </c>
      <c r="AI245" s="473" t="s">
        <v>112</v>
      </c>
      <c r="AJ245" s="473" t="s">
        <v>71</v>
      </c>
      <c r="AK245" s="473" t="s">
        <v>72</v>
      </c>
      <c r="AL245" s="473" t="s">
        <v>96</v>
      </c>
      <c r="AM245" s="474" t="s">
        <v>212</v>
      </c>
      <c r="AP245" s="759" t="s">
        <v>114</v>
      </c>
      <c r="AQ245" s="760"/>
      <c r="AR245" s="760"/>
      <c r="AS245" s="760"/>
      <c r="AT245" s="760"/>
      <c r="AU245" s="761"/>
      <c r="AV245" s="473" t="s">
        <v>111</v>
      </c>
      <c r="AW245" s="473" t="s">
        <v>71</v>
      </c>
      <c r="AX245" s="473" t="s">
        <v>72</v>
      </c>
      <c r="AY245" s="474" t="s">
        <v>94</v>
      </c>
    </row>
    <row r="246" spans="2:51" ht="16" hidden="1" thickBot="1" x14ac:dyDescent="0.4">
      <c r="B246" s="764">
        <f>B203</f>
        <v>0</v>
      </c>
      <c r="C246" s="762"/>
      <c r="D246" s="762"/>
      <c r="E246" s="762"/>
      <c r="F246" s="762"/>
      <c r="G246" s="763"/>
      <c r="H246" s="301">
        <v>0</v>
      </c>
      <c r="I246" s="301">
        <v>0</v>
      </c>
      <c r="J246" s="301">
        <v>0</v>
      </c>
      <c r="K246" s="282">
        <f>SUM(H246:J246)</f>
        <v>0</v>
      </c>
      <c r="L246" s="461"/>
      <c r="N246" s="764">
        <f>N203</f>
        <v>0</v>
      </c>
      <c r="O246" s="762"/>
      <c r="P246" s="762"/>
      <c r="Q246" s="762"/>
      <c r="R246" s="762"/>
      <c r="S246" s="763"/>
      <c r="T246" s="306">
        <f>AM203</f>
        <v>0</v>
      </c>
      <c r="U246" s="302">
        <v>0</v>
      </c>
      <c r="V246" s="302">
        <v>0</v>
      </c>
      <c r="W246" s="301">
        <v>0</v>
      </c>
      <c r="X246" s="313">
        <f>SUM(U246:W246)</f>
        <v>0</v>
      </c>
      <c r="Y246" s="269">
        <f>K246-X246</f>
        <v>0</v>
      </c>
      <c r="Z246" s="461"/>
      <c r="AA246" s="494"/>
      <c r="AB246" s="764">
        <f>IF($O$261&lt;&gt;0, N246, B246)</f>
        <v>0</v>
      </c>
      <c r="AC246" s="762"/>
      <c r="AD246" s="762"/>
      <c r="AE246" s="762"/>
      <c r="AF246" s="762"/>
      <c r="AG246" s="763"/>
      <c r="AH246" s="314">
        <f>AM203</f>
        <v>0</v>
      </c>
      <c r="AI246" s="301">
        <v>0</v>
      </c>
      <c r="AJ246" s="302">
        <v>0</v>
      </c>
      <c r="AK246" s="301">
        <v>0</v>
      </c>
      <c r="AL246" s="315">
        <f>SUM(AI246:AK246)</f>
        <v>0</v>
      </c>
      <c r="AM246" s="270">
        <f>IF($O$265&lt;&gt;0, X246+AM203-AL246, K246+AM203-AL246)</f>
        <v>0</v>
      </c>
      <c r="AP246" s="768"/>
      <c r="AQ246" s="769"/>
      <c r="AR246" s="769"/>
      <c r="AS246" s="769"/>
      <c r="AT246" s="769"/>
      <c r="AU246" s="770"/>
      <c r="AV246" s="302">
        <v>0</v>
      </c>
      <c r="AW246" s="302">
        <v>0</v>
      </c>
      <c r="AX246" s="302">
        <v>0</v>
      </c>
      <c r="AY246" s="435">
        <f>SUM(AV246:AX246)</f>
        <v>0</v>
      </c>
    </row>
    <row r="247" spans="2:51" ht="16" hidden="1" thickBot="1" x14ac:dyDescent="0.4">
      <c r="D247" s="144"/>
      <c r="E247" s="144"/>
      <c r="H247" s="272"/>
      <c r="I247" s="272"/>
      <c r="J247" s="272"/>
      <c r="K247" s="272"/>
      <c r="L247" s="461"/>
      <c r="N247" s="789"/>
      <c r="O247" s="789"/>
      <c r="P247" s="789"/>
      <c r="Q247" s="789"/>
      <c r="R247" s="789"/>
      <c r="S247" s="789"/>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59" t="s">
        <v>116</v>
      </c>
      <c r="C248" s="760"/>
      <c r="D248" s="760"/>
      <c r="E248" s="760"/>
      <c r="F248" s="760"/>
      <c r="G248" s="761"/>
      <c r="H248" s="473" t="s">
        <v>111</v>
      </c>
      <c r="I248" s="473" t="s">
        <v>71</v>
      </c>
      <c r="J248" s="473" t="s">
        <v>72</v>
      </c>
      <c r="K248" s="474" t="s">
        <v>94</v>
      </c>
      <c r="M248" s="490"/>
      <c r="N248" s="760" t="s">
        <v>116</v>
      </c>
      <c r="O248" s="760"/>
      <c r="P248" s="760"/>
      <c r="Q248" s="760"/>
      <c r="R248" s="760"/>
      <c r="S248" s="761"/>
      <c r="T248" s="492" t="s">
        <v>200</v>
      </c>
      <c r="U248" s="473" t="s">
        <v>41</v>
      </c>
      <c r="V248" s="473" t="s">
        <v>71</v>
      </c>
      <c r="W248" s="473" t="s">
        <v>72</v>
      </c>
      <c r="X248" s="473" t="s">
        <v>94</v>
      </c>
      <c r="Y248" s="474" t="s">
        <v>95</v>
      </c>
      <c r="AA248" s="490"/>
      <c r="AB248" s="759" t="s">
        <v>116</v>
      </c>
      <c r="AC248" s="760"/>
      <c r="AD248" s="760"/>
      <c r="AE248" s="760"/>
      <c r="AF248" s="760"/>
      <c r="AG248" s="761"/>
      <c r="AH248" s="473" t="s">
        <v>200</v>
      </c>
      <c r="AI248" s="473" t="s">
        <v>112</v>
      </c>
      <c r="AJ248" s="473" t="s">
        <v>71</v>
      </c>
      <c r="AK248" s="473" t="s">
        <v>72</v>
      </c>
      <c r="AL248" s="473" t="s">
        <v>96</v>
      </c>
      <c r="AM248" s="474" t="s">
        <v>212</v>
      </c>
      <c r="AP248" s="759" t="s">
        <v>116</v>
      </c>
      <c r="AQ248" s="760"/>
      <c r="AR248" s="760"/>
      <c r="AS248" s="760"/>
      <c r="AT248" s="760"/>
      <c r="AU248" s="761"/>
      <c r="AV248" s="473" t="s">
        <v>111</v>
      </c>
      <c r="AW248" s="473" t="s">
        <v>71</v>
      </c>
      <c r="AX248" s="473" t="s">
        <v>72</v>
      </c>
      <c r="AY248" s="474" t="s">
        <v>94</v>
      </c>
    </row>
    <row r="249" spans="2:51" ht="16" hidden="1" thickBot="1" x14ac:dyDescent="0.4">
      <c r="B249" s="764">
        <f>B206</f>
        <v>0</v>
      </c>
      <c r="C249" s="762"/>
      <c r="D249" s="762"/>
      <c r="E249" s="762"/>
      <c r="F249" s="762"/>
      <c r="G249" s="763"/>
      <c r="H249" s="301">
        <v>0</v>
      </c>
      <c r="I249" s="301">
        <v>0</v>
      </c>
      <c r="J249" s="301">
        <v>0</v>
      </c>
      <c r="K249" s="282">
        <f>SUM(H249:J249)</f>
        <v>0</v>
      </c>
      <c r="L249" s="461"/>
      <c r="M249" s="490"/>
      <c r="N249" s="762">
        <f>N206</f>
        <v>0</v>
      </c>
      <c r="O249" s="762"/>
      <c r="P249" s="762"/>
      <c r="Q249" s="762"/>
      <c r="R249" s="762"/>
      <c r="S249" s="763"/>
      <c r="T249" s="305">
        <f>AM206</f>
        <v>0</v>
      </c>
      <c r="U249" s="301">
        <v>0</v>
      </c>
      <c r="V249" s="301">
        <v>0</v>
      </c>
      <c r="W249" s="301">
        <v>0</v>
      </c>
      <c r="X249" s="283">
        <f t="shared" ref="X249" si="46">SUM(U249:W249)</f>
        <v>0</v>
      </c>
      <c r="Y249" s="269">
        <f>K249-X249</f>
        <v>0</v>
      </c>
      <c r="Z249" s="461"/>
      <c r="AA249" s="494"/>
      <c r="AB249" s="764">
        <f>IF($O$261&lt;&gt;0, N249, B249)</f>
        <v>0</v>
      </c>
      <c r="AC249" s="762"/>
      <c r="AD249" s="762"/>
      <c r="AE249" s="762"/>
      <c r="AF249" s="762"/>
      <c r="AG249" s="763"/>
      <c r="AH249" s="308">
        <f>AM206</f>
        <v>0</v>
      </c>
      <c r="AI249" s="301">
        <v>0</v>
      </c>
      <c r="AJ249" s="301">
        <v>0</v>
      </c>
      <c r="AK249" s="301">
        <v>0</v>
      </c>
      <c r="AL249" s="284">
        <f t="shared" ref="AL249" si="47">SUM(AI249:AK249)</f>
        <v>0</v>
      </c>
      <c r="AM249" s="270">
        <f>IF($O$265&lt;&gt;0, X249+AM206-AL249, K249+AM206-AL249)</f>
        <v>0</v>
      </c>
      <c r="AP249" s="768"/>
      <c r="AQ249" s="769"/>
      <c r="AR249" s="769"/>
      <c r="AS249" s="769"/>
      <c r="AT249" s="769"/>
      <c r="AU249" s="770"/>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1" t="s">
        <v>119</v>
      </c>
      <c r="C252" s="772"/>
      <c r="D252" s="772"/>
      <c r="E252" s="772"/>
      <c r="F252" s="772"/>
      <c r="G252" s="772"/>
      <c r="H252" s="273">
        <f>SUM(F239, H243, H246, H249)</f>
        <v>0</v>
      </c>
      <c r="I252" s="273">
        <f>SUM(I239, I243, I246, I249, )</f>
        <v>0</v>
      </c>
      <c r="J252" s="273">
        <f>SUM(J239, J243, J246, J249)</f>
        <v>0</v>
      </c>
      <c r="K252" s="274">
        <f>SUM(H252:J252)</f>
        <v>0</v>
      </c>
      <c r="L252" s="461"/>
      <c r="N252" s="765" t="s">
        <v>119</v>
      </c>
      <c r="O252" s="766"/>
      <c r="P252" s="766"/>
      <c r="Q252" s="766"/>
      <c r="R252" s="766"/>
      <c r="S252" s="767"/>
      <c r="T252" s="307">
        <f>AM209</f>
        <v>0</v>
      </c>
      <c r="U252" s="303">
        <f>SUM(S239, U243, U246, U249)</f>
        <v>0</v>
      </c>
      <c r="V252" s="275">
        <f>SUM(V239, V243, V246, V249)</f>
        <v>0</v>
      </c>
      <c r="W252" s="275">
        <f>SUM(W239, W243, W246, W249)</f>
        <v>0</v>
      </c>
      <c r="X252" s="275">
        <f>SUM(U252:W252)</f>
        <v>0</v>
      </c>
      <c r="Y252" s="276">
        <f>K252-X252</f>
        <v>0</v>
      </c>
      <c r="Z252" s="461"/>
      <c r="AA252" s="461"/>
      <c r="AB252" s="759" t="s">
        <v>119</v>
      </c>
      <c r="AC252" s="760"/>
      <c r="AD252" s="760"/>
      <c r="AE252" s="760"/>
      <c r="AF252" s="760"/>
      <c r="AG252" s="761"/>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59" t="s">
        <v>119</v>
      </c>
      <c r="AQ252" s="760"/>
      <c r="AR252" s="760"/>
      <c r="AS252" s="760"/>
      <c r="AT252" s="760"/>
      <c r="AU252" s="761"/>
      <c r="AV252" s="436">
        <f>SUM(AT239, AV243, AV246, AV249)</f>
        <v>0</v>
      </c>
      <c r="AW252" s="436">
        <f>SUM(AW239, AW243, AW246, AW249, )</f>
        <v>0</v>
      </c>
      <c r="AX252" s="436">
        <f>SUM(AX239, AX243, AX246, AX249)</f>
        <v>0</v>
      </c>
      <c r="AY252" s="437">
        <f>SUM(AV252:AX252)</f>
        <v>0</v>
      </c>
    </row>
    <row r="253" spans="2:51" ht="16" hidden="1" thickBot="1" x14ac:dyDescent="0.4">
      <c r="B253" s="799" t="s">
        <v>120</v>
      </c>
      <c r="C253" s="800"/>
      <c r="D253" s="800"/>
      <c r="E253" s="800"/>
      <c r="F253" s="800"/>
      <c r="G253" s="800"/>
      <c r="H253" s="481"/>
      <c r="I253" s="482"/>
      <c r="J253" s="253">
        <f>SUM(I252:J252)</f>
        <v>0</v>
      </c>
      <c r="K253" s="282">
        <f>SUM(H253:J253)</f>
        <v>0</v>
      </c>
      <c r="L253" s="461"/>
      <c r="N253" s="768" t="s">
        <v>120</v>
      </c>
      <c r="O253" s="769"/>
      <c r="P253" s="769"/>
      <c r="Q253" s="769"/>
      <c r="R253" s="769"/>
      <c r="S253" s="769"/>
      <c r="T253" s="305">
        <f>AM210</f>
        <v>0</v>
      </c>
      <c r="U253" s="495"/>
      <c r="V253" s="483"/>
      <c r="W253" s="483"/>
      <c r="X253" s="254">
        <f xml:space="preserve"> SUM(V239, W239, V243, W243, V246, W246, V249, W249)</f>
        <v>0</v>
      </c>
      <c r="Y253" s="269">
        <f>H253-X253</f>
        <v>0</v>
      </c>
      <c r="Z253" s="461"/>
      <c r="AA253" s="461"/>
      <c r="AB253" s="768" t="s">
        <v>120</v>
      </c>
      <c r="AC253" s="769"/>
      <c r="AD253" s="769"/>
      <c r="AE253" s="769"/>
      <c r="AF253" s="769"/>
      <c r="AG253" s="770"/>
      <c r="AH253" s="310">
        <f>AM210</f>
        <v>0</v>
      </c>
      <c r="AI253" s="484"/>
      <c r="AJ253" s="485"/>
      <c r="AK253" s="485"/>
      <c r="AL253" s="281">
        <f xml:space="preserve"> SUM(AJ239, AK239, AJ243, AK243, AJ246, AK246, AJ249, AK249)</f>
        <v>0</v>
      </c>
      <c r="AM253" s="270">
        <f>IF($O$265&lt;&gt;0, X253+AM210-AL253, K253+AM210-AL253)</f>
        <v>0</v>
      </c>
      <c r="AP253" s="768" t="s">
        <v>120</v>
      </c>
      <c r="AQ253" s="769"/>
      <c r="AR253" s="769"/>
      <c r="AS253" s="769"/>
      <c r="AT253" s="769"/>
      <c r="AU253" s="770"/>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59" t="s">
        <v>121</v>
      </c>
      <c r="C255" s="760"/>
      <c r="D255" s="760"/>
      <c r="E255" s="760"/>
      <c r="F255" s="760"/>
      <c r="G255" s="761"/>
      <c r="H255" s="473" t="s">
        <v>111</v>
      </c>
      <c r="I255" s="774" t="s">
        <v>27</v>
      </c>
      <c r="J255" s="761"/>
      <c r="K255" s="474" t="s">
        <v>122</v>
      </c>
      <c r="L255" s="461"/>
      <c r="N255" s="759" t="s">
        <v>121</v>
      </c>
      <c r="O255" s="760"/>
      <c r="P255" s="760"/>
      <c r="Q255" s="760"/>
      <c r="R255" s="760"/>
      <c r="S255" s="760"/>
      <c r="T255" s="473" t="s">
        <v>200</v>
      </c>
      <c r="U255" s="473" t="s">
        <v>41</v>
      </c>
      <c r="V255" s="774" t="s">
        <v>27</v>
      </c>
      <c r="W255" s="761"/>
      <c r="X255" s="473" t="s">
        <v>94</v>
      </c>
      <c r="Y255" s="474" t="s">
        <v>95</v>
      </c>
      <c r="Z255" s="461"/>
      <c r="AA255" s="494"/>
      <c r="AB255" s="759" t="s">
        <v>121</v>
      </c>
      <c r="AC255" s="760"/>
      <c r="AD255" s="760"/>
      <c r="AE255" s="760"/>
      <c r="AF255" s="760"/>
      <c r="AG255" s="761"/>
      <c r="AH255" s="473" t="s">
        <v>200</v>
      </c>
      <c r="AI255" s="473" t="s">
        <v>123</v>
      </c>
      <c r="AJ255" s="774" t="s">
        <v>27</v>
      </c>
      <c r="AK255" s="761"/>
      <c r="AL255" s="473" t="s">
        <v>124</v>
      </c>
      <c r="AM255" s="474" t="s">
        <v>212</v>
      </c>
      <c r="AP255" s="759" t="s">
        <v>121</v>
      </c>
      <c r="AQ255" s="760"/>
      <c r="AR255" s="760"/>
      <c r="AS255" s="760"/>
      <c r="AT255" s="760"/>
      <c r="AU255" s="761"/>
      <c r="AV255" s="473" t="s">
        <v>111</v>
      </c>
      <c r="AW255" s="774" t="s">
        <v>27</v>
      </c>
      <c r="AX255" s="761"/>
      <c r="AY255" s="474" t="s">
        <v>122</v>
      </c>
    </row>
    <row r="256" spans="2:51" ht="16" hidden="1" thickBot="1" x14ac:dyDescent="0.4">
      <c r="B256" s="768" t="s">
        <v>40</v>
      </c>
      <c r="C256" s="769"/>
      <c r="D256" s="769"/>
      <c r="E256" s="769"/>
      <c r="F256" s="769"/>
      <c r="G256" s="770"/>
      <c r="H256" s="268">
        <f>( SUM(F239, H243, H246, H249))*$C$8</f>
        <v>0</v>
      </c>
      <c r="I256" s="792">
        <f>( SUM(I239, I243, I246, I249, J239, J243, J246, J249))*$C$8</f>
        <v>0</v>
      </c>
      <c r="J256" s="793"/>
      <c r="K256" s="282">
        <f>SUM(H256:J256)</f>
        <v>0</v>
      </c>
      <c r="L256" s="461"/>
      <c r="N256" s="768" t="s">
        <v>40</v>
      </c>
      <c r="O256" s="769"/>
      <c r="P256" s="769"/>
      <c r="Q256" s="769"/>
      <c r="R256" s="769"/>
      <c r="S256" s="769"/>
      <c r="T256" s="311">
        <f>AM213</f>
        <v>0</v>
      </c>
      <c r="U256" s="283">
        <f>( SUM(S239, U243, U246, U249))*$O$8</f>
        <v>0</v>
      </c>
      <c r="V256" s="794">
        <f>( SUM(V239, W239, V243, W243, V246, W246, V249, W249, ))*$O$8</f>
        <v>0</v>
      </c>
      <c r="W256" s="795"/>
      <c r="X256" s="283">
        <f>SUM(U256:W256)</f>
        <v>0</v>
      </c>
      <c r="Y256" s="269">
        <f>K256-X256</f>
        <v>0</v>
      </c>
      <c r="Z256" s="461"/>
      <c r="AA256" s="494"/>
      <c r="AB256" s="768" t="s">
        <v>40</v>
      </c>
      <c r="AC256" s="769"/>
      <c r="AD256" s="769"/>
      <c r="AE256" s="769"/>
      <c r="AF256" s="769"/>
      <c r="AG256" s="770"/>
      <c r="AH256" s="310">
        <f>AM213</f>
        <v>0</v>
      </c>
      <c r="AI256" s="500">
        <f>( SUM(AG239, AI243, AI246, AI249))*$C$8</f>
        <v>0</v>
      </c>
      <c r="AJ256" s="790">
        <f>( SUM(AJ239, AK239, AJ243, AK243, AJ246, AK246, AJ249, AK249, ))*$C$8</f>
        <v>0</v>
      </c>
      <c r="AK256" s="791"/>
      <c r="AL256" s="284">
        <f>SUM(AI256:AK256)</f>
        <v>0</v>
      </c>
      <c r="AM256" s="270">
        <f>IF($O$265&lt;&gt;0, X256+AM213-AL256, K256+AM213-AL256)</f>
        <v>0</v>
      </c>
      <c r="AP256" s="768" t="s">
        <v>40</v>
      </c>
      <c r="AQ256" s="769"/>
      <c r="AR256" s="769"/>
      <c r="AS256" s="769"/>
      <c r="AT256" s="769"/>
      <c r="AU256" s="770"/>
      <c r="AV256" s="433">
        <f>( SUM(AT239, AV243, AV246, AV249))*$C$8</f>
        <v>0</v>
      </c>
      <c r="AW256" s="860">
        <f>( SUM(AW239, AW243, AW246, AW249, AX239, AX243, AX246, AX249))*$C$8</f>
        <v>0</v>
      </c>
      <c r="AX256" s="861"/>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796" t="s">
        <v>126</v>
      </c>
      <c r="C258" s="797"/>
      <c r="D258" s="797"/>
      <c r="E258" s="797"/>
      <c r="F258" s="797"/>
      <c r="G258" s="798"/>
      <c r="H258" s="285">
        <f>SUM(H252,H256)</f>
        <v>0</v>
      </c>
      <c r="I258" s="285">
        <f>SUM(I252, I256)</f>
        <v>0</v>
      </c>
      <c r="J258" s="285">
        <f>SUM(J252)</f>
        <v>0</v>
      </c>
      <c r="K258" s="286">
        <f>SUM(H258:J258)</f>
        <v>0</v>
      </c>
      <c r="L258" s="272"/>
      <c r="N258" s="782" t="s">
        <v>126</v>
      </c>
      <c r="O258" s="783"/>
      <c r="P258" s="783"/>
      <c r="Q258" s="783"/>
      <c r="R258" s="783"/>
      <c r="S258" s="78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784" t="s">
        <v>126</v>
      </c>
      <c r="AC258" s="785"/>
      <c r="AD258" s="785"/>
      <c r="AE258" s="785"/>
      <c r="AF258" s="785"/>
      <c r="AG258" s="78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62" t="s">
        <v>350</v>
      </c>
      <c r="AQ258" s="863"/>
      <c r="AR258" s="863"/>
      <c r="AS258" s="863"/>
      <c r="AT258" s="863"/>
      <c r="AU258" s="864"/>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4"/>
      <c r="AI261" s="761"/>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775"/>
      <c r="AI262" s="776"/>
      <c r="AJ262" s="776"/>
      <c r="AK262" s="777"/>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8"/>
      <c r="AI263" s="770"/>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79" t="s">
        <v>151</v>
      </c>
      <c r="AH265" s="780"/>
      <c r="AI265" s="780"/>
      <c r="AJ265" s="780"/>
      <c r="AK265" s="781"/>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02" t="s">
        <v>309</v>
      </c>
      <c r="C275" s="803"/>
      <c r="D275" s="803"/>
      <c r="E275" s="803"/>
      <c r="F275" s="803"/>
      <c r="G275" s="803"/>
      <c r="H275" s="803"/>
      <c r="I275" s="803"/>
      <c r="J275" s="803"/>
      <c r="K275" s="804"/>
      <c r="N275" s="805" t="s">
        <v>221</v>
      </c>
      <c r="O275" s="806"/>
      <c r="P275" s="806"/>
      <c r="Q275" s="806"/>
      <c r="R275" s="806"/>
      <c r="S275" s="806"/>
      <c r="T275" s="806"/>
      <c r="U275" s="806"/>
      <c r="V275" s="806"/>
      <c r="W275" s="806"/>
      <c r="X275" s="806"/>
      <c r="Y275" s="807"/>
      <c r="AB275" s="808" t="s">
        <v>222</v>
      </c>
      <c r="AC275" s="809"/>
      <c r="AD275" s="809"/>
      <c r="AE275" s="809"/>
      <c r="AF275" s="809"/>
      <c r="AG275" s="809"/>
      <c r="AH275" s="809"/>
      <c r="AI275" s="809"/>
      <c r="AJ275" s="809"/>
      <c r="AK275" s="809"/>
      <c r="AL275" s="809"/>
      <c r="AM275" s="810"/>
    </row>
    <row r="276" spans="2:39" ht="16" hidden="1" thickBot="1" x14ac:dyDescent="0.4">
      <c r="B276" s="250" t="s">
        <v>297</v>
      </c>
      <c r="C276" s="778"/>
      <c r="D276" s="770"/>
      <c r="E276" s="251" t="s">
        <v>298</v>
      </c>
      <c r="F276" s="830"/>
      <c r="G276" s="831"/>
      <c r="H276" s="831"/>
      <c r="I276" s="831"/>
      <c r="J276" s="831"/>
      <c r="K276" s="832"/>
      <c r="N276" s="250" t="s">
        <v>297</v>
      </c>
      <c r="O276" s="830"/>
      <c r="P276" s="831"/>
      <c r="Q276" s="833"/>
      <c r="R276" s="251" t="s">
        <v>298</v>
      </c>
      <c r="S276" s="830"/>
      <c r="T276" s="831"/>
      <c r="U276" s="831"/>
      <c r="V276" s="831"/>
      <c r="W276" s="831"/>
      <c r="X276" s="831"/>
      <c r="Y276" s="832"/>
      <c r="AB276" s="250" t="s">
        <v>297</v>
      </c>
      <c r="AC276" s="830"/>
      <c r="AD276" s="831"/>
      <c r="AE276" s="833"/>
      <c r="AF276" s="251" t="s">
        <v>298</v>
      </c>
      <c r="AG276" s="830"/>
      <c r="AH276" s="831"/>
      <c r="AI276" s="831"/>
      <c r="AJ276" s="831"/>
      <c r="AK276" s="831"/>
      <c r="AL276" s="831"/>
      <c r="AM276" s="832"/>
    </row>
    <row r="277" spans="2:39" ht="16" hidden="1" thickBot="1" x14ac:dyDescent="0.4">
      <c r="D277" s="144"/>
      <c r="E277" s="144"/>
    </row>
    <row r="278" spans="2:39" hidden="1" x14ac:dyDescent="0.35">
      <c r="B278" s="771" t="s">
        <v>244</v>
      </c>
      <c r="C278" s="772"/>
      <c r="D278" s="772"/>
      <c r="E278" s="772"/>
      <c r="F278" s="772"/>
      <c r="G278" s="772"/>
      <c r="H278" s="772"/>
      <c r="I278" s="772"/>
      <c r="J278" s="772"/>
      <c r="K278" s="773"/>
      <c r="N278" s="759" t="s">
        <v>83</v>
      </c>
      <c r="O278" s="760"/>
      <c r="P278" s="760"/>
      <c r="Q278" s="760"/>
      <c r="R278" s="760"/>
      <c r="S278" s="760"/>
      <c r="T278" s="760"/>
      <c r="U278" s="760"/>
      <c r="V278" s="760"/>
      <c r="W278" s="760"/>
      <c r="X278" s="760"/>
      <c r="Y278" s="801"/>
      <c r="AB278" s="771" t="s">
        <v>83</v>
      </c>
      <c r="AC278" s="772"/>
      <c r="AD278" s="772"/>
      <c r="AE278" s="772"/>
      <c r="AF278" s="772"/>
      <c r="AG278" s="772"/>
      <c r="AH278" s="772"/>
      <c r="AI278" s="772"/>
      <c r="AJ278" s="772"/>
      <c r="AK278" s="772"/>
      <c r="AL278" s="772"/>
      <c r="AM278" s="773"/>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59" t="s">
        <v>109</v>
      </c>
      <c r="C284" s="760"/>
      <c r="D284" s="760"/>
      <c r="E284" s="760"/>
      <c r="F284" s="760"/>
      <c r="G284" s="760"/>
      <c r="H284" s="760"/>
      <c r="I284" s="760"/>
      <c r="J284" s="760"/>
      <c r="K284" s="801"/>
      <c r="N284" s="759" t="s">
        <v>109</v>
      </c>
      <c r="O284" s="760"/>
      <c r="P284" s="760"/>
      <c r="Q284" s="760"/>
      <c r="R284" s="760"/>
      <c r="S284" s="760"/>
      <c r="T284" s="760"/>
      <c r="U284" s="760"/>
      <c r="V284" s="760"/>
      <c r="W284" s="760"/>
      <c r="X284" s="760"/>
      <c r="Y284" s="801"/>
      <c r="AB284" s="759" t="s">
        <v>109</v>
      </c>
      <c r="AC284" s="760"/>
      <c r="AD284" s="760"/>
      <c r="AE284" s="760"/>
      <c r="AF284" s="760"/>
      <c r="AG284" s="760"/>
      <c r="AH284" s="760"/>
      <c r="AI284" s="760"/>
      <c r="AJ284" s="760"/>
      <c r="AK284" s="760"/>
      <c r="AL284" s="760"/>
      <c r="AM284" s="801"/>
    </row>
    <row r="285" spans="2:39" hidden="1" x14ac:dyDescent="0.35">
      <c r="B285" s="788" t="s">
        <v>110</v>
      </c>
      <c r="C285" s="776"/>
      <c r="D285" s="776"/>
      <c r="E285" s="776"/>
      <c r="F285" s="776"/>
      <c r="G285" s="787"/>
      <c r="H285" s="392" t="s">
        <v>111</v>
      </c>
      <c r="I285" s="392" t="s">
        <v>71</v>
      </c>
      <c r="J285" s="392" t="s">
        <v>72</v>
      </c>
      <c r="K285" s="475" t="s">
        <v>94</v>
      </c>
      <c r="M285" s="490"/>
      <c r="N285" s="776" t="s">
        <v>110</v>
      </c>
      <c r="O285" s="776"/>
      <c r="P285" s="776"/>
      <c r="Q285" s="776"/>
      <c r="R285" s="776"/>
      <c r="S285" s="787"/>
      <c r="T285" s="392" t="s">
        <v>212</v>
      </c>
      <c r="U285" s="392" t="s">
        <v>41</v>
      </c>
      <c r="V285" s="392" t="s">
        <v>71</v>
      </c>
      <c r="W285" s="392" t="s">
        <v>72</v>
      </c>
      <c r="X285" s="392" t="s">
        <v>94</v>
      </c>
      <c r="Y285" s="475" t="s">
        <v>95</v>
      </c>
      <c r="AB285" s="788" t="s">
        <v>110</v>
      </c>
      <c r="AC285" s="776"/>
      <c r="AD285" s="776"/>
      <c r="AE285" s="776"/>
      <c r="AF285" s="776"/>
      <c r="AG285" s="776"/>
      <c r="AH285" s="392" t="s">
        <v>212</v>
      </c>
      <c r="AI285" s="392" t="s">
        <v>112</v>
      </c>
      <c r="AJ285" s="392" t="s">
        <v>71</v>
      </c>
      <c r="AK285" s="392" t="s">
        <v>72</v>
      </c>
      <c r="AL285" s="392" t="s">
        <v>96</v>
      </c>
      <c r="AM285" s="475" t="s">
        <v>225</v>
      </c>
    </row>
    <row r="286" spans="2:39" ht="16" hidden="1" thickBot="1" x14ac:dyDescent="0.4">
      <c r="B286" s="764">
        <f>B243</f>
        <v>0</v>
      </c>
      <c r="C286" s="762"/>
      <c r="D286" s="762"/>
      <c r="E286" s="762"/>
      <c r="F286" s="762"/>
      <c r="G286" s="763"/>
      <c r="H286" s="301">
        <v>0</v>
      </c>
      <c r="I286" s="301">
        <v>0</v>
      </c>
      <c r="J286" s="301">
        <v>0</v>
      </c>
      <c r="K286" s="282">
        <f>SUM(H286:J286)</f>
        <v>0</v>
      </c>
      <c r="L286" s="461"/>
      <c r="M286" s="490"/>
      <c r="N286" s="764">
        <f>N243</f>
        <v>0</v>
      </c>
      <c r="O286" s="762"/>
      <c r="P286" s="762"/>
      <c r="Q286" s="762"/>
      <c r="R286" s="762"/>
      <c r="S286" s="763"/>
      <c r="T286" s="305">
        <f>AM243</f>
        <v>0</v>
      </c>
      <c r="U286" s="302">
        <v>0</v>
      </c>
      <c r="V286" s="301">
        <v>0</v>
      </c>
      <c r="W286" s="301">
        <v>0</v>
      </c>
      <c r="X286" s="283">
        <f>SUM(U286:W286)</f>
        <v>0</v>
      </c>
      <c r="Y286" s="269">
        <f>K286-X286</f>
        <v>0</v>
      </c>
      <c r="Z286" s="461"/>
      <c r="AA286" s="461"/>
      <c r="AB286" s="764">
        <f>IF($O$304&lt;&gt;0, N286, B286)</f>
        <v>0</v>
      </c>
      <c r="AC286" s="762"/>
      <c r="AD286" s="762"/>
      <c r="AE286" s="762"/>
      <c r="AF286" s="762"/>
      <c r="AG286" s="763"/>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59" t="s">
        <v>114</v>
      </c>
      <c r="C288" s="760"/>
      <c r="D288" s="760"/>
      <c r="E288" s="760"/>
      <c r="F288" s="760"/>
      <c r="G288" s="761"/>
      <c r="H288" s="473" t="s">
        <v>111</v>
      </c>
      <c r="I288" s="473" t="s">
        <v>71</v>
      </c>
      <c r="J288" s="473" t="s">
        <v>72</v>
      </c>
      <c r="K288" s="474" t="s">
        <v>94</v>
      </c>
      <c r="N288" s="759" t="s">
        <v>114</v>
      </c>
      <c r="O288" s="760"/>
      <c r="P288" s="760"/>
      <c r="Q288" s="760"/>
      <c r="R288" s="760"/>
      <c r="S288" s="761"/>
      <c r="T288" s="492" t="s">
        <v>212</v>
      </c>
      <c r="U288" s="473" t="s">
        <v>41</v>
      </c>
      <c r="V288" s="473" t="s">
        <v>71</v>
      </c>
      <c r="W288" s="473" t="s">
        <v>72</v>
      </c>
      <c r="X288" s="473" t="s">
        <v>94</v>
      </c>
      <c r="Y288" s="474" t="s">
        <v>95</v>
      </c>
      <c r="AA288" s="490"/>
      <c r="AB288" s="759" t="s">
        <v>114</v>
      </c>
      <c r="AC288" s="760"/>
      <c r="AD288" s="760"/>
      <c r="AE288" s="760"/>
      <c r="AF288" s="760"/>
      <c r="AG288" s="761"/>
      <c r="AH288" s="473" t="s">
        <v>212</v>
      </c>
      <c r="AI288" s="473" t="s">
        <v>112</v>
      </c>
      <c r="AJ288" s="473" t="s">
        <v>71</v>
      </c>
      <c r="AK288" s="473" t="s">
        <v>72</v>
      </c>
      <c r="AL288" s="473" t="s">
        <v>96</v>
      </c>
      <c r="AM288" s="474" t="s">
        <v>225</v>
      </c>
    </row>
    <row r="289" spans="2:51" ht="16" hidden="1" thickBot="1" x14ac:dyDescent="0.4">
      <c r="B289" s="764">
        <f>B246</f>
        <v>0</v>
      </c>
      <c r="C289" s="762"/>
      <c r="D289" s="762"/>
      <c r="E289" s="762"/>
      <c r="F289" s="762"/>
      <c r="G289" s="763"/>
      <c r="H289" s="301">
        <v>0</v>
      </c>
      <c r="I289" s="301">
        <v>0</v>
      </c>
      <c r="J289" s="301">
        <v>0</v>
      </c>
      <c r="K289" s="282">
        <f>SUM(H289:J289)</f>
        <v>0</v>
      </c>
      <c r="L289" s="461"/>
      <c r="N289" s="764">
        <f>N246</f>
        <v>0</v>
      </c>
      <c r="O289" s="762"/>
      <c r="P289" s="762"/>
      <c r="Q289" s="762"/>
      <c r="R289" s="762"/>
      <c r="S289" s="763"/>
      <c r="T289" s="306">
        <f>AM246</f>
        <v>0</v>
      </c>
      <c r="U289" s="302">
        <v>0</v>
      </c>
      <c r="V289" s="302">
        <v>0</v>
      </c>
      <c r="W289" s="301">
        <v>0</v>
      </c>
      <c r="X289" s="313">
        <f>SUM(U289:W289)</f>
        <v>0</v>
      </c>
      <c r="Y289" s="269">
        <f>K289-X289</f>
        <v>0</v>
      </c>
      <c r="Z289" s="461"/>
      <c r="AA289" s="494"/>
      <c r="AB289" s="764">
        <f>IF($O$304&lt;&gt;0, N289, B289)</f>
        <v>0</v>
      </c>
      <c r="AC289" s="762"/>
      <c r="AD289" s="762"/>
      <c r="AE289" s="762"/>
      <c r="AF289" s="762"/>
      <c r="AG289" s="763"/>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789"/>
      <c r="O290" s="789"/>
      <c r="P290" s="789"/>
      <c r="Q290" s="789"/>
      <c r="R290" s="789"/>
      <c r="S290" s="789"/>
      <c r="U290" s="479"/>
      <c r="V290" s="479"/>
      <c r="W290" s="272"/>
      <c r="X290" s="479"/>
      <c r="Y290" s="272"/>
      <c r="Z290" s="461"/>
      <c r="AA290" s="461"/>
      <c r="AB290" s="480"/>
      <c r="AC290" s="480"/>
      <c r="AG290" s="480"/>
      <c r="AH290" s="453"/>
      <c r="AI290" s="272"/>
      <c r="AJ290" s="479"/>
      <c r="AK290" s="272"/>
      <c r="AL290" s="479"/>
      <c r="AM290" s="272"/>
    </row>
    <row r="291" spans="2:51" hidden="1" x14ac:dyDescent="0.35">
      <c r="B291" s="759" t="s">
        <v>116</v>
      </c>
      <c r="C291" s="760"/>
      <c r="D291" s="760"/>
      <c r="E291" s="760"/>
      <c r="F291" s="760"/>
      <c r="G291" s="761"/>
      <c r="H291" s="473" t="s">
        <v>111</v>
      </c>
      <c r="I291" s="473" t="s">
        <v>71</v>
      </c>
      <c r="J291" s="473" t="s">
        <v>72</v>
      </c>
      <c r="K291" s="474" t="s">
        <v>94</v>
      </c>
      <c r="M291" s="490"/>
      <c r="N291" s="760" t="s">
        <v>116</v>
      </c>
      <c r="O291" s="760"/>
      <c r="P291" s="760"/>
      <c r="Q291" s="760"/>
      <c r="R291" s="760"/>
      <c r="S291" s="761"/>
      <c r="T291" s="492" t="s">
        <v>212</v>
      </c>
      <c r="U291" s="473" t="s">
        <v>41</v>
      </c>
      <c r="V291" s="473" t="s">
        <v>71</v>
      </c>
      <c r="W291" s="473" t="s">
        <v>72</v>
      </c>
      <c r="X291" s="473" t="s">
        <v>94</v>
      </c>
      <c r="Y291" s="474" t="s">
        <v>95</v>
      </c>
      <c r="AA291" s="490"/>
      <c r="AB291" s="759" t="s">
        <v>116</v>
      </c>
      <c r="AC291" s="760"/>
      <c r="AD291" s="760"/>
      <c r="AE291" s="760"/>
      <c r="AF291" s="760"/>
      <c r="AG291" s="761"/>
      <c r="AH291" s="473" t="s">
        <v>212</v>
      </c>
      <c r="AI291" s="473" t="s">
        <v>112</v>
      </c>
      <c r="AJ291" s="473" t="s">
        <v>71</v>
      </c>
      <c r="AK291" s="473" t="s">
        <v>72</v>
      </c>
      <c r="AL291" s="473" t="s">
        <v>96</v>
      </c>
      <c r="AM291" s="474" t="s">
        <v>225</v>
      </c>
    </row>
    <row r="292" spans="2:51" ht="16" hidden="1" thickBot="1" x14ac:dyDescent="0.4">
      <c r="B292" s="764">
        <f>B249</f>
        <v>0</v>
      </c>
      <c r="C292" s="762"/>
      <c r="D292" s="762"/>
      <c r="E292" s="762"/>
      <c r="F292" s="762"/>
      <c r="G292" s="763"/>
      <c r="H292" s="301">
        <v>0</v>
      </c>
      <c r="I292" s="301">
        <v>0</v>
      </c>
      <c r="J292" s="301">
        <v>0</v>
      </c>
      <c r="K292" s="282">
        <f>SUM(H292:J292)</f>
        <v>0</v>
      </c>
      <c r="L292" s="461"/>
      <c r="M292" s="490"/>
      <c r="N292" s="762">
        <f>N249</f>
        <v>0</v>
      </c>
      <c r="O292" s="762"/>
      <c r="P292" s="762"/>
      <c r="Q292" s="762"/>
      <c r="R292" s="762"/>
      <c r="S292" s="763"/>
      <c r="T292" s="305">
        <f>AM249</f>
        <v>0</v>
      </c>
      <c r="U292" s="301">
        <v>0</v>
      </c>
      <c r="V292" s="301">
        <v>0</v>
      </c>
      <c r="W292" s="301">
        <v>0</v>
      </c>
      <c r="X292" s="283">
        <f t="shared" ref="X292" si="52">SUM(U292:W292)</f>
        <v>0</v>
      </c>
      <c r="Y292" s="269">
        <f>K292-X292</f>
        <v>0</v>
      </c>
      <c r="Z292" s="461"/>
      <c r="AA292" s="494"/>
      <c r="AB292" s="764">
        <f>IF($O$304&lt;&gt;0, N292, B292)</f>
        <v>0</v>
      </c>
      <c r="AC292" s="762"/>
      <c r="AD292" s="762"/>
      <c r="AE292" s="762"/>
      <c r="AF292" s="762"/>
      <c r="AG292" s="763"/>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1" t="s">
        <v>119</v>
      </c>
      <c r="C295" s="772"/>
      <c r="D295" s="772"/>
      <c r="E295" s="772"/>
      <c r="F295" s="772"/>
      <c r="G295" s="772"/>
      <c r="H295" s="273">
        <f>SUM(F282, H286, H289, H292)</f>
        <v>0</v>
      </c>
      <c r="I295" s="273">
        <f>SUM(I282, I286, I289, I292, )</f>
        <v>0</v>
      </c>
      <c r="J295" s="273">
        <f>SUM(J282, J286, J289, J292)</f>
        <v>0</v>
      </c>
      <c r="K295" s="274">
        <f>SUM(H295:J295)</f>
        <v>0</v>
      </c>
      <c r="L295" s="461"/>
      <c r="N295" s="765" t="s">
        <v>119</v>
      </c>
      <c r="O295" s="766"/>
      <c r="P295" s="766"/>
      <c r="Q295" s="766"/>
      <c r="R295" s="766"/>
      <c r="S295" s="767"/>
      <c r="T295" s="307">
        <f>AM252</f>
        <v>0</v>
      </c>
      <c r="U295" s="303">
        <f>SUM(S282, U286, U289, U292)</f>
        <v>0</v>
      </c>
      <c r="V295" s="275">
        <f>SUM(V282, V286, V289, V292)</f>
        <v>0</v>
      </c>
      <c r="W295" s="275">
        <f>SUM(W282, W286, W289, W292)</f>
        <v>0</v>
      </c>
      <c r="X295" s="275">
        <f>SUM(U295:W295)</f>
        <v>0</v>
      </c>
      <c r="Y295" s="276">
        <f>K295-X295</f>
        <v>0</v>
      </c>
      <c r="Z295" s="461"/>
      <c r="AA295" s="461"/>
      <c r="AB295" s="759" t="s">
        <v>119</v>
      </c>
      <c r="AC295" s="760"/>
      <c r="AD295" s="760"/>
      <c r="AE295" s="760"/>
      <c r="AF295" s="760"/>
      <c r="AG295" s="761"/>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799" t="s">
        <v>120</v>
      </c>
      <c r="C296" s="800"/>
      <c r="D296" s="800"/>
      <c r="E296" s="800"/>
      <c r="F296" s="800"/>
      <c r="G296" s="800"/>
      <c r="H296" s="481"/>
      <c r="I296" s="482"/>
      <c r="J296" s="253">
        <f>SUM(I295:J295)</f>
        <v>0</v>
      </c>
      <c r="K296" s="282">
        <f>SUM(H296:J296)</f>
        <v>0</v>
      </c>
      <c r="L296" s="461"/>
      <c r="N296" s="768" t="s">
        <v>120</v>
      </c>
      <c r="O296" s="769"/>
      <c r="P296" s="769"/>
      <c r="Q296" s="769"/>
      <c r="R296" s="769"/>
      <c r="S296" s="769"/>
      <c r="T296" s="305">
        <f>AM253</f>
        <v>0</v>
      </c>
      <c r="U296" s="495"/>
      <c r="V296" s="483"/>
      <c r="W296" s="483"/>
      <c r="X296" s="254">
        <f xml:space="preserve"> SUM(V282, W282, V286, W286, V289, W289, V292, W292)</f>
        <v>0</v>
      </c>
      <c r="Y296" s="269">
        <f>H296-X296</f>
        <v>0</v>
      </c>
      <c r="Z296" s="461"/>
      <c r="AA296" s="461"/>
      <c r="AB296" s="768" t="s">
        <v>120</v>
      </c>
      <c r="AC296" s="769"/>
      <c r="AD296" s="769"/>
      <c r="AE296" s="769"/>
      <c r="AF296" s="769"/>
      <c r="AG296" s="770"/>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59" t="s">
        <v>121</v>
      </c>
      <c r="C298" s="760"/>
      <c r="D298" s="760"/>
      <c r="E298" s="760"/>
      <c r="F298" s="760"/>
      <c r="G298" s="761"/>
      <c r="H298" s="473" t="s">
        <v>111</v>
      </c>
      <c r="I298" s="774" t="s">
        <v>27</v>
      </c>
      <c r="J298" s="761"/>
      <c r="K298" s="474" t="s">
        <v>122</v>
      </c>
      <c r="L298" s="461"/>
      <c r="N298" s="759" t="s">
        <v>121</v>
      </c>
      <c r="O298" s="760"/>
      <c r="P298" s="760"/>
      <c r="Q298" s="760"/>
      <c r="R298" s="760"/>
      <c r="S298" s="760"/>
      <c r="T298" s="473" t="s">
        <v>212</v>
      </c>
      <c r="U298" s="473" t="s">
        <v>41</v>
      </c>
      <c r="V298" s="774" t="s">
        <v>27</v>
      </c>
      <c r="W298" s="761"/>
      <c r="X298" s="473" t="s">
        <v>94</v>
      </c>
      <c r="Y298" s="474" t="s">
        <v>95</v>
      </c>
      <c r="Z298" s="461"/>
      <c r="AA298" s="494"/>
      <c r="AB298" s="759" t="s">
        <v>121</v>
      </c>
      <c r="AC298" s="760"/>
      <c r="AD298" s="760"/>
      <c r="AE298" s="760"/>
      <c r="AF298" s="760"/>
      <c r="AG298" s="761"/>
      <c r="AH298" s="473" t="s">
        <v>212</v>
      </c>
      <c r="AI298" s="473" t="s">
        <v>123</v>
      </c>
      <c r="AJ298" s="774" t="s">
        <v>27</v>
      </c>
      <c r="AK298" s="761"/>
      <c r="AL298" s="473" t="s">
        <v>124</v>
      </c>
      <c r="AM298" s="474" t="s">
        <v>225</v>
      </c>
    </row>
    <row r="299" spans="2:51" ht="16" hidden="1" thickBot="1" x14ac:dyDescent="0.4">
      <c r="B299" s="768" t="s">
        <v>40</v>
      </c>
      <c r="C299" s="769"/>
      <c r="D299" s="769"/>
      <c r="E299" s="769"/>
      <c r="F299" s="769"/>
      <c r="G299" s="770"/>
      <c r="H299" s="268">
        <f>( SUM(F282, H286, H289, H292))*$C$8</f>
        <v>0</v>
      </c>
      <c r="I299" s="792">
        <f>( SUM(I282, I286, I289, I292, J282, J286, J289, J292))*$C$8</f>
        <v>0</v>
      </c>
      <c r="J299" s="793"/>
      <c r="K299" s="282">
        <f>SUM(H299:J299)</f>
        <v>0</v>
      </c>
      <c r="L299" s="461"/>
      <c r="N299" s="768" t="s">
        <v>40</v>
      </c>
      <c r="O299" s="769"/>
      <c r="P299" s="769"/>
      <c r="Q299" s="769"/>
      <c r="R299" s="769"/>
      <c r="S299" s="769"/>
      <c r="T299" s="311">
        <f>AM256</f>
        <v>0</v>
      </c>
      <c r="U299" s="283">
        <f>( SUM(S282, U286, U289, U292))*$O$8</f>
        <v>0</v>
      </c>
      <c r="V299" s="794">
        <f>( SUM(V282, W282, V286, W286, V289, W289, V292, W292, ))*$O$8</f>
        <v>0</v>
      </c>
      <c r="W299" s="795"/>
      <c r="X299" s="283">
        <f>SUM(U299:W299)</f>
        <v>0</v>
      </c>
      <c r="Y299" s="269">
        <f>K299-X299</f>
        <v>0</v>
      </c>
      <c r="Z299" s="461"/>
      <c r="AA299" s="494"/>
      <c r="AB299" s="768" t="s">
        <v>40</v>
      </c>
      <c r="AC299" s="769"/>
      <c r="AD299" s="769"/>
      <c r="AE299" s="769"/>
      <c r="AF299" s="769"/>
      <c r="AG299" s="770"/>
      <c r="AH299" s="310">
        <f>AM256</f>
        <v>0</v>
      </c>
      <c r="AI299" s="500">
        <f>( SUM(AG282, AI286, AI289, AI292))*$C$8</f>
        <v>0</v>
      </c>
      <c r="AJ299" s="790">
        <f>( SUM(AJ282, AK282, AJ286, AK286, AJ289, AK289, AJ292, AK292, ))*$C$8</f>
        <v>0</v>
      </c>
      <c r="AK299" s="791"/>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796" t="s">
        <v>126</v>
      </c>
      <c r="C301" s="797"/>
      <c r="D301" s="797"/>
      <c r="E301" s="797"/>
      <c r="F301" s="797"/>
      <c r="G301" s="798"/>
      <c r="H301" s="285">
        <f>SUM(H295,H299)</f>
        <v>0</v>
      </c>
      <c r="I301" s="285">
        <f>SUM(I295, I299)</f>
        <v>0</v>
      </c>
      <c r="J301" s="285">
        <f>SUM(J295)</f>
        <v>0</v>
      </c>
      <c r="K301" s="286">
        <f>SUM(H301:J301)</f>
        <v>0</v>
      </c>
      <c r="L301" s="272"/>
      <c r="N301" s="782" t="s">
        <v>126</v>
      </c>
      <c r="O301" s="783"/>
      <c r="P301" s="783"/>
      <c r="Q301" s="783"/>
      <c r="R301" s="783"/>
      <c r="S301" s="78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784" t="s">
        <v>126</v>
      </c>
      <c r="AC301" s="785"/>
      <c r="AD301" s="785"/>
      <c r="AE301" s="785"/>
      <c r="AF301" s="785"/>
      <c r="AG301" s="78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4"/>
      <c r="AI304" s="761"/>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775"/>
      <c r="AI305" s="776"/>
      <c r="AJ305" s="776"/>
      <c r="AK305" s="777"/>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8"/>
      <c r="AI306" s="770"/>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79" t="s">
        <v>151</v>
      </c>
      <c r="AH308" s="780"/>
      <c r="AI308" s="780"/>
      <c r="AJ308" s="780"/>
      <c r="AK308" s="781"/>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sheetData>
  <sheetProtection algorithmName="SHA-512" hashValue="7Ekdr2v6n51oOIFKl5D2+Zd4YZvTfjC0+F1KCwohK/yfMZQFkuQpkdgXmOmMnCR2g6XPvMxMZdoyItESivSapg==" saltValue="WiaO0YtrBIl3BpAzxid3qA=="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85" priority="5" operator="greaterThan">
      <formula>0.1</formula>
    </cfRule>
  </conditionalFormatting>
  <conditionalFormatting sqref="E12 Q12 AE12">
    <cfRule type="cellIs" dxfId="84" priority="6" operator="lessThan">
      <formula>#REF!</formula>
    </cfRule>
  </conditionalFormatting>
  <conditionalFormatting sqref="Q7">
    <cfRule type="cellIs" dxfId="83" priority="4" operator="greaterThan">
      <formula>0.1</formula>
    </cfRule>
  </conditionalFormatting>
  <conditionalFormatting sqref="AE7">
    <cfRule type="cellIs" dxfId="82" priority="3" operator="greaterThan">
      <formula>0.1</formula>
    </cfRule>
  </conditionalFormatting>
  <conditionalFormatting sqref="AS7">
    <cfRule type="cellIs" dxfId="81" priority="1" operator="greaterThan">
      <formula>0.1</formula>
    </cfRule>
  </conditionalFormatting>
  <conditionalFormatting sqref="AS12">
    <cfRule type="cellIs" dxfId="80" priority="2" operator="lessThan">
      <formula>#REF!</formula>
    </cfRule>
  </conditionalFormatting>
  <dataValidations count="1">
    <dataValidation allowBlank="1" showInputMessage="1" showErrorMessage="1" prompt="Insert 'NO' if IDC is more than 10%." sqref="E14 R14 AF14 AT14" xr:uid="{5621E958-3DD8-4B70-9B75-EF793AEA1B9B}"/>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0F23-A7C7-4ABE-9313-58912CA3CB35}">
  <sheetPr>
    <tabColor theme="2"/>
  </sheetPr>
  <dimension ref="B1:BD317"/>
  <sheetViews>
    <sheetView showGridLines="0" zoomScale="60" zoomScaleNormal="60" workbookViewId="0">
      <selection activeCell="C4" sqref="C4:I4"/>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59" t="s">
        <v>254</v>
      </c>
      <c r="C2" s="760"/>
      <c r="D2" s="760"/>
      <c r="E2" s="760"/>
      <c r="F2" s="760"/>
      <c r="G2" s="760"/>
      <c r="H2" s="760"/>
      <c r="I2" s="801"/>
      <c r="K2" s="457"/>
      <c r="L2" s="457"/>
      <c r="M2" s="457"/>
      <c r="N2" s="759" t="s">
        <v>254</v>
      </c>
      <c r="O2" s="760"/>
      <c r="P2" s="760"/>
      <c r="Q2" s="760"/>
      <c r="R2" s="760"/>
      <c r="S2" s="760"/>
      <c r="T2" s="760"/>
      <c r="U2" s="801"/>
      <c r="W2" s="457"/>
      <c r="X2" s="457"/>
      <c r="Y2" s="457"/>
      <c r="Z2" s="457"/>
      <c r="AA2" s="457"/>
      <c r="AB2" s="759" t="s">
        <v>254</v>
      </c>
      <c r="AC2" s="760"/>
      <c r="AD2" s="760"/>
      <c r="AE2" s="760"/>
      <c r="AF2" s="760"/>
      <c r="AG2" s="760"/>
      <c r="AH2" s="760"/>
      <c r="AI2" s="801"/>
      <c r="AK2" s="457"/>
      <c r="AL2" s="457"/>
      <c r="AM2" s="457"/>
      <c r="AN2" s="457"/>
      <c r="AO2" s="457"/>
      <c r="AP2" s="759" t="s">
        <v>254</v>
      </c>
      <c r="AQ2" s="760"/>
      <c r="AR2" s="760"/>
      <c r="AS2" s="760"/>
      <c r="AT2" s="760"/>
      <c r="AU2" s="760"/>
      <c r="AV2" s="760"/>
      <c r="AW2" s="801"/>
      <c r="AX2" s="457"/>
      <c r="AY2" s="457"/>
      <c r="AZ2" s="457"/>
      <c r="BA2" s="457"/>
      <c r="BB2" s="457"/>
      <c r="BC2" s="457"/>
      <c r="BD2" s="457"/>
    </row>
    <row r="3" spans="2:56" x14ac:dyDescent="0.35">
      <c r="B3" s="260" t="s">
        <v>234</v>
      </c>
      <c r="C3" s="775"/>
      <c r="D3" s="776"/>
      <c r="E3" s="776"/>
      <c r="F3" s="776"/>
      <c r="G3" s="776"/>
      <c r="H3" s="776"/>
      <c r="I3" s="777"/>
      <c r="K3" s="457"/>
      <c r="L3" s="457"/>
      <c r="M3" s="457"/>
      <c r="N3" s="260" t="s">
        <v>234</v>
      </c>
      <c r="O3" s="837">
        <f>C3</f>
        <v>0</v>
      </c>
      <c r="P3" s="838"/>
      <c r="Q3" s="838"/>
      <c r="R3" s="838"/>
      <c r="S3" s="838"/>
      <c r="T3" s="838"/>
      <c r="U3" s="839"/>
      <c r="W3" s="457"/>
      <c r="X3" s="457"/>
      <c r="Y3" s="457"/>
      <c r="Z3" s="457"/>
      <c r="AA3" s="457"/>
      <c r="AB3" s="260" t="s">
        <v>234</v>
      </c>
      <c r="AC3" s="812">
        <f>O3</f>
        <v>0</v>
      </c>
      <c r="AD3" s="813"/>
      <c r="AE3" s="813"/>
      <c r="AF3" s="813"/>
      <c r="AG3" s="813"/>
      <c r="AH3" s="813"/>
      <c r="AI3" s="814"/>
      <c r="AK3" s="457"/>
      <c r="AL3" s="457"/>
      <c r="AM3" s="457"/>
      <c r="AN3" s="457"/>
      <c r="AO3" s="457"/>
      <c r="AP3" s="260" t="s">
        <v>234</v>
      </c>
      <c r="AQ3" s="845">
        <f>C3</f>
        <v>0</v>
      </c>
      <c r="AR3" s="846"/>
      <c r="AS3" s="846"/>
      <c r="AT3" s="846"/>
      <c r="AU3" s="846"/>
      <c r="AV3" s="846"/>
      <c r="AW3" s="847"/>
      <c r="AX3" s="457"/>
      <c r="AY3" s="457"/>
      <c r="AZ3" s="457"/>
      <c r="BA3" s="457"/>
      <c r="BB3" s="457"/>
      <c r="BC3" s="457"/>
      <c r="BD3" s="457"/>
    </row>
    <row r="4" spans="2:56" x14ac:dyDescent="0.35">
      <c r="B4" s="260" t="s">
        <v>235</v>
      </c>
      <c r="C4" s="775"/>
      <c r="D4" s="776"/>
      <c r="E4" s="776"/>
      <c r="F4" s="776"/>
      <c r="G4" s="776"/>
      <c r="H4" s="776"/>
      <c r="I4" s="777"/>
      <c r="K4" s="457"/>
      <c r="L4" s="457"/>
      <c r="M4" s="457"/>
      <c r="N4" s="260" t="s">
        <v>235</v>
      </c>
      <c r="O4" s="837">
        <f>C4</f>
        <v>0</v>
      </c>
      <c r="P4" s="838"/>
      <c r="Q4" s="838"/>
      <c r="R4" s="838"/>
      <c r="S4" s="838"/>
      <c r="T4" s="838"/>
      <c r="U4" s="839"/>
      <c r="W4" s="457"/>
      <c r="X4" s="457"/>
      <c r="Y4" s="457"/>
      <c r="Z4" s="457"/>
      <c r="AA4" s="457"/>
      <c r="AB4" s="260" t="s">
        <v>235</v>
      </c>
      <c r="AC4" s="812">
        <f>O4</f>
        <v>0</v>
      </c>
      <c r="AD4" s="813"/>
      <c r="AE4" s="813"/>
      <c r="AF4" s="813"/>
      <c r="AG4" s="813"/>
      <c r="AH4" s="813"/>
      <c r="AI4" s="814"/>
      <c r="AK4" s="457"/>
      <c r="AL4" s="457"/>
      <c r="AM4" s="457"/>
      <c r="AN4" s="457"/>
      <c r="AO4" s="457"/>
      <c r="AP4" s="260" t="s">
        <v>235</v>
      </c>
      <c r="AQ4" s="845">
        <f>C4</f>
        <v>0</v>
      </c>
      <c r="AR4" s="846"/>
      <c r="AS4" s="846"/>
      <c r="AT4" s="846"/>
      <c r="AU4" s="846"/>
      <c r="AV4" s="846"/>
      <c r="AW4" s="847"/>
      <c r="AX4" s="457"/>
      <c r="AY4" s="457"/>
      <c r="AZ4" s="457"/>
      <c r="BA4" s="457"/>
      <c r="BB4" s="457"/>
      <c r="BC4" s="457"/>
      <c r="BD4" s="457"/>
    </row>
    <row r="5" spans="2:56" ht="16" thickBot="1" x14ac:dyDescent="0.4">
      <c r="B5" s="250" t="s">
        <v>236</v>
      </c>
      <c r="C5" s="778"/>
      <c r="D5" s="769"/>
      <c r="E5" s="769"/>
      <c r="F5" s="769"/>
      <c r="G5" s="769"/>
      <c r="H5" s="769"/>
      <c r="I5" s="836"/>
      <c r="K5" s="457"/>
      <c r="L5" s="457"/>
      <c r="M5" s="457"/>
      <c r="N5" s="250" t="s">
        <v>236</v>
      </c>
      <c r="O5" s="840">
        <f>C5</f>
        <v>0</v>
      </c>
      <c r="P5" s="841"/>
      <c r="Q5" s="841"/>
      <c r="R5" s="841"/>
      <c r="S5" s="841"/>
      <c r="T5" s="841"/>
      <c r="U5" s="842"/>
      <c r="W5" s="457"/>
      <c r="X5" s="457"/>
      <c r="Y5" s="457"/>
      <c r="Z5" s="457"/>
      <c r="AA5" s="457"/>
      <c r="AB5" s="250" t="s">
        <v>236</v>
      </c>
      <c r="AC5" s="815">
        <f>O5</f>
        <v>0</v>
      </c>
      <c r="AD5" s="816"/>
      <c r="AE5" s="816"/>
      <c r="AF5" s="816"/>
      <c r="AG5" s="816"/>
      <c r="AH5" s="816"/>
      <c r="AI5" s="817"/>
      <c r="AK5" s="457"/>
      <c r="AL5" s="457"/>
      <c r="AM5" s="457"/>
      <c r="AN5" s="457"/>
      <c r="AO5" s="457"/>
      <c r="AP5" s="250" t="s">
        <v>236</v>
      </c>
      <c r="AQ5" s="848">
        <f>C5</f>
        <v>0</v>
      </c>
      <c r="AR5" s="849"/>
      <c r="AS5" s="849"/>
      <c r="AT5" s="849"/>
      <c r="AU5" s="849"/>
      <c r="AV5" s="849"/>
      <c r="AW5" s="850"/>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823"/>
      <c r="P7" s="823"/>
      <c r="Q7" s="462"/>
      <c r="W7" s="457"/>
      <c r="X7" s="457"/>
      <c r="Y7" s="457"/>
      <c r="Z7" s="457"/>
      <c r="AA7" s="457"/>
      <c r="AB7" s="461"/>
      <c r="AC7" s="818"/>
      <c r="AD7" s="818"/>
      <c r="AE7" s="462"/>
      <c r="AK7" s="457"/>
      <c r="AL7" s="457"/>
      <c r="AM7" s="457"/>
      <c r="AN7" s="457"/>
      <c r="AO7" s="457"/>
      <c r="AP7" s="459"/>
      <c r="AQ7" s="823"/>
      <c r="AR7" s="823"/>
      <c r="AS7" s="462"/>
      <c r="AX7" s="457"/>
      <c r="AY7" s="457"/>
      <c r="AZ7" s="457"/>
      <c r="BA7" s="457"/>
      <c r="BB7" s="457"/>
      <c r="BC7" s="457"/>
      <c r="BD7" s="457"/>
    </row>
    <row r="8" spans="2:56" ht="16" thickBot="1" x14ac:dyDescent="0.4">
      <c r="B8" s="464" t="s">
        <v>318</v>
      </c>
      <c r="C8" s="465">
        <v>0.15</v>
      </c>
      <c r="D8" s="461"/>
      <c r="E8" s="466"/>
      <c r="K8" s="457"/>
      <c r="L8" s="457"/>
      <c r="M8" s="457"/>
      <c r="N8" s="464" t="s">
        <v>319</v>
      </c>
      <c r="O8" s="824">
        <v>0.15</v>
      </c>
      <c r="P8" s="825"/>
      <c r="Q8" s="466"/>
      <c r="W8" s="457"/>
      <c r="X8" s="457"/>
      <c r="Y8" s="457"/>
      <c r="Z8" s="457"/>
      <c r="AA8" s="457"/>
      <c r="AB8" s="461"/>
      <c r="AC8" s="818"/>
      <c r="AD8" s="818"/>
      <c r="AE8" s="466"/>
      <c r="AK8" s="457"/>
      <c r="AL8" s="457"/>
      <c r="AM8" s="457"/>
      <c r="AN8" s="457"/>
      <c r="AO8" s="457"/>
      <c r="AP8" s="464" t="s">
        <v>319</v>
      </c>
      <c r="AQ8" s="851">
        <v>0.15</v>
      </c>
      <c r="AR8" s="852"/>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26">
        <f>SUM(O46, O89, O132, O175, O218, O261, O304)</f>
        <v>0</v>
      </c>
      <c r="P9" s="827"/>
      <c r="Q9" s="461"/>
      <c r="W9" s="457"/>
      <c r="X9" s="457"/>
      <c r="Y9" s="457"/>
      <c r="Z9" s="457"/>
      <c r="AA9" s="457"/>
      <c r="AB9" s="468" t="s">
        <v>237</v>
      </c>
      <c r="AC9" s="819">
        <f>SUM(AC46, AC89, AC132, AC175, AC218, AC261, AC304)</f>
        <v>0</v>
      </c>
      <c r="AD9" s="820"/>
      <c r="AE9" s="461"/>
      <c r="AK9" s="457"/>
      <c r="AL9" s="457"/>
      <c r="AM9" s="457"/>
      <c r="AN9" s="457"/>
      <c r="AO9" s="457"/>
      <c r="AP9" s="467" t="s">
        <v>55</v>
      </c>
      <c r="AQ9" s="853">
        <f>SUM(AQ46, AQ89, AQ132, AQ175, AQ218, AQ261, AQ304)</f>
        <v>0</v>
      </c>
      <c r="AR9" s="854"/>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26">
        <f>SUM(O47, O90, O133, O176, O219, O262, O305)</f>
        <v>0</v>
      </c>
      <c r="P10" s="827"/>
      <c r="Q10" s="461"/>
      <c r="W10" s="457"/>
      <c r="X10" s="457"/>
      <c r="Y10" s="457"/>
      <c r="Z10" s="457"/>
      <c r="AA10" s="457"/>
      <c r="AB10" s="469" t="s">
        <v>238</v>
      </c>
      <c r="AC10" s="821">
        <f>SUM(AC47, AC90, AC133, AC176, AC219, AC262, AC305)</f>
        <v>0</v>
      </c>
      <c r="AD10" s="822"/>
      <c r="AE10" s="461"/>
      <c r="AK10" s="457"/>
      <c r="AL10" s="457"/>
      <c r="AM10" s="457"/>
      <c r="AN10" s="457"/>
      <c r="AO10" s="457"/>
      <c r="AP10" s="467" t="s">
        <v>56</v>
      </c>
      <c r="AQ10" s="853">
        <f>SUM(AQ47, AQ90, AQ133, AQ176, AQ219, AQ262, AQ305)</f>
        <v>0</v>
      </c>
      <c r="AR10" s="854"/>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26">
        <f>SUM(O48, O91, O134, O177, O220, O263, O306)</f>
        <v>0</v>
      </c>
      <c r="P11" s="827"/>
      <c r="Q11" s="461"/>
      <c r="W11" s="457"/>
      <c r="X11" s="457"/>
      <c r="Y11" s="457"/>
      <c r="Z11" s="457"/>
      <c r="AA11" s="457"/>
      <c r="AB11" s="469" t="s">
        <v>239</v>
      </c>
      <c r="AC11" s="821">
        <f>SUM(AC48, AC91, AC134, AC177, AC220, AC263, AC306)</f>
        <v>0</v>
      </c>
      <c r="AD11" s="822"/>
      <c r="AE11" s="461"/>
      <c r="AK11" s="457"/>
      <c r="AL11" s="457"/>
      <c r="AM11" s="457"/>
      <c r="AN11" s="457"/>
      <c r="AO11" s="457"/>
      <c r="AP11" s="467" t="s">
        <v>57</v>
      </c>
      <c r="AQ11" s="853">
        <f>SUM(AQ48, AQ91, AQ134, AQ177, AQ220, AQ263, AQ306)</f>
        <v>0</v>
      </c>
      <c r="AR11" s="854"/>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26">
        <f>SUM(O10:P11)</f>
        <v>0</v>
      </c>
      <c r="P12" s="827"/>
      <c r="Q12" s="461"/>
      <c r="W12" s="457"/>
      <c r="X12" s="457"/>
      <c r="Y12" s="457"/>
      <c r="Z12" s="457"/>
      <c r="AA12" s="457"/>
      <c r="AB12" s="469" t="s">
        <v>240</v>
      </c>
      <c r="AC12" s="821">
        <f>SUM(AC10:AD11)</f>
        <v>0</v>
      </c>
      <c r="AD12" s="822"/>
      <c r="AE12" s="461"/>
      <c r="AK12" s="457"/>
      <c r="AL12" s="457"/>
      <c r="AM12" s="457"/>
      <c r="AN12" s="457"/>
      <c r="AO12" s="457"/>
      <c r="AP12" s="467" t="s">
        <v>58</v>
      </c>
      <c r="AQ12" s="853">
        <f>SUM(AQ10:AR11)</f>
        <v>0</v>
      </c>
      <c r="AR12" s="854"/>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26">
        <f>SUM(O9:P11)</f>
        <v>0</v>
      </c>
      <c r="P13" s="827"/>
      <c r="Q13" s="461"/>
      <c r="W13" s="457"/>
      <c r="X13" s="457"/>
      <c r="Y13" s="457"/>
      <c r="Z13" s="457"/>
      <c r="AA13" s="457"/>
      <c r="AB13" s="469" t="s">
        <v>242</v>
      </c>
      <c r="AC13" s="834">
        <f>SUM(AC9:AD11)</f>
        <v>0</v>
      </c>
      <c r="AD13" s="835"/>
      <c r="AE13" s="461"/>
      <c r="AK13" s="457"/>
      <c r="AL13" s="457"/>
      <c r="AM13" s="457"/>
      <c r="AN13" s="457"/>
      <c r="AO13" s="457"/>
      <c r="AP13" s="467" t="s">
        <v>351</v>
      </c>
      <c r="AQ13" s="853">
        <f>SUM(AQ9:AR11)</f>
        <v>0</v>
      </c>
      <c r="AR13" s="854"/>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28" t="e">
        <f>Q14&amp;R14&amp;S14</f>
        <v>#DIV/0!</v>
      </c>
      <c r="P14" s="829"/>
      <c r="Q14" s="264" t="e">
        <f>P9/P9</f>
        <v>#DIV/0!</v>
      </c>
      <c r="R14" s="471" t="s">
        <v>62</v>
      </c>
      <c r="S14" s="265" t="e">
        <f>P12/P9</f>
        <v>#DIV/0!</v>
      </c>
      <c r="W14" s="457"/>
      <c r="X14" s="457"/>
      <c r="Y14" s="457"/>
      <c r="Z14" s="457"/>
      <c r="AA14" s="457"/>
      <c r="AB14" s="472" t="s">
        <v>243</v>
      </c>
      <c r="AC14" s="815" t="e">
        <f>AE14&amp;AF14&amp;AG14</f>
        <v>#DIV/0!</v>
      </c>
      <c r="AD14" s="817"/>
      <c r="AE14" s="264" t="e">
        <f>AD9/AD9</f>
        <v>#DIV/0!</v>
      </c>
      <c r="AF14" s="471" t="s">
        <v>62</v>
      </c>
      <c r="AG14" s="265" t="e">
        <f>AD12/AD9</f>
        <v>#DIV/0!</v>
      </c>
      <c r="AK14" s="457"/>
      <c r="AL14" s="457"/>
      <c r="AM14" s="457"/>
      <c r="AN14" s="457"/>
      <c r="AO14" s="457"/>
      <c r="AP14" s="470" t="s">
        <v>60</v>
      </c>
      <c r="AQ14" s="855" t="e">
        <f>AS14&amp;AT14&amp;AU14</f>
        <v>#DIV/0!</v>
      </c>
      <c r="AR14" s="856"/>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02" t="s">
        <v>303</v>
      </c>
      <c r="C17" s="803"/>
      <c r="D17" s="803"/>
      <c r="E17" s="803"/>
      <c r="F17" s="803"/>
      <c r="G17" s="803"/>
      <c r="H17" s="803"/>
      <c r="I17" s="803"/>
      <c r="J17" s="803"/>
      <c r="K17" s="804"/>
      <c r="N17" s="805" t="s">
        <v>78</v>
      </c>
      <c r="O17" s="806"/>
      <c r="P17" s="806"/>
      <c r="Q17" s="806"/>
      <c r="R17" s="806"/>
      <c r="S17" s="806"/>
      <c r="T17" s="806"/>
      <c r="U17" s="806"/>
      <c r="V17" s="806"/>
      <c r="W17" s="806"/>
      <c r="X17" s="806"/>
      <c r="Y17" s="807"/>
      <c r="AB17" s="808" t="s">
        <v>79</v>
      </c>
      <c r="AC17" s="809"/>
      <c r="AD17" s="809"/>
      <c r="AE17" s="809"/>
      <c r="AF17" s="809"/>
      <c r="AG17" s="809"/>
      <c r="AH17" s="809"/>
      <c r="AI17" s="809"/>
      <c r="AJ17" s="809"/>
      <c r="AK17" s="809"/>
      <c r="AL17" s="809"/>
      <c r="AM17" s="810"/>
      <c r="AP17" s="857" t="s">
        <v>340</v>
      </c>
      <c r="AQ17" s="858"/>
      <c r="AR17" s="858"/>
      <c r="AS17" s="858"/>
      <c r="AT17" s="858"/>
      <c r="AU17" s="858"/>
      <c r="AV17" s="858"/>
      <c r="AW17" s="858"/>
      <c r="AX17" s="858"/>
      <c r="AY17" s="859"/>
    </row>
    <row r="18" spans="2:51" ht="16" thickBot="1" x14ac:dyDescent="0.4">
      <c r="B18" s="250" t="s">
        <v>301</v>
      </c>
      <c r="C18" s="778"/>
      <c r="D18" s="770"/>
      <c r="E18" s="251" t="s">
        <v>302</v>
      </c>
      <c r="F18" s="830"/>
      <c r="G18" s="831"/>
      <c r="H18" s="831"/>
      <c r="I18" s="831"/>
      <c r="J18" s="831"/>
      <c r="K18" s="832"/>
      <c r="N18" s="250" t="s">
        <v>301</v>
      </c>
      <c r="O18" s="830"/>
      <c r="P18" s="831"/>
      <c r="Q18" s="833"/>
      <c r="R18" s="251" t="s">
        <v>302</v>
      </c>
      <c r="S18" s="830"/>
      <c r="T18" s="831"/>
      <c r="U18" s="831"/>
      <c r="V18" s="831"/>
      <c r="W18" s="831"/>
      <c r="X18" s="831"/>
      <c r="Y18" s="832"/>
      <c r="AB18" s="250" t="s">
        <v>301</v>
      </c>
      <c r="AC18" s="830"/>
      <c r="AD18" s="831"/>
      <c r="AE18" s="833"/>
      <c r="AF18" s="251" t="s">
        <v>302</v>
      </c>
      <c r="AG18" s="830"/>
      <c r="AH18" s="831"/>
      <c r="AI18" s="831"/>
      <c r="AJ18" s="831"/>
      <c r="AK18" s="831"/>
      <c r="AL18" s="831"/>
      <c r="AM18" s="832"/>
      <c r="AP18" s="250" t="s">
        <v>326</v>
      </c>
      <c r="AQ18" s="778"/>
      <c r="AR18" s="770"/>
      <c r="AS18" s="251" t="s">
        <v>327</v>
      </c>
      <c r="AT18" s="830"/>
      <c r="AU18" s="831"/>
      <c r="AV18" s="831"/>
      <c r="AW18" s="831"/>
      <c r="AX18" s="831"/>
      <c r="AY18" s="832"/>
    </row>
    <row r="19" spans="2:51" ht="16" thickBot="1" x14ac:dyDescent="0.4">
      <c r="D19" s="144"/>
      <c r="E19" s="144"/>
    </row>
    <row r="20" spans="2:51" x14ac:dyDescent="0.35">
      <c r="B20" s="771" t="s">
        <v>244</v>
      </c>
      <c r="C20" s="772"/>
      <c r="D20" s="772"/>
      <c r="E20" s="772"/>
      <c r="F20" s="772"/>
      <c r="G20" s="772"/>
      <c r="H20" s="772"/>
      <c r="I20" s="772"/>
      <c r="J20" s="772"/>
      <c r="K20" s="773"/>
      <c r="N20" s="759" t="s">
        <v>83</v>
      </c>
      <c r="O20" s="760"/>
      <c r="P20" s="760"/>
      <c r="Q20" s="760"/>
      <c r="R20" s="760"/>
      <c r="S20" s="760"/>
      <c r="T20" s="760"/>
      <c r="U20" s="760"/>
      <c r="V20" s="760"/>
      <c r="W20" s="760"/>
      <c r="X20" s="760"/>
      <c r="Y20" s="801"/>
      <c r="AB20" s="771" t="s">
        <v>83</v>
      </c>
      <c r="AC20" s="772"/>
      <c r="AD20" s="772"/>
      <c r="AE20" s="772"/>
      <c r="AF20" s="772"/>
      <c r="AG20" s="772"/>
      <c r="AH20" s="772"/>
      <c r="AI20" s="772"/>
      <c r="AJ20" s="772"/>
      <c r="AK20" s="772"/>
      <c r="AL20" s="772"/>
      <c r="AM20" s="773"/>
      <c r="AP20" s="771" t="s">
        <v>244</v>
      </c>
      <c r="AQ20" s="772"/>
      <c r="AR20" s="772"/>
      <c r="AS20" s="772"/>
      <c r="AT20" s="772"/>
      <c r="AU20" s="772"/>
      <c r="AV20" s="772"/>
      <c r="AW20" s="772"/>
      <c r="AX20" s="772"/>
      <c r="AY20" s="773"/>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572" t="s">
        <v>246</v>
      </c>
      <c r="P21" s="572"/>
      <c r="Q21" s="392" t="s">
        <v>87</v>
      </c>
      <c r="R21" s="392" t="s">
        <v>88</v>
      </c>
      <c r="S21" s="392" t="s">
        <v>89</v>
      </c>
      <c r="T21" s="392" t="s">
        <v>90</v>
      </c>
      <c r="U21" s="392" t="s">
        <v>91</v>
      </c>
      <c r="V21" s="392" t="s">
        <v>92</v>
      </c>
      <c r="W21" s="392" t="s">
        <v>93</v>
      </c>
      <c r="X21" s="392" t="s">
        <v>94</v>
      </c>
      <c r="Y21" s="475" t="s">
        <v>95</v>
      </c>
      <c r="AB21" s="260" t="s">
        <v>245</v>
      </c>
      <c r="AC21" s="572" t="s">
        <v>246</v>
      </c>
      <c r="AD21" s="572"/>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572"/>
      <c r="P22" s="572"/>
      <c r="Q22" s="476">
        <v>0</v>
      </c>
      <c r="R22" s="476">
        <v>0</v>
      </c>
      <c r="S22" s="496">
        <f>SUM(Q22:R22)</f>
        <v>0</v>
      </c>
      <c r="T22" s="476">
        <v>0</v>
      </c>
      <c r="U22" s="476">
        <v>0</v>
      </c>
      <c r="V22" s="496">
        <f>SUM(T22:U22)</f>
        <v>0</v>
      </c>
      <c r="W22" s="476">
        <v>0</v>
      </c>
      <c r="X22" s="496">
        <f>SUM(S22, V22, W22)</f>
        <v>0</v>
      </c>
      <c r="Y22" s="266">
        <f>K22-X22</f>
        <v>0</v>
      </c>
      <c r="AB22" s="260" t="s">
        <v>247</v>
      </c>
      <c r="AC22" s="577">
        <f>IF($O$46&lt;&gt;0, O22, C22)</f>
        <v>0</v>
      </c>
      <c r="AD22" s="577"/>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572"/>
      <c r="P23" s="572"/>
      <c r="Q23" s="476">
        <v>0</v>
      </c>
      <c r="R23" s="476">
        <v>0</v>
      </c>
      <c r="S23" s="496">
        <f>SUM(Q23:R23)</f>
        <v>0</v>
      </c>
      <c r="T23" s="476">
        <v>0</v>
      </c>
      <c r="U23" s="476">
        <v>0</v>
      </c>
      <c r="V23" s="496">
        <f>SUM(T23:U23)</f>
        <v>0</v>
      </c>
      <c r="W23" s="476">
        <v>0</v>
      </c>
      <c r="X23" s="496">
        <f>SUM(S23, V23, W23)</f>
        <v>0</v>
      </c>
      <c r="Y23" s="266">
        <f>K23-X23</f>
        <v>0</v>
      </c>
      <c r="AB23" s="260" t="s">
        <v>248</v>
      </c>
      <c r="AC23" s="577">
        <f>IF($O$46&lt;&gt;0, O23, C23)</f>
        <v>0</v>
      </c>
      <c r="AD23" s="577"/>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00"/>
      <c r="P24" s="800"/>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43">
        <f>SUM(AC22:AD23)</f>
        <v>0</v>
      </c>
      <c r="AD24" s="843"/>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59" t="s">
        <v>109</v>
      </c>
      <c r="C26" s="760"/>
      <c r="D26" s="760"/>
      <c r="E26" s="760"/>
      <c r="F26" s="760"/>
      <c r="G26" s="760"/>
      <c r="H26" s="760"/>
      <c r="I26" s="760"/>
      <c r="J26" s="760"/>
      <c r="K26" s="801"/>
      <c r="N26" s="759" t="s">
        <v>109</v>
      </c>
      <c r="O26" s="760"/>
      <c r="P26" s="760"/>
      <c r="Q26" s="760"/>
      <c r="R26" s="760"/>
      <c r="S26" s="760"/>
      <c r="T26" s="760"/>
      <c r="U26" s="760"/>
      <c r="V26" s="760"/>
      <c r="W26" s="760"/>
      <c r="X26" s="760"/>
      <c r="Y26" s="801"/>
      <c r="AB26" s="759" t="s">
        <v>109</v>
      </c>
      <c r="AC26" s="760"/>
      <c r="AD26" s="760"/>
      <c r="AE26" s="760"/>
      <c r="AF26" s="760"/>
      <c r="AG26" s="760"/>
      <c r="AH26" s="760"/>
      <c r="AI26" s="760"/>
      <c r="AJ26" s="760"/>
      <c r="AK26" s="760"/>
      <c r="AL26" s="760"/>
      <c r="AM26" s="801"/>
      <c r="AP26" s="759" t="s">
        <v>109</v>
      </c>
      <c r="AQ26" s="760"/>
      <c r="AR26" s="760"/>
      <c r="AS26" s="760"/>
      <c r="AT26" s="760"/>
      <c r="AU26" s="760"/>
      <c r="AV26" s="760"/>
      <c r="AW26" s="760"/>
      <c r="AX26" s="760"/>
      <c r="AY26" s="801"/>
    </row>
    <row r="27" spans="2:51" x14ac:dyDescent="0.35">
      <c r="B27" s="788" t="s">
        <v>110</v>
      </c>
      <c r="C27" s="776"/>
      <c r="D27" s="776"/>
      <c r="E27" s="776"/>
      <c r="F27" s="776"/>
      <c r="G27" s="787"/>
      <c r="H27" s="392" t="s">
        <v>111</v>
      </c>
      <c r="I27" s="392" t="s">
        <v>71</v>
      </c>
      <c r="J27" s="392" t="s">
        <v>72</v>
      </c>
      <c r="K27" s="475" t="s">
        <v>94</v>
      </c>
      <c r="N27" s="788" t="s">
        <v>110</v>
      </c>
      <c r="O27" s="776"/>
      <c r="P27" s="776"/>
      <c r="Q27" s="776"/>
      <c r="R27" s="776"/>
      <c r="S27" s="776"/>
      <c r="T27" s="787"/>
      <c r="U27" s="392" t="s">
        <v>41</v>
      </c>
      <c r="V27" s="392" t="s">
        <v>71</v>
      </c>
      <c r="W27" s="392" t="s">
        <v>72</v>
      </c>
      <c r="X27" s="392" t="s">
        <v>94</v>
      </c>
      <c r="Y27" s="475" t="s">
        <v>95</v>
      </c>
      <c r="AB27" s="788" t="s">
        <v>110</v>
      </c>
      <c r="AC27" s="776"/>
      <c r="AD27" s="776"/>
      <c r="AE27" s="776"/>
      <c r="AF27" s="776"/>
      <c r="AG27" s="776"/>
      <c r="AH27" s="787"/>
      <c r="AI27" s="392" t="s">
        <v>112</v>
      </c>
      <c r="AJ27" s="392" t="s">
        <v>71</v>
      </c>
      <c r="AK27" s="392" t="s">
        <v>72</v>
      </c>
      <c r="AL27" s="392" t="s">
        <v>96</v>
      </c>
      <c r="AM27" s="475" t="s">
        <v>97</v>
      </c>
      <c r="AP27" s="788" t="s">
        <v>110</v>
      </c>
      <c r="AQ27" s="776"/>
      <c r="AR27" s="776"/>
      <c r="AS27" s="776"/>
      <c r="AT27" s="776"/>
      <c r="AU27" s="787"/>
      <c r="AV27" s="392" t="s">
        <v>111</v>
      </c>
      <c r="AW27" s="392" t="s">
        <v>71</v>
      </c>
      <c r="AX27" s="392" t="s">
        <v>72</v>
      </c>
      <c r="AY27" s="475" t="s">
        <v>94</v>
      </c>
    </row>
    <row r="28" spans="2:51" ht="16" thickBot="1" x14ac:dyDescent="0.4">
      <c r="B28" s="768"/>
      <c r="C28" s="769"/>
      <c r="D28" s="769"/>
      <c r="E28" s="769"/>
      <c r="F28" s="769"/>
      <c r="G28" s="770"/>
      <c r="H28" s="301">
        <v>0</v>
      </c>
      <c r="I28" s="301">
        <v>0</v>
      </c>
      <c r="J28" s="301">
        <v>0</v>
      </c>
      <c r="K28" s="317">
        <f>SUM(H28:J28)</f>
        <v>0</v>
      </c>
      <c r="L28" s="461"/>
      <c r="N28" s="768"/>
      <c r="O28" s="769"/>
      <c r="P28" s="769"/>
      <c r="Q28" s="769"/>
      <c r="R28" s="769"/>
      <c r="S28" s="769"/>
      <c r="T28" s="770"/>
      <c r="U28" s="301">
        <v>0</v>
      </c>
      <c r="V28" s="301">
        <v>0</v>
      </c>
      <c r="W28" s="301">
        <v>0</v>
      </c>
      <c r="X28" s="283">
        <f>SUM(U28:W28)</f>
        <v>0</v>
      </c>
      <c r="Y28" s="318">
        <f>K28-X28</f>
        <v>0</v>
      </c>
      <c r="Z28" s="461"/>
      <c r="AA28" s="461"/>
      <c r="AB28" s="764">
        <f>IF($O$46&lt;&gt;0, N28, B28)</f>
        <v>0</v>
      </c>
      <c r="AC28" s="762"/>
      <c r="AD28" s="762"/>
      <c r="AE28" s="762"/>
      <c r="AF28" s="762"/>
      <c r="AG28" s="762"/>
      <c r="AH28" s="763"/>
      <c r="AI28" s="302">
        <v>0</v>
      </c>
      <c r="AJ28" s="302">
        <v>0</v>
      </c>
      <c r="AK28" s="302">
        <v>0</v>
      </c>
      <c r="AL28" s="284">
        <f>SUM(AI28:AK28)</f>
        <v>0</v>
      </c>
      <c r="AM28" s="270">
        <f>IF($O$50&lt;&gt;0, X28-AL28, K28-AL28)</f>
        <v>0</v>
      </c>
      <c r="AP28" s="768"/>
      <c r="AQ28" s="769"/>
      <c r="AR28" s="769"/>
      <c r="AS28" s="769"/>
      <c r="AT28" s="769"/>
      <c r="AU28" s="770"/>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59" t="s">
        <v>114</v>
      </c>
      <c r="C30" s="760"/>
      <c r="D30" s="760"/>
      <c r="E30" s="760"/>
      <c r="F30" s="760"/>
      <c r="G30" s="761"/>
      <c r="H30" s="473" t="s">
        <v>111</v>
      </c>
      <c r="I30" s="473" t="s">
        <v>71</v>
      </c>
      <c r="J30" s="473" t="s">
        <v>72</v>
      </c>
      <c r="K30" s="474" t="s">
        <v>94</v>
      </c>
      <c r="N30" s="759" t="s">
        <v>114</v>
      </c>
      <c r="O30" s="760"/>
      <c r="P30" s="760"/>
      <c r="Q30" s="760"/>
      <c r="R30" s="760"/>
      <c r="S30" s="760"/>
      <c r="T30" s="761"/>
      <c r="U30" s="473" t="s">
        <v>41</v>
      </c>
      <c r="V30" s="473" t="s">
        <v>71</v>
      </c>
      <c r="W30" s="473" t="s">
        <v>72</v>
      </c>
      <c r="X30" s="473" t="s">
        <v>94</v>
      </c>
      <c r="Y30" s="474" t="s">
        <v>95</v>
      </c>
      <c r="AB30" s="759" t="s">
        <v>114</v>
      </c>
      <c r="AC30" s="760"/>
      <c r="AD30" s="760"/>
      <c r="AE30" s="760"/>
      <c r="AF30" s="760"/>
      <c r="AG30" s="760"/>
      <c r="AH30" s="761"/>
      <c r="AI30" s="473" t="s">
        <v>112</v>
      </c>
      <c r="AJ30" s="473" t="s">
        <v>71</v>
      </c>
      <c r="AK30" s="473" t="s">
        <v>72</v>
      </c>
      <c r="AL30" s="473" t="s">
        <v>96</v>
      </c>
      <c r="AM30" s="474" t="s">
        <v>97</v>
      </c>
      <c r="AP30" s="759" t="s">
        <v>114</v>
      </c>
      <c r="AQ30" s="760"/>
      <c r="AR30" s="760"/>
      <c r="AS30" s="760"/>
      <c r="AT30" s="760"/>
      <c r="AU30" s="761"/>
      <c r="AV30" s="473" t="s">
        <v>111</v>
      </c>
      <c r="AW30" s="473" t="s">
        <v>71</v>
      </c>
      <c r="AX30" s="473" t="s">
        <v>72</v>
      </c>
      <c r="AY30" s="474" t="s">
        <v>94</v>
      </c>
    </row>
    <row r="31" spans="2:51" ht="16" thickBot="1" x14ac:dyDescent="0.4">
      <c r="B31" s="768"/>
      <c r="C31" s="769"/>
      <c r="D31" s="769"/>
      <c r="E31" s="769"/>
      <c r="F31" s="769"/>
      <c r="G31" s="770"/>
      <c r="H31" s="302">
        <v>0</v>
      </c>
      <c r="I31" s="302">
        <v>0</v>
      </c>
      <c r="J31" s="302">
        <v>0</v>
      </c>
      <c r="K31" s="317">
        <f>SUM(H31:J31)</f>
        <v>0</v>
      </c>
      <c r="L31" s="461"/>
      <c r="N31" s="768"/>
      <c r="O31" s="769"/>
      <c r="P31" s="769"/>
      <c r="Q31" s="769"/>
      <c r="R31" s="769"/>
      <c r="S31" s="769"/>
      <c r="T31" s="770"/>
      <c r="U31" s="301">
        <v>0</v>
      </c>
      <c r="V31" s="301">
        <v>0</v>
      </c>
      <c r="W31" s="301">
        <v>0</v>
      </c>
      <c r="X31" s="313">
        <f>SUM(U31:W31)</f>
        <v>0</v>
      </c>
      <c r="Y31" s="269">
        <f>K31-X31</f>
        <v>0</v>
      </c>
      <c r="Z31" s="461"/>
      <c r="AA31" s="461"/>
      <c r="AB31" s="764">
        <f>IF($O$46&lt;&gt;0, N31, B31)</f>
        <v>0</v>
      </c>
      <c r="AC31" s="762"/>
      <c r="AD31" s="762"/>
      <c r="AE31" s="762"/>
      <c r="AF31" s="762"/>
      <c r="AG31" s="762"/>
      <c r="AH31" s="763"/>
      <c r="AI31" s="302">
        <v>0</v>
      </c>
      <c r="AJ31" s="302">
        <v>0</v>
      </c>
      <c r="AK31" s="302">
        <v>0</v>
      </c>
      <c r="AL31" s="315">
        <f>SUM(AI31:AK31)</f>
        <v>0</v>
      </c>
      <c r="AM31" s="316">
        <f>IF($O$50&lt;&gt;0, X31-AL31, K31-AL31)</f>
        <v>0</v>
      </c>
      <c r="AP31" s="768"/>
      <c r="AQ31" s="769"/>
      <c r="AR31" s="769"/>
      <c r="AS31" s="769"/>
      <c r="AT31" s="769"/>
      <c r="AU31" s="770"/>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59" t="s">
        <v>116</v>
      </c>
      <c r="C33" s="760"/>
      <c r="D33" s="760"/>
      <c r="E33" s="760"/>
      <c r="F33" s="760"/>
      <c r="G33" s="761"/>
      <c r="H33" s="473" t="s">
        <v>111</v>
      </c>
      <c r="I33" s="473" t="s">
        <v>71</v>
      </c>
      <c r="J33" s="473" t="s">
        <v>72</v>
      </c>
      <c r="K33" s="474" t="s">
        <v>94</v>
      </c>
      <c r="N33" s="759" t="s">
        <v>116</v>
      </c>
      <c r="O33" s="760"/>
      <c r="P33" s="760"/>
      <c r="Q33" s="760"/>
      <c r="R33" s="760"/>
      <c r="S33" s="760"/>
      <c r="T33" s="761"/>
      <c r="U33" s="473" t="s">
        <v>41</v>
      </c>
      <c r="V33" s="473" t="s">
        <v>71</v>
      </c>
      <c r="W33" s="473" t="s">
        <v>72</v>
      </c>
      <c r="X33" s="473" t="s">
        <v>94</v>
      </c>
      <c r="Y33" s="474" t="s">
        <v>95</v>
      </c>
      <c r="AB33" s="759" t="s">
        <v>116</v>
      </c>
      <c r="AC33" s="760"/>
      <c r="AD33" s="760"/>
      <c r="AE33" s="760"/>
      <c r="AF33" s="760"/>
      <c r="AG33" s="760"/>
      <c r="AH33" s="761"/>
      <c r="AI33" s="473" t="s">
        <v>112</v>
      </c>
      <c r="AJ33" s="473" t="s">
        <v>71</v>
      </c>
      <c r="AK33" s="473" t="s">
        <v>72</v>
      </c>
      <c r="AL33" s="473" t="s">
        <v>96</v>
      </c>
      <c r="AM33" s="474" t="s">
        <v>97</v>
      </c>
      <c r="AP33" s="759" t="s">
        <v>116</v>
      </c>
      <c r="AQ33" s="760"/>
      <c r="AR33" s="760"/>
      <c r="AS33" s="760"/>
      <c r="AT33" s="760"/>
      <c r="AU33" s="761"/>
      <c r="AV33" s="473" t="s">
        <v>111</v>
      </c>
      <c r="AW33" s="473" t="s">
        <v>71</v>
      </c>
      <c r="AX33" s="473" t="s">
        <v>72</v>
      </c>
      <c r="AY33" s="474" t="s">
        <v>94</v>
      </c>
    </row>
    <row r="34" spans="2:51" ht="16" thickBot="1" x14ac:dyDescent="0.4">
      <c r="B34" s="768"/>
      <c r="C34" s="769"/>
      <c r="D34" s="769"/>
      <c r="E34" s="769"/>
      <c r="F34" s="769"/>
      <c r="G34" s="770"/>
      <c r="H34" s="301">
        <v>0</v>
      </c>
      <c r="I34" s="301">
        <v>0</v>
      </c>
      <c r="J34" s="301">
        <v>0</v>
      </c>
      <c r="K34" s="282">
        <f>SUM(H34:J34)</f>
        <v>0</v>
      </c>
      <c r="L34" s="461"/>
      <c r="N34" s="768"/>
      <c r="O34" s="769"/>
      <c r="P34" s="769"/>
      <c r="Q34" s="769"/>
      <c r="R34" s="769"/>
      <c r="S34" s="769"/>
      <c r="T34" s="770"/>
      <c r="U34" s="301">
        <v>0</v>
      </c>
      <c r="V34" s="301">
        <v>0</v>
      </c>
      <c r="W34" s="301">
        <v>0</v>
      </c>
      <c r="X34" s="283">
        <f t="shared" ref="X34" si="6">SUM(U34:W34)</f>
        <v>0</v>
      </c>
      <c r="Y34" s="269">
        <f>K34-X34</f>
        <v>0</v>
      </c>
      <c r="Z34" s="461"/>
      <c r="AA34" s="461"/>
      <c r="AB34" s="764">
        <f>IF($O$46&lt;&gt;0, N34, B34)</f>
        <v>0</v>
      </c>
      <c r="AC34" s="762"/>
      <c r="AD34" s="762"/>
      <c r="AE34" s="762"/>
      <c r="AF34" s="762"/>
      <c r="AG34" s="762"/>
      <c r="AH34" s="763"/>
      <c r="AI34" s="301">
        <v>0</v>
      </c>
      <c r="AJ34" s="301">
        <v>0</v>
      </c>
      <c r="AK34" s="301">
        <v>0</v>
      </c>
      <c r="AL34" s="284">
        <f t="shared" ref="AL34" si="7">SUM(AI34:AK34)</f>
        <v>0</v>
      </c>
      <c r="AM34" s="270">
        <f>IF($O$50&lt;&gt;0, X34-AL34, K34-AL34)</f>
        <v>0</v>
      </c>
      <c r="AP34" s="768"/>
      <c r="AQ34" s="769"/>
      <c r="AR34" s="769"/>
      <c r="AS34" s="769"/>
      <c r="AT34" s="769"/>
      <c r="AU34" s="770"/>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59" t="s">
        <v>119</v>
      </c>
      <c r="C37" s="760"/>
      <c r="D37" s="760"/>
      <c r="E37" s="760"/>
      <c r="F37" s="760"/>
      <c r="G37" s="761"/>
      <c r="H37" s="273">
        <f>SUM(F24, H28, H31, H34)</f>
        <v>0</v>
      </c>
      <c r="I37" s="273">
        <f>SUM(I24, I28, I31, I34, )</f>
        <v>0</v>
      </c>
      <c r="J37" s="273">
        <f>SUM(J24, J28, J31, J34)</f>
        <v>0</v>
      </c>
      <c r="K37" s="274">
        <f>SUM(H37:J37)</f>
        <v>0</v>
      </c>
      <c r="L37" s="461"/>
      <c r="N37" s="771" t="s">
        <v>119</v>
      </c>
      <c r="O37" s="772"/>
      <c r="P37" s="772"/>
      <c r="Q37" s="772"/>
      <c r="R37" s="772"/>
      <c r="S37" s="772"/>
      <c r="T37" s="772"/>
      <c r="U37" s="275">
        <f>SUM(S24, U28, U31, U34)</f>
        <v>0</v>
      </c>
      <c r="V37" s="275">
        <f>SUM(V24, V28, V31, V34)</f>
        <v>0</v>
      </c>
      <c r="W37" s="275">
        <f>SUM(W24, W28, W31, W34)</f>
        <v>0</v>
      </c>
      <c r="X37" s="275">
        <f>SUM(U37:W37)</f>
        <v>0</v>
      </c>
      <c r="Y37" s="276">
        <f>K37-X37</f>
        <v>0</v>
      </c>
      <c r="Z37" s="461"/>
      <c r="AA37" s="461"/>
      <c r="AB37" s="759" t="s">
        <v>119</v>
      </c>
      <c r="AC37" s="760"/>
      <c r="AD37" s="760"/>
      <c r="AE37" s="760"/>
      <c r="AF37" s="760"/>
      <c r="AG37" s="760"/>
      <c r="AH37" s="761"/>
      <c r="AI37" s="277">
        <f>SUM(AG24, AI28, AI31, AI34)</f>
        <v>0</v>
      </c>
      <c r="AJ37" s="277">
        <f xml:space="preserve"> SUM(AJ24, AJ28, AJ31, AJ34)</f>
        <v>0</v>
      </c>
      <c r="AK37" s="277">
        <f xml:space="preserve"> SUM(AK24, AK28, AK31, AK34)</f>
        <v>0</v>
      </c>
      <c r="AL37" s="277">
        <f>SUM(AI37:AK37)</f>
        <v>0</v>
      </c>
      <c r="AM37" s="278">
        <f>IF($O$50&lt;&gt;0, X37-AL37, K37-AL37)</f>
        <v>0</v>
      </c>
      <c r="AP37" s="759" t="s">
        <v>119</v>
      </c>
      <c r="AQ37" s="760"/>
      <c r="AR37" s="760"/>
      <c r="AS37" s="760"/>
      <c r="AT37" s="760"/>
      <c r="AU37" s="761"/>
      <c r="AV37" s="436">
        <f>SUM(AT24, AV28, AV31, AV34)</f>
        <v>0</v>
      </c>
      <c r="AW37" s="436">
        <f>SUM(AW24, AW28, AW31, AW34, )</f>
        <v>0</v>
      </c>
      <c r="AX37" s="436">
        <f>SUM(AX24, AX28, AX31, AX34)</f>
        <v>0</v>
      </c>
      <c r="AY37" s="437">
        <f>SUM(AV37:AX37)</f>
        <v>0</v>
      </c>
    </row>
    <row r="38" spans="2:51" ht="16" thickBot="1" x14ac:dyDescent="0.4">
      <c r="B38" s="768" t="s">
        <v>120</v>
      </c>
      <c r="C38" s="769"/>
      <c r="D38" s="769"/>
      <c r="E38" s="769"/>
      <c r="F38" s="769"/>
      <c r="G38" s="770"/>
      <c r="H38" s="481"/>
      <c r="I38" s="482"/>
      <c r="J38" s="482"/>
      <c r="K38" s="279">
        <f>SUM(I37:J37)</f>
        <v>0</v>
      </c>
      <c r="L38" s="461"/>
      <c r="N38" s="799" t="s">
        <v>120</v>
      </c>
      <c r="O38" s="800"/>
      <c r="P38" s="800"/>
      <c r="Q38" s="800"/>
      <c r="R38" s="800"/>
      <c r="S38" s="800"/>
      <c r="T38" s="800"/>
      <c r="U38" s="483"/>
      <c r="V38" s="483"/>
      <c r="W38" s="483"/>
      <c r="X38" s="254">
        <f xml:space="preserve"> SUM(V24, W24, V28, W28, V31, W31, V34, W34)</f>
        <v>0</v>
      </c>
      <c r="Y38" s="280">
        <f>K38-X38</f>
        <v>0</v>
      </c>
      <c r="Z38" s="461"/>
      <c r="AA38" s="461"/>
      <c r="AB38" s="768" t="s">
        <v>120</v>
      </c>
      <c r="AC38" s="769"/>
      <c r="AD38" s="769"/>
      <c r="AE38" s="769"/>
      <c r="AF38" s="769"/>
      <c r="AG38" s="769"/>
      <c r="AH38" s="770"/>
      <c r="AI38" s="484"/>
      <c r="AJ38" s="485"/>
      <c r="AK38" s="485"/>
      <c r="AL38" s="281">
        <f xml:space="preserve"> SUM(AJ24, AK24, AJ28, AK28, AJ31, AK31, AJ34, AK34)</f>
        <v>0</v>
      </c>
      <c r="AM38" s="270">
        <f>IF(O50&lt;&gt;0, X38-AL38, K38-AL38)</f>
        <v>0</v>
      </c>
      <c r="AP38" s="768" t="s">
        <v>120</v>
      </c>
      <c r="AQ38" s="769"/>
      <c r="AR38" s="769"/>
      <c r="AS38" s="769"/>
      <c r="AT38" s="769"/>
      <c r="AU38" s="770"/>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59" t="s">
        <v>121</v>
      </c>
      <c r="C40" s="760"/>
      <c r="D40" s="760"/>
      <c r="E40" s="760"/>
      <c r="F40" s="760"/>
      <c r="G40" s="761"/>
      <c r="H40" s="473" t="s">
        <v>111</v>
      </c>
      <c r="I40" s="774" t="s">
        <v>27</v>
      </c>
      <c r="J40" s="761"/>
      <c r="K40" s="474" t="s">
        <v>122</v>
      </c>
      <c r="L40" s="461"/>
      <c r="N40" s="759" t="s">
        <v>121</v>
      </c>
      <c r="O40" s="760"/>
      <c r="P40" s="760"/>
      <c r="Q40" s="760"/>
      <c r="R40" s="760"/>
      <c r="S40" s="760"/>
      <c r="T40" s="761"/>
      <c r="U40" s="473" t="s">
        <v>41</v>
      </c>
      <c r="V40" s="774" t="s">
        <v>27</v>
      </c>
      <c r="W40" s="761"/>
      <c r="X40" s="473" t="s">
        <v>94</v>
      </c>
      <c r="Y40" s="474" t="s">
        <v>95</v>
      </c>
      <c r="Z40" s="461"/>
      <c r="AA40" s="461"/>
      <c r="AB40" s="759" t="s">
        <v>121</v>
      </c>
      <c r="AC40" s="760"/>
      <c r="AD40" s="760"/>
      <c r="AE40" s="760"/>
      <c r="AF40" s="760"/>
      <c r="AG40" s="760"/>
      <c r="AH40" s="761"/>
      <c r="AI40" s="473" t="s">
        <v>123</v>
      </c>
      <c r="AJ40" s="774" t="s">
        <v>27</v>
      </c>
      <c r="AK40" s="761"/>
      <c r="AL40" s="473" t="s">
        <v>124</v>
      </c>
      <c r="AM40" s="474" t="s">
        <v>97</v>
      </c>
      <c r="AP40" s="759" t="s">
        <v>121</v>
      </c>
      <c r="AQ40" s="760"/>
      <c r="AR40" s="760"/>
      <c r="AS40" s="760"/>
      <c r="AT40" s="760"/>
      <c r="AU40" s="761"/>
      <c r="AV40" s="473" t="s">
        <v>111</v>
      </c>
      <c r="AW40" s="774" t="s">
        <v>27</v>
      </c>
      <c r="AX40" s="761"/>
      <c r="AY40" s="474" t="s">
        <v>122</v>
      </c>
    </row>
    <row r="41" spans="2:51" ht="16" thickBot="1" x14ac:dyDescent="0.4">
      <c r="B41" s="768" t="s">
        <v>40</v>
      </c>
      <c r="C41" s="769"/>
      <c r="D41" s="769"/>
      <c r="E41" s="769"/>
      <c r="F41" s="769"/>
      <c r="G41" s="770"/>
      <c r="H41" s="268">
        <f>( SUM(F24, H28, H31, H34))*$C$8</f>
        <v>0</v>
      </c>
      <c r="I41" s="792">
        <f>( SUM(I24, I28, I31, I34, J24, J28, J31, J34))*$C$8</f>
        <v>0</v>
      </c>
      <c r="J41" s="793"/>
      <c r="K41" s="282">
        <f>SUM(H41:J41)</f>
        <v>0</v>
      </c>
      <c r="L41" s="461"/>
      <c r="N41" s="768" t="s">
        <v>40</v>
      </c>
      <c r="O41" s="769"/>
      <c r="P41" s="769"/>
      <c r="Q41" s="769"/>
      <c r="R41" s="769"/>
      <c r="S41" s="769"/>
      <c r="T41" s="770"/>
      <c r="U41" s="283">
        <f>( SUM(S24, U28, U31, U34))*$O$8</f>
        <v>0</v>
      </c>
      <c r="V41" s="794">
        <f>( SUM(V24, W24, V28, W28, V31, W31, V34, W34, ))*$O$8</f>
        <v>0</v>
      </c>
      <c r="W41" s="795"/>
      <c r="X41" s="283">
        <f>SUM(U41:W41)</f>
        <v>0</v>
      </c>
      <c r="Y41" s="269">
        <f>K41-X41</f>
        <v>0</v>
      </c>
      <c r="Z41" s="461"/>
      <c r="AA41" s="461"/>
      <c r="AB41" s="768" t="s">
        <v>40</v>
      </c>
      <c r="AC41" s="769"/>
      <c r="AD41" s="769"/>
      <c r="AE41" s="769"/>
      <c r="AF41" s="769"/>
      <c r="AG41" s="769"/>
      <c r="AH41" s="770"/>
      <c r="AI41" s="500">
        <f>( SUM(AG24, AI28, AI31, AI34))*$C$8</f>
        <v>0</v>
      </c>
      <c r="AJ41" s="790">
        <f>( SUM(AJ24, AK24, AJ28, AK28, AJ31, AK31, AJ34, AK34, ))*$C$8</f>
        <v>0</v>
      </c>
      <c r="AK41" s="791"/>
      <c r="AL41" s="284">
        <f>SUM(AI41:AK41)</f>
        <v>0</v>
      </c>
      <c r="AM41" s="270">
        <f>IF($O$50&lt;&gt;0, X41-AL41, K41-AL41)</f>
        <v>0</v>
      </c>
      <c r="AP41" s="768" t="s">
        <v>40</v>
      </c>
      <c r="AQ41" s="769"/>
      <c r="AR41" s="769"/>
      <c r="AS41" s="769"/>
      <c r="AT41" s="769"/>
      <c r="AU41" s="770"/>
      <c r="AV41" s="433">
        <f>( SUM(AT24, AV28, AV31, AV34))*$C$8</f>
        <v>0</v>
      </c>
      <c r="AW41" s="860">
        <f>( SUM(AW24, AW28, AW31, AW34, AX24, AX28, AX31, AX34))*$C$8</f>
        <v>0</v>
      </c>
      <c r="AX41" s="861"/>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796" t="s">
        <v>126</v>
      </c>
      <c r="C43" s="797"/>
      <c r="D43" s="797"/>
      <c r="E43" s="797"/>
      <c r="F43" s="797"/>
      <c r="G43" s="798"/>
      <c r="H43" s="285">
        <f>SUM(H37,H41)</f>
        <v>0</v>
      </c>
      <c r="I43" s="285">
        <f>SUM(I37, I41)</f>
        <v>0</v>
      </c>
      <c r="J43" s="285">
        <f>SUM(J37)</f>
        <v>0</v>
      </c>
      <c r="K43" s="286">
        <f>SUM(H43:J43)</f>
        <v>0</v>
      </c>
      <c r="L43" s="272"/>
      <c r="N43" s="782" t="s">
        <v>126</v>
      </c>
      <c r="O43" s="783"/>
      <c r="P43" s="783"/>
      <c r="Q43" s="783"/>
      <c r="R43" s="783"/>
      <c r="S43" s="783"/>
      <c r="T43" s="811"/>
      <c r="U43" s="287">
        <f xml:space="preserve"> SUM(S24, U28, U31, U34, U41)</f>
        <v>0</v>
      </c>
      <c r="V43" s="287">
        <f xml:space="preserve"> SUM(V24, V28, V31, V34, V41)</f>
        <v>0</v>
      </c>
      <c r="W43" s="287">
        <f xml:space="preserve"> SUM(W24, W28, W31, W34)</f>
        <v>0</v>
      </c>
      <c r="X43" s="287">
        <f>SUM(U43:W43)</f>
        <v>0</v>
      </c>
      <c r="Y43" s="288">
        <f>K43-X43</f>
        <v>0</v>
      </c>
      <c r="Z43" s="272"/>
      <c r="AA43" s="272"/>
      <c r="AB43" s="784" t="s">
        <v>126</v>
      </c>
      <c r="AC43" s="785"/>
      <c r="AD43" s="785"/>
      <c r="AE43" s="785"/>
      <c r="AF43" s="785"/>
      <c r="AG43" s="785"/>
      <c r="AH43" s="786"/>
      <c r="AI43" s="289">
        <f>SUM(AG24, AI28, AI31, AI34, AI41)</f>
        <v>0</v>
      </c>
      <c r="AJ43" s="289">
        <f>SUM(AJ24, AJ28, AJ31, AJ34, AJ41)</f>
        <v>0</v>
      </c>
      <c r="AK43" s="289">
        <f>SUM(AK24, AK28, AK31, AK34)</f>
        <v>0</v>
      </c>
      <c r="AL43" s="289">
        <f>SUM(AI43:AK43)</f>
        <v>0</v>
      </c>
      <c r="AM43" s="290">
        <f>IF($O$50&lt;&gt;0, X43-AL43, K43-AL43)</f>
        <v>0</v>
      </c>
      <c r="AP43" s="862" t="s">
        <v>339</v>
      </c>
      <c r="AQ43" s="863"/>
      <c r="AR43" s="863"/>
      <c r="AS43" s="863"/>
      <c r="AT43" s="863"/>
      <c r="AU43" s="864"/>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4"/>
      <c r="AI46" s="761"/>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775"/>
      <c r="AI47" s="776"/>
      <c r="AJ47" s="776"/>
      <c r="AK47" s="777"/>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8"/>
      <c r="AI48" s="770"/>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44"/>
      <c r="AI50" s="780"/>
      <c r="AJ50" s="780"/>
      <c r="AK50" s="781"/>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02" t="s">
        <v>304</v>
      </c>
      <c r="C60" s="803"/>
      <c r="D60" s="803"/>
      <c r="E60" s="803"/>
      <c r="F60" s="803"/>
      <c r="G60" s="803"/>
      <c r="H60" s="803"/>
      <c r="I60" s="803"/>
      <c r="J60" s="803"/>
      <c r="K60" s="804"/>
      <c r="N60" s="805" t="s">
        <v>155</v>
      </c>
      <c r="O60" s="806"/>
      <c r="P60" s="806"/>
      <c r="Q60" s="806"/>
      <c r="R60" s="806"/>
      <c r="S60" s="806"/>
      <c r="T60" s="806"/>
      <c r="U60" s="806"/>
      <c r="V60" s="806"/>
      <c r="W60" s="806"/>
      <c r="X60" s="806"/>
      <c r="Y60" s="807"/>
      <c r="AB60" s="808" t="s">
        <v>156</v>
      </c>
      <c r="AC60" s="809"/>
      <c r="AD60" s="809"/>
      <c r="AE60" s="809"/>
      <c r="AF60" s="809"/>
      <c r="AG60" s="809"/>
      <c r="AH60" s="809"/>
      <c r="AI60" s="809"/>
      <c r="AJ60" s="809"/>
      <c r="AK60" s="809"/>
      <c r="AL60" s="809"/>
      <c r="AM60" s="810"/>
      <c r="AP60" s="857" t="s">
        <v>341</v>
      </c>
      <c r="AQ60" s="858"/>
      <c r="AR60" s="858"/>
      <c r="AS60" s="858"/>
      <c r="AT60" s="858"/>
      <c r="AU60" s="858"/>
      <c r="AV60" s="858"/>
      <c r="AW60" s="858"/>
      <c r="AX60" s="858"/>
      <c r="AY60" s="859"/>
    </row>
    <row r="61" spans="2:51" ht="16" thickBot="1" x14ac:dyDescent="0.4">
      <c r="B61" s="250" t="s">
        <v>310</v>
      </c>
      <c r="C61" s="778"/>
      <c r="D61" s="770"/>
      <c r="E61" s="251" t="s">
        <v>311</v>
      </c>
      <c r="F61" s="830"/>
      <c r="G61" s="831"/>
      <c r="H61" s="831"/>
      <c r="I61" s="831"/>
      <c r="J61" s="831"/>
      <c r="K61" s="832"/>
      <c r="N61" s="250" t="s">
        <v>310</v>
      </c>
      <c r="O61" s="830"/>
      <c r="P61" s="831"/>
      <c r="Q61" s="833"/>
      <c r="R61" s="251" t="s">
        <v>311</v>
      </c>
      <c r="S61" s="830"/>
      <c r="T61" s="831"/>
      <c r="U61" s="831"/>
      <c r="V61" s="831"/>
      <c r="W61" s="831"/>
      <c r="X61" s="831"/>
      <c r="Y61" s="832"/>
      <c r="AB61" s="250" t="s">
        <v>310</v>
      </c>
      <c r="AC61" s="830"/>
      <c r="AD61" s="831"/>
      <c r="AE61" s="833"/>
      <c r="AF61" s="251" t="s">
        <v>311</v>
      </c>
      <c r="AG61" s="830"/>
      <c r="AH61" s="831"/>
      <c r="AI61" s="831"/>
      <c r="AJ61" s="831"/>
      <c r="AK61" s="831"/>
      <c r="AL61" s="831"/>
      <c r="AM61" s="832"/>
      <c r="AP61" s="250" t="s">
        <v>326</v>
      </c>
      <c r="AQ61" s="778"/>
      <c r="AR61" s="770"/>
      <c r="AS61" s="251" t="s">
        <v>327</v>
      </c>
      <c r="AT61" s="830"/>
      <c r="AU61" s="831"/>
      <c r="AV61" s="831"/>
      <c r="AW61" s="831"/>
      <c r="AX61" s="831"/>
      <c r="AY61" s="832"/>
    </row>
    <row r="62" spans="2:51" ht="16" thickBot="1" x14ac:dyDescent="0.4">
      <c r="D62" s="144"/>
      <c r="E62" s="144"/>
    </row>
    <row r="63" spans="2:51" x14ac:dyDescent="0.35">
      <c r="B63" s="771" t="s">
        <v>244</v>
      </c>
      <c r="C63" s="772"/>
      <c r="D63" s="772"/>
      <c r="E63" s="772"/>
      <c r="F63" s="772"/>
      <c r="G63" s="772"/>
      <c r="H63" s="772"/>
      <c r="I63" s="772"/>
      <c r="J63" s="772"/>
      <c r="K63" s="773"/>
      <c r="N63" s="759" t="s">
        <v>83</v>
      </c>
      <c r="O63" s="760"/>
      <c r="P63" s="760"/>
      <c r="Q63" s="760"/>
      <c r="R63" s="760"/>
      <c r="S63" s="760"/>
      <c r="T63" s="760"/>
      <c r="U63" s="760"/>
      <c r="V63" s="760"/>
      <c r="W63" s="760"/>
      <c r="X63" s="760"/>
      <c r="Y63" s="801"/>
      <c r="AB63" s="771" t="s">
        <v>83</v>
      </c>
      <c r="AC63" s="772"/>
      <c r="AD63" s="772"/>
      <c r="AE63" s="772"/>
      <c r="AF63" s="772"/>
      <c r="AG63" s="772"/>
      <c r="AH63" s="772"/>
      <c r="AI63" s="772"/>
      <c r="AJ63" s="772"/>
      <c r="AK63" s="772"/>
      <c r="AL63" s="772"/>
      <c r="AM63" s="773"/>
      <c r="AP63" s="771" t="s">
        <v>244</v>
      </c>
      <c r="AQ63" s="772"/>
      <c r="AR63" s="772"/>
      <c r="AS63" s="772"/>
      <c r="AT63" s="772"/>
      <c r="AU63" s="772"/>
      <c r="AV63" s="772"/>
      <c r="AW63" s="772"/>
      <c r="AX63" s="772"/>
      <c r="AY63" s="773"/>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59" t="s">
        <v>109</v>
      </c>
      <c r="C69" s="760"/>
      <c r="D69" s="760"/>
      <c r="E69" s="760"/>
      <c r="F69" s="760"/>
      <c r="G69" s="760"/>
      <c r="H69" s="760"/>
      <c r="I69" s="760"/>
      <c r="J69" s="760"/>
      <c r="K69" s="801"/>
      <c r="N69" s="759" t="s">
        <v>109</v>
      </c>
      <c r="O69" s="760"/>
      <c r="P69" s="760"/>
      <c r="Q69" s="760"/>
      <c r="R69" s="760"/>
      <c r="S69" s="760"/>
      <c r="T69" s="760"/>
      <c r="U69" s="760"/>
      <c r="V69" s="760"/>
      <c r="W69" s="760"/>
      <c r="X69" s="760"/>
      <c r="Y69" s="801"/>
      <c r="AB69" s="759" t="s">
        <v>109</v>
      </c>
      <c r="AC69" s="760"/>
      <c r="AD69" s="760"/>
      <c r="AE69" s="760"/>
      <c r="AF69" s="760"/>
      <c r="AG69" s="760"/>
      <c r="AH69" s="760"/>
      <c r="AI69" s="760"/>
      <c r="AJ69" s="760"/>
      <c r="AK69" s="760"/>
      <c r="AL69" s="760"/>
      <c r="AM69" s="801"/>
      <c r="AP69" s="759" t="s">
        <v>109</v>
      </c>
      <c r="AQ69" s="760"/>
      <c r="AR69" s="760"/>
      <c r="AS69" s="760"/>
      <c r="AT69" s="760"/>
      <c r="AU69" s="760"/>
      <c r="AV69" s="760"/>
      <c r="AW69" s="760"/>
      <c r="AX69" s="760"/>
      <c r="AY69" s="801"/>
    </row>
    <row r="70" spans="2:51" x14ac:dyDescent="0.35">
      <c r="B70" s="788" t="s">
        <v>110</v>
      </c>
      <c r="C70" s="776"/>
      <c r="D70" s="776"/>
      <c r="E70" s="776"/>
      <c r="F70" s="776"/>
      <c r="G70" s="787"/>
      <c r="H70" s="392" t="s">
        <v>111</v>
      </c>
      <c r="I70" s="392" t="s">
        <v>71</v>
      </c>
      <c r="J70" s="392" t="s">
        <v>72</v>
      </c>
      <c r="K70" s="475" t="s">
        <v>94</v>
      </c>
      <c r="M70" s="490"/>
      <c r="N70" s="776" t="s">
        <v>110</v>
      </c>
      <c r="O70" s="776"/>
      <c r="P70" s="776"/>
      <c r="Q70" s="776"/>
      <c r="R70" s="776"/>
      <c r="S70" s="787"/>
      <c r="T70" s="392" t="s">
        <v>97</v>
      </c>
      <c r="U70" s="392" t="s">
        <v>41</v>
      </c>
      <c r="V70" s="392" t="s">
        <v>71</v>
      </c>
      <c r="W70" s="392" t="s">
        <v>72</v>
      </c>
      <c r="X70" s="392" t="s">
        <v>94</v>
      </c>
      <c r="Y70" s="475" t="s">
        <v>95</v>
      </c>
      <c r="AB70" s="788" t="s">
        <v>110</v>
      </c>
      <c r="AC70" s="776"/>
      <c r="AD70" s="776"/>
      <c r="AE70" s="776"/>
      <c r="AF70" s="776"/>
      <c r="AG70" s="776"/>
      <c r="AH70" s="392" t="s">
        <v>97</v>
      </c>
      <c r="AI70" s="392" t="s">
        <v>112</v>
      </c>
      <c r="AJ70" s="392" t="s">
        <v>71</v>
      </c>
      <c r="AK70" s="392" t="s">
        <v>72</v>
      </c>
      <c r="AL70" s="392" t="s">
        <v>96</v>
      </c>
      <c r="AM70" s="475" t="s">
        <v>160</v>
      </c>
      <c r="AP70" s="788" t="s">
        <v>110</v>
      </c>
      <c r="AQ70" s="776"/>
      <c r="AR70" s="776"/>
      <c r="AS70" s="776"/>
      <c r="AT70" s="776"/>
      <c r="AU70" s="787"/>
      <c r="AV70" s="392" t="s">
        <v>111</v>
      </c>
      <c r="AW70" s="392" t="s">
        <v>71</v>
      </c>
      <c r="AX70" s="392" t="s">
        <v>72</v>
      </c>
      <c r="AY70" s="475" t="s">
        <v>94</v>
      </c>
    </row>
    <row r="71" spans="2:51" ht="16" thickBot="1" x14ac:dyDescent="0.4">
      <c r="B71" s="764">
        <f>B28</f>
        <v>0</v>
      </c>
      <c r="C71" s="762"/>
      <c r="D71" s="762"/>
      <c r="E71" s="762"/>
      <c r="F71" s="762"/>
      <c r="G71" s="763"/>
      <c r="H71" s="301">
        <v>0</v>
      </c>
      <c r="I71" s="301">
        <v>0</v>
      </c>
      <c r="J71" s="301">
        <v>0</v>
      </c>
      <c r="K71" s="282">
        <f>SUM(H71:J71)</f>
        <v>0</v>
      </c>
      <c r="L71" s="461"/>
      <c r="M71" s="490"/>
      <c r="N71" s="764">
        <f>N28</f>
        <v>0</v>
      </c>
      <c r="O71" s="762"/>
      <c r="P71" s="762"/>
      <c r="Q71" s="762"/>
      <c r="R71" s="762"/>
      <c r="S71" s="763"/>
      <c r="T71" s="305">
        <f>AM28</f>
        <v>0</v>
      </c>
      <c r="U71" s="302">
        <v>0</v>
      </c>
      <c r="V71" s="301">
        <v>0</v>
      </c>
      <c r="W71" s="301">
        <v>0</v>
      </c>
      <c r="X71" s="283">
        <f>SUM(U71:W71)</f>
        <v>0</v>
      </c>
      <c r="Y71" s="269">
        <f>K71-X71</f>
        <v>0</v>
      </c>
      <c r="Z71" s="461"/>
      <c r="AA71" s="461"/>
      <c r="AB71" s="764">
        <f>IF($O$89&lt;&gt;0, N71,B71)</f>
        <v>0</v>
      </c>
      <c r="AC71" s="762"/>
      <c r="AD71" s="762"/>
      <c r="AE71" s="762"/>
      <c r="AF71" s="762"/>
      <c r="AG71" s="763"/>
      <c r="AH71" s="310">
        <f>AM28</f>
        <v>0</v>
      </c>
      <c r="AI71" s="301">
        <v>0</v>
      </c>
      <c r="AJ71" s="301">
        <v>0</v>
      </c>
      <c r="AK71" s="301">
        <v>0</v>
      </c>
      <c r="AL71" s="284">
        <f>SUM(AI71:AK71)</f>
        <v>0</v>
      </c>
      <c r="AM71" s="270">
        <f>IF($O$93&lt;&gt;0, X71+AM28-AL71, K71+AM28-AL71)</f>
        <v>0</v>
      </c>
      <c r="AP71" s="768"/>
      <c r="AQ71" s="769"/>
      <c r="AR71" s="769"/>
      <c r="AS71" s="769"/>
      <c r="AT71" s="769"/>
      <c r="AU71" s="770"/>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59" t="s">
        <v>114</v>
      </c>
      <c r="C73" s="760"/>
      <c r="D73" s="760"/>
      <c r="E73" s="760"/>
      <c r="F73" s="760"/>
      <c r="G73" s="761"/>
      <c r="H73" s="473" t="s">
        <v>111</v>
      </c>
      <c r="I73" s="473" t="s">
        <v>71</v>
      </c>
      <c r="J73" s="473" t="s">
        <v>72</v>
      </c>
      <c r="K73" s="474" t="s">
        <v>94</v>
      </c>
      <c r="N73" s="759" t="s">
        <v>114</v>
      </c>
      <c r="O73" s="760"/>
      <c r="P73" s="760"/>
      <c r="Q73" s="760"/>
      <c r="R73" s="760"/>
      <c r="S73" s="761"/>
      <c r="T73" s="492" t="s">
        <v>97</v>
      </c>
      <c r="U73" s="473" t="s">
        <v>41</v>
      </c>
      <c r="V73" s="473" t="s">
        <v>71</v>
      </c>
      <c r="W73" s="473" t="s">
        <v>72</v>
      </c>
      <c r="X73" s="473" t="s">
        <v>94</v>
      </c>
      <c r="Y73" s="474" t="s">
        <v>95</v>
      </c>
      <c r="AA73" s="490"/>
      <c r="AB73" s="759" t="s">
        <v>114</v>
      </c>
      <c r="AC73" s="760"/>
      <c r="AD73" s="760"/>
      <c r="AE73" s="760"/>
      <c r="AF73" s="760"/>
      <c r="AG73" s="761"/>
      <c r="AH73" s="473" t="s">
        <v>97</v>
      </c>
      <c r="AI73" s="473" t="s">
        <v>112</v>
      </c>
      <c r="AJ73" s="473" t="s">
        <v>71</v>
      </c>
      <c r="AK73" s="473" t="s">
        <v>72</v>
      </c>
      <c r="AL73" s="473" t="s">
        <v>96</v>
      </c>
      <c r="AM73" s="474" t="s">
        <v>160</v>
      </c>
      <c r="AP73" s="759" t="s">
        <v>114</v>
      </c>
      <c r="AQ73" s="760"/>
      <c r="AR73" s="760"/>
      <c r="AS73" s="760"/>
      <c r="AT73" s="760"/>
      <c r="AU73" s="761"/>
      <c r="AV73" s="473" t="s">
        <v>111</v>
      </c>
      <c r="AW73" s="473" t="s">
        <v>71</v>
      </c>
      <c r="AX73" s="473" t="s">
        <v>72</v>
      </c>
      <c r="AY73" s="474" t="s">
        <v>94</v>
      </c>
    </row>
    <row r="74" spans="2:51" ht="16" thickBot="1" x14ac:dyDescent="0.4">
      <c r="B74" s="764">
        <f>B31</f>
        <v>0</v>
      </c>
      <c r="C74" s="762"/>
      <c r="D74" s="762"/>
      <c r="E74" s="762"/>
      <c r="F74" s="762"/>
      <c r="G74" s="763"/>
      <c r="H74" s="301">
        <v>0</v>
      </c>
      <c r="I74" s="301">
        <v>0</v>
      </c>
      <c r="J74" s="301">
        <v>0</v>
      </c>
      <c r="K74" s="282">
        <f>SUM(H74:J74)</f>
        <v>0</v>
      </c>
      <c r="L74" s="461"/>
      <c r="N74" s="764">
        <f>N31</f>
        <v>0</v>
      </c>
      <c r="O74" s="762"/>
      <c r="P74" s="762"/>
      <c r="Q74" s="762"/>
      <c r="R74" s="762"/>
      <c r="S74" s="763"/>
      <c r="T74" s="306">
        <f>AM31</f>
        <v>0</v>
      </c>
      <c r="U74" s="302">
        <v>0</v>
      </c>
      <c r="V74" s="302">
        <v>0</v>
      </c>
      <c r="W74" s="301">
        <v>0</v>
      </c>
      <c r="X74" s="313">
        <f>SUM(U74:W74)</f>
        <v>0</v>
      </c>
      <c r="Y74" s="269">
        <f>K74-X74</f>
        <v>0</v>
      </c>
      <c r="Z74" s="461"/>
      <c r="AA74" s="494"/>
      <c r="AB74" s="764">
        <f>IF($O$89&lt;&gt;0, N74,B74)</f>
        <v>0</v>
      </c>
      <c r="AC74" s="762"/>
      <c r="AD74" s="762"/>
      <c r="AE74" s="762"/>
      <c r="AF74" s="762"/>
      <c r="AG74" s="763"/>
      <c r="AH74" s="314">
        <f>AM31</f>
        <v>0</v>
      </c>
      <c r="AI74" s="301">
        <v>0</v>
      </c>
      <c r="AJ74" s="302">
        <v>0</v>
      </c>
      <c r="AK74" s="301">
        <v>0</v>
      </c>
      <c r="AL74" s="315">
        <f>SUM(AI74:AK74)</f>
        <v>0</v>
      </c>
      <c r="AM74" s="270">
        <f>IF($O$93&lt;&gt;0, X74+AM31-AL74, K74+AM31-AL74)</f>
        <v>0</v>
      </c>
      <c r="AP74" s="768"/>
      <c r="AQ74" s="769"/>
      <c r="AR74" s="769"/>
      <c r="AS74" s="769"/>
      <c r="AT74" s="769"/>
      <c r="AU74" s="770"/>
      <c r="AV74" s="302">
        <v>0</v>
      </c>
      <c r="AW74" s="302">
        <v>0</v>
      </c>
      <c r="AX74" s="302">
        <v>0</v>
      </c>
      <c r="AY74" s="435">
        <f>SUM(AV74:AX74)</f>
        <v>0</v>
      </c>
    </row>
    <row r="75" spans="2:51" ht="16" thickBot="1" x14ac:dyDescent="0.4">
      <c r="D75" s="144"/>
      <c r="E75" s="144"/>
      <c r="H75" s="272"/>
      <c r="I75" s="272"/>
      <c r="J75" s="272"/>
      <c r="K75" s="272"/>
      <c r="L75" s="461"/>
      <c r="N75" s="789"/>
      <c r="O75" s="789"/>
      <c r="P75" s="789"/>
      <c r="Q75" s="789"/>
      <c r="R75" s="789"/>
      <c r="S75" s="789"/>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59" t="s">
        <v>116</v>
      </c>
      <c r="C76" s="760"/>
      <c r="D76" s="760"/>
      <c r="E76" s="760"/>
      <c r="F76" s="760"/>
      <c r="G76" s="761"/>
      <c r="H76" s="473" t="s">
        <v>111</v>
      </c>
      <c r="I76" s="473" t="s">
        <v>71</v>
      </c>
      <c r="J76" s="473" t="s">
        <v>72</v>
      </c>
      <c r="K76" s="474" t="s">
        <v>94</v>
      </c>
      <c r="M76" s="490"/>
      <c r="N76" s="760" t="s">
        <v>116</v>
      </c>
      <c r="O76" s="760"/>
      <c r="P76" s="760"/>
      <c r="Q76" s="760"/>
      <c r="R76" s="760"/>
      <c r="S76" s="761"/>
      <c r="T76" s="492" t="s">
        <v>97</v>
      </c>
      <c r="U76" s="473" t="s">
        <v>41</v>
      </c>
      <c r="V76" s="473" t="s">
        <v>71</v>
      </c>
      <c r="W76" s="473" t="s">
        <v>72</v>
      </c>
      <c r="X76" s="473" t="s">
        <v>94</v>
      </c>
      <c r="Y76" s="474" t="s">
        <v>95</v>
      </c>
      <c r="AA76" s="490"/>
      <c r="AB76" s="759" t="s">
        <v>116</v>
      </c>
      <c r="AC76" s="760"/>
      <c r="AD76" s="760"/>
      <c r="AE76" s="760"/>
      <c r="AF76" s="760"/>
      <c r="AG76" s="761"/>
      <c r="AH76" s="473" t="s">
        <v>97</v>
      </c>
      <c r="AI76" s="473" t="s">
        <v>112</v>
      </c>
      <c r="AJ76" s="473" t="s">
        <v>71</v>
      </c>
      <c r="AK76" s="473" t="s">
        <v>72</v>
      </c>
      <c r="AL76" s="473" t="s">
        <v>96</v>
      </c>
      <c r="AM76" s="474" t="s">
        <v>160</v>
      </c>
      <c r="AP76" s="759" t="s">
        <v>116</v>
      </c>
      <c r="AQ76" s="760"/>
      <c r="AR76" s="760"/>
      <c r="AS76" s="760"/>
      <c r="AT76" s="760"/>
      <c r="AU76" s="761"/>
      <c r="AV76" s="473" t="s">
        <v>111</v>
      </c>
      <c r="AW76" s="473" t="s">
        <v>71</v>
      </c>
      <c r="AX76" s="473" t="s">
        <v>72</v>
      </c>
      <c r="AY76" s="474" t="s">
        <v>94</v>
      </c>
    </row>
    <row r="77" spans="2:51" ht="16" thickBot="1" x14ac:dyDescent="0.4">
      <c r="B77" s="764">
        <f>B34</f>
        <v>0</v>
      </c>
      <c r="C77" s="762"/>
      <c r="D77" s="762"/>
      <c r="E77" s="762"/>
      <c r="F77" s="762"/>
      <c r="G77" s="763"/>
      <c r="H77" s="301">
        <v>0</v>
      </c>
      <c r="I77" s="301">
        <v>0</v>
      </c>
      <c r="J77" s="301">
        <v>0</v>
      </c>
      <c r="K77" s="282">
        <f>SUM(H77:J77)</f>
        <v>0</v>
      </c>
      <c r="L77" s="461"/>
      <c r="M77" s="490"/>
      <c r="N77" s="762">
        <f>N34</f>
        <v>0</v>
      </c>
      <c r="O77" s="762"/>
      <c r="P77" s="762"/>
      <c r="Q77" s="762"/>
      <c r="R77" s="762"/>
      <c r="S77" s="763"/>
      <c r="T77" s="305">
        <f>AM34</f>
        <v>0</v>
      </c>
      <c r="U77" s="301">
        <v>0</v>
      </c>
      <c r="V77" s="301">
        <v>0</v>
      </c>
      <c r="W77" s="301">
        <v>0</v>
      </c>
      <c r="X77" s="283">
        <f t="shared" ref="X77" si="14">SUM(U77:W77)</f>
        <v>0</v>
      </c>
      <c r="Y77" s="269">
        <f>K77-X77</f>
        <v>0</v>
      </c>
      <c r="Z77" s="461"/>
      <c r="AA77" s="494"/>
      <c r="AB77" s="764">
        <f>IF($O$89&lt;&gt;0, N77,B77)</f>
        <v>0</v>
      </c>
      <c r="AC77" s="762"/>
      <c r="AD77" s="762"/>
      <c r="AE77" s="762"/>
      <c r="AF77" s="762"/>
      <c r="AG77" s="763"/>
      <c r="AH77" s="308">
        <f>AM34</f>
        <v>0</v>
      </c>
      <c r="AI77" s="301">
        <v>0</v>
      </c>
      <c r="AJ77" s="301">
        <v>0</v>
      </c>
      <c r="AK77" s="301">
        <v>0</v>
      </c>
      <c r="AL77" s="284">
        <f t="shared" ref="AL77" si="15">SUM(AI77:AK77)</f>
        <v>0</v>
      </c>
      <c r="AM77" s="270">
        <f>IF($O$93&lt;&gt;0, X77+AM34-AL77, K77+AM34-AL77)</f>
        <v>0</v>
      </c>
      <c r="AP77" s="768"/>
      <c r="AQ77" s="769"/>
      <c r="AR77" s="769"/>
      <c r="AS77" s="769"/>
      <c r="AT77" s="769"/>
      <c r="AU77" s="770"/>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1" t="s">
        <v>119</v>
      </c>
      <c r="C80" s="772"/>
      <c r="D80" s="772"/>
      <c r="E80" s="772"/>
      <c r="F80" s="772"/>
      <c r="G80" s="772"/>
      <c r="H80" s="273">
        <f>SUM(F67, H71, H74, H77)</f>
        <v>0</v>
      </c>
      <c r="I80" s="273">
        <f>SUM(I67, I71, I74, I77, )</f>
        <v>0</v>
      </c>
      <c r="J80" s="273">
        <f>SUM(J67, J71, J74, J77)</f>
        <v>0</v>
      </c>
      <c r="K80" s="274">
        <f>SUM(H80:J80)</f>
        <v>0</v>
      </c>
      <c r="L80" s="461"/>
      <c r="N80" s="765" t="s">
        <v>119</v>
      </c>
      <c r="O80" s="766"/>
      <c r="P80" s="766"/>
      <c r="Q80" s="766"/>
      <c r="R80" s="766"/>
      <c r="S80" s="767"/>
      <c r="T80" s="307">
        <f>AM37</f>
        <v>0</v>
      </c>
      <c r="U80" s="303">
        <f>SUM(S67, U71, U74, U77)</f>
        <v>0</v>
      </c>
      <c r="V80" s="275">
        <f>SUM(V67, V71, V74, V77)</f>
        <v>0</v>
      </c>
      <c r="W80" s="275">
        <f>SUM(W67, W71, W74, W77)</f>
        <v>0</v>
      </c>
      <c r="X80" s="275">
        <f>SUM(U80:W80)</f>
        <v>0</v>
      </c>
      <c r="Y80" s="276">
        <f>K80-X80</f>
        <v>0</v>
      </c>
      <c r="Z80" s="461"/>
      <c r="AA80" s="461"/>
      <c r="AB80" s="759" t="s">
        <v>119</v>
      </c>
      <c r="AC80" s="760"/>
      <c r="AD80" s="760"/>
      <c r="AE80" s="760"/>
      <c r="AF80" s="760"/>
      <c r="AG80" s="761"/>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59" t="s">
        <v>119</v>
      </c>
      <c r="AQ80" s="760"/>
      <c r="AR80" s="760"/>
      <c r="AS80" s="760"/>
      <c r="AT80" s="760"/>
      <c r="AU80" s="761"/>
      <c r="AV80" s="436">
        <f>SUM(AT67, AV71, AV74, AV77)</f>
        <v>0</v>
      </c>
      <c r="AW80" s="436">
        <f>SUM(AW67, AW71, AW74, AW77, )</f>
        <v>0</v>
      </c>
      <c r="AX80" s="436">
        <f>SUM(AX67, AX71, AX74, AX77)</f>
        <v>0</v>
      </c>
      <c r="AY80" s="437">
        <f>SUM(AV80:AX80)</f>
        <v>0</v>
      </c>
    </row>
    <row r="81" spans="2:51" ht="16" thickBot="1" x14ac:dyDescent="0.4">
      <c r="B81" s="799" t="s">
        <v>120</v>
      </c>
      <c r="C81" s="800"/>
      <c r="D81" s="800"/>
      <c r="E81" s="800"/>
      <c r="F81" s="800"/>
      <c r="G81" s="800"/>
      <c r="H81" s="481"/>
      <c r="I81" s="482"/>
      <c r="J81" s="253">
        <f>SUM(I80:J80)</f>
        <v>0</v>
      </c>
      <c r="K81" s="282">
        <f>SUM(H81:J81)</f>
        <v>0</v>
      </c>
      <c r="L81" s="461"/>
      <c r="N81" s="768" t="s">
        <v>120</v>
      </c>
      <c r="O81" s="769"/>
      <c r="P81" s="769"/>
      <c r="Q81" s="769"/>
      <c r="R81" s="769"/>
      <c r="S81" s="769"/>
      <c r="T81" s="305">
        <f>AM38</f>
        <v>0</v>
      </c>
      <c r="U81" s="495"/>
      <c r="V81" s="483"/>
      <c r="W81" s="483"/>
      <c r="X81" s="254">
        <f xml:space="preserve"> SUM(V67, W67, V71, W71, V74, W74, V77, W77)</f>
        <v>0</v>
      </c>
      <c r="Y81" s="269">
        <f>H81-X81</f>
        <v>0</v>
      </c>
      <c r="Z81" s="461"/>
      <c r="AA81" s="461"/>
      <c r="AB81" s="768" t="s">
        <v>120</v>
      </c>
      <c r="AC81" s="769"/>
      <c r="AD81" s="769"/>
      <c r="AE81" s="769"/>
      <c r="AF81" s="769"/>
      <c r="AG81" s="770"/>
      <c r="AH81" s="310">
        <f>AM38</f>
        <v>0</v>
      </c>
      <c r="AI81" s="484"/>
      <c r="AJ81" s="485"/>
      <c r="AK81" s="485"/>
      <c r="AL81" s="281">
        <f xml:space="preserve"> SUM(AJ67, AK67, AJ71, AK71, AJ74, AK74, AJ77, AK77)</f>
        <v>0</v>
      </c>
      <c r="AM81" s="270">
        <f>IF($O$93&lt;&gt;0, X81+AM38-AL81, K81+AM38-AL81)</f>
        <v>0</v>
      </c>
      <c r="AP81" s="768" t="s">
        <v>120</v>
      </c>
      <c r="AQ81" s="769"/>
      <c r="AR81" s="769"/>
      <c r="AS81" s="769"/>
      <c r="AT81" s="769"/>
      <c r="AU81" s="770"/>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59" t="s">
        <v>121</v>
      </c>
      <c r="C83" s="760"/>
      <c r="D83" s="760"/>
      <c r="E83" s="760"/>
      <c r="F83" s="760"/>
      <c r="G83" s="761"/>
      <c r="H83" s="473" t="s">
        <v>111</v>
      </c>
      <c r="I83" s="774" t="s">
        <v>27</v>
      </c>
      <c r="J83" s="761"/>
      <c r="K83" s="474" t="s">
        <v>122</v>
      </c>
      <c r="L83" s="461"/>
      <c r="N83" s="759" t="s">
        <v>121</v>
      </c>
      <c r="O83" s="760"/>
      <c r="P83" s="760"/>
      <c r="Q83" s="760"/>
      <c r="R83" s="760"/>
      <c r="S83" s="760"/>
      <c r="T83" s="473" t="s">
        <v>97</v>
      </c>
      <c r="U83" s="473" t="s">
        <v>41</v>
      </c>
      <c r="V83" s="774" t="s">
        <v>27</v>
      </c>
      <c r="W83" s="761"/>
      <c r="X83" s="473" t="s">
        <v>94</v>
      </c>
      <c r="Y83" s="474" t="s">
        <v>95</v>
      </c>
      <c r="Z83" s="461"/>
      <c r="AA83" s="494"/>
      <c r="AB83" s="759" t="s">
        <v>121</v>
      </c>
      <c r="AC83" s="760"/>
      <c r="AD83" s="760"/>
      <c r="AE83" s="760"/>
      <c r="AF83" s="760"/>
      <c r="AG83" s="761"/>
      <c r="AH83" s="473" t="s">
        <v>97</v>
      </c>
      <c r="AI83" s="473" t="s">
        <v>123</v>
      </c>
      <c r="AJ83" s="774" t="s">
        <v>27</v>
      </c>
      <c r="AK83" s="761"/>
      <c r="AL83" s="473" t="s">
        <v>124</v>
      </c>
      <c r="AM83" s="474" t="s">
        <v>160</v>
      </c>
      <c r="AP83" s="759" t="s">
        <v>121</v>
      </c>
      <c r="AQ83" s="760"/>
      <c r="AR83" s="760"/>
      <c r="AS83" s="760"/>
      <c r="AT83" s="760"/>
      <c r="AU83" s="761"/>
      <c r="AV83" s="473" t="s">
        <v>111</v>
      </c>
      <c r="AW83" s="774" t="s">
        <v>27</v>
      </c>
      <c r="AX83" s="761"/>
      <c r="AY83" s="474" t="s">
        <v>122</v>
      </c>
    </row>
    <row r="84" spans="2:51" ht="16" thickBot="1" x14ac:dyDescent="0.4">
      <c r="B84" s="768" t="s">
        <v>40</v>
      </c>
      <c r="C84" s="769"/>
      <c r="D84" s="769"/>
      <c r="E84" s="769"/>
      <c r="F84" s="769"/>
      <c r="G84" s="770"/>
      <c r="H84" s="268">
        <f>( SUM(F67, H71, H74, H77))*$C$8</f>
        <v>0</v>
      </c>
      <c r="I84" s="792">
        <f>( SUM(I67, I71, I74, I77, J67, J71, J74, J77))*$C$8</f>
        <v>0</v>
      </c>
      <c r="J84" s="793"/>
      <c r="K84" s="282">
        <f>SUM(H84:J84)</f>
        <v>0</v>
      </c>
      <c r="L84" s="461"/>
      <c r="N84" s="768" t="s">
        <v>40</v>
      </c>
      <c r="O84" s="769"/>
      <c r="P84" s="769"/>
      <c r="Q84" s="769"/>
      <c r="R84" s="769"/>
      <c r="S84" s="769"/>
      <c r="T84" s="311">
        <f>AM41</f>
        <v>0</v>
      </c>
      <c r="U84" s="283">
        <f>( SUM(S67, U71, U74, U77))*$O$8</f>
        <v>0</v>
      </c>
      <c r="V84" s="794">
        <f>( SUM(V67, W67, V71, W71, V74, W74, V77, W77, ))*$O$8</f>
        <v>0</v>
      </c>
      <c r="W84" s="795"/>
      <c r="X84" s="283">
        <f>SUM(U84:W84)</f>
        <v>0</v>
      </c>
      <c r="Y84" s="269">
        <f>K84-X84</f>
        <v>0</v>
      </c>
      <c r="Z84" s="461"/>
      <c r="AA84" s="494"/>
      <c r="AB84" s="768" t="s">
        <v>40</v>
      </c>
      <c r="AC84" s="769"/>
      <c r="AD84" s="769"/>
      <c r="AE84" s="769"/>
      <c r="AF84" s="769"/>
      <c r="AG84" s="770"/>
      <c r="AH84" s="310">
        <f>AM41</f>
        <v>0</v>
      </c>
      <c r="AI84" s="500">
        <f>( SUM(AG67, AI71, AI74, AI77))*$C$8</f>
        <v>0</v>
      </c>
      <c r="AJ84" s="790">
        <f>( SUM(AJ67, AK67, AJ71, AK71, AJ74, AK74, AJ77, AK77, ))*$C$8</f>
        <v>0</v>
      </c>
      <c r="AK84" s="791"/>
      <c r="AL84" s="284">
        <f>SUM(AI84:AK84)</f>
        <v>0</v>
      </c>
      <c r="AM84" s="270">
        <f>IF($O$93&lt;&gt;0, X84+AM41-AL84, K84+AM41-AL84)</f>
        <v>0</v>
      </c>
      <c r="AP84" s="768" t="s">
        <v>40</v>
      </c>
      <c r="AQ84" s="769"/>
      <c r="AR84" s="769"/>
      <c r="AS84" s="769"/>
      <c r="AT84" s="769"/>
      <c r="AU84" s="770"/>
      <c r="AV84" s="433">
        <f>( SUM(AT67, AV71, AV74, AV77))*$C$8</f>
        <v>0</v>
      </c>
      <c r="AW84" s="860">
        <f>( SUM(AW67, AW71, AW74, AW77, AX67, AX71, AX74, AX77))*$C$8</f>
        <v>0</v>
      </c>
      <c r="AX84" s="861"/>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796" t="s">
        <v>126</v>
      </c>
      <c r="C86" s="797"/>
      <c r="D86" s="797"/>
      <c r="E86" s="797"/>
      <c r="F86" s="797"/>
      <c r="G86" s="798"/>
      <c r="H86" s="285">
        <f>SUM(H80,H84)</f>
        <v>0</v>
      </c>
      <c r="I86" s="285">
        <f>SUM(I80, I84)</f>
        <v>0</v>
      </c>
      <c r="J86" s="285">
        <f>SUM(J80)</f>
        <v>0</v>
      </c>
      <c r="K86" s="286">
        <f>SUM(H86:J86)</f>
        <v>0</v>
      </c>
      <c r="L86" s="272"/>
      <c r="N86" s="782" t="s">
        <v>126</v>
      </c>
      <c r="O86" s="783"/>
      <c r="P86" s="783"/>
      <c r="Q86" s="783"/>
      <c r="R86" s="783"/>
      <c r="S86" s="78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784" t="s">
        <v>126</v>
      </c>
      <c r="AC86" s="785"/>
      <c r="AD86" s="785"/>
      <c r="AE86" s="785"/>
      <c r="AF86" s="785"/>
      <c r="AG86" s="786"/>
      <c r="AH86" s="319">
        <f>AM43</f>
        <v>0</v>
      </c>
      <c r="AI86" s="289">
        <f>SUM(AG67, AI71, AI74, AI77, AI84)</f>
        <v>0</v>
      </c>
      <c r="AJ86" s="289">
        <f>SUM(AJ67, AJ71, AJ74, AJ77, AJ84)</f>
        <v>0</v>
      </c>
      <c r="AK86" s="289">
        <f>SUM(AK67, AK71, AK74, AK77)</f>
        <v>0</v>
      </c>
      <c r="AL86" s="289">
        <f>SUM(AI86:AK86)</f>
        <v>0</v>
      </c>
      <c r="AM86" s="290">
        <f>IF($O$93&lt;&gt;0, X86+AM43-AL86, K86+AM43-AL86)</f>
        <v>0</v>
      </c>
      <c r="AP86" s="862" t="s">
        <v>342</v>
      </c>
      <c r="AQ86" s="863"/>
      <c r="AR86" s="863"/>
      <c r="AS86" s="863"/>
      <c r="AT86" s="863"/>
      <c r="AU86" s="864"/>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4"/>
      <c r="AI89" s="761"/>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775"/>
      <c r="AI90" s="776"/>
      <c r="AJ90" s="776"/>
      <c r="AK90" s="777"/>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8"/>
      <c r="AI91" s="770"/>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79" t="s">
        <v>151</v>
      </c>
      <c r="AH93" s="780"/>
      <c r="AI93" s="780"/>
      <c r="AJ93" s="780"/>
      <c r="AK93" s="781"/>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02" t="s">
        <v>305</v>
      </c>
      <c r="C103" s="803"/>
      <c r="D103" s="803"/>
      <c r="E103" s="803"/>
      <c r="F103" s="803"/>
      <c r="G103" s="803"/>
      <c r="H103" s="803"/>
      <c r="I103" s="803"/>
      <c r="J103" s="803"/>
      <c r="K103" s="804"/>
      <c r="N103" s="805" t="s">
        <v>171</v>
      </c>
      <c r="O103" s="806"/>
      <c r="P103" s="806"/>
      <c r="Q103" s="806"/>
      <c r="R103" s="806"/>
      <c r="S103" s="806"/>
      <c r="T103" s="806"/>
      <c r="U103" s="806"/>
      <c r="V103" s="806"/>
      <c r="W103" s="806"/>
      <c r="X103" s="806"/>
      <c r="Y103" s="807"/>
      <c r="AB103" s="808" t="s">
        <v>172</v>
      </c>
      <c r="AC103" s="809"/>
      <c r="AD103" s="809"/>
      <c r="AE103" s="809"/>
      <c r="AF103" s="809"/>
      <c r="AG103" s="809"/>
      <c r="AH103" s="809"/>
      <c r="AI103" s="809"/>
      <c r="AJ103" s="809"/>
      <c r="AK103" s="809"/>
      <c r="AL103" s="809"/>
      <c r="AM103" s="810"/>
      <c r="AP103" s="857" t="s">
        <v>343</v>
      </c>
      <c r="AQ103" s="858"/>
      <c r="AR103" s="858"/>
      <c r="AS103" s="858"/>
      <c r="AT103" s="858"/>
      <c r="AU103" s="858"/>
      <c r="AV103" s="858"/>
      <c r="AW103" s="858"/>
      <c r="AX103" s="858"/>
      <c r="AY103" s="859"/>
    </row>
    <row r="104" spans="2:51" ht="16" thickBot="1" x14ac:dyDescent="0.4">
      <c r="B104" s="250" t="s">
        <v>312</v>
      </c>
      <c r="C104" s="778"/>
      <c r="D104" s="770"/>
      <c r="E104" s="251" t="s">
        <v>313</v>
      </c>
      <c r="F104" s="830"/>
      <c r="G104" s="831"/>
      <c r="H104" s="831"/>
      <c r="I104" s="831"/>
      <c r="J104" s="831"/>
      <c r="K104" s="832"/>
      <c r="N104" s="250" t="s">
        <v>312</v>
      </c>
      <c r="O104" s="830"/>
      <c r="P104" s="831"/>
      <c r="Q104" s="833"/>
      <c r="R104" s="251" t="s">
        <v>313</v>
      </c>
      <c r="S104" s="830"/>
      <c r="T104" s="831"/>
      <c r="U104" s="831"/>
      <c r="V104" s="831"/>
      <c r="W104" s="831"/>
      <c r="X104" s="831"/>
      <c r="Y104" s="832"/>
      <c r="AB104" s="250" t="s">
        <v>312</v>
      </c>
      <c r="AC104" s="830"/>
      <c r="AD104" s="831"/>
      <c r="AE104" s="833"/>
      <c r="AF104" s="251" t="s">
        <v>313</v>
      </c>
      <c r="AG104" s="830"/>
      <c r="AH104" s="831"/>
      <c r="AI104" s="831"/>
      <c r="AJ104" s="831"/>
      <c r="AK104" s="831"/>
      <c r="AL104" s="831"/>
      <c r="AM104" s="832"/>
      <c r="AP104" s="250" t="s">
        <v>326</v>
      </c>
      <c r="AQ104" s="778"/>
      <c r="AR104" s="770"/>
      <c r="AS104" s="251" t="s">
        <v>327</v>
      </c>
      <c r="AT104" s="830"/>
      <c r="AU104" s="831"/>
      <c r="AV104" s="831"/>
      <c r="AW104" s="831"/>
      <c r="AX104" s="831"/>
      <c r="AY104" s="832"/>
    </row>
    <row r="105" spans="2:51" ht="16" thickBot="1" x14ac:dyDescent="0.4">
      <c r="D105" s="144"/>
      <c r="E105" s="144"/>
    </row>
    <row r="106" spans="2:51" x14ac:dyDescent="0.35">
      <c r="B106" s="771" t="s">
        <v>244</v>
      </c>
      <c r="C106" s="772"/>
      <c r="D106" s="772"/>
      <c r="E106" s="772"/>
      <c r="F106" s="772"/>
      <c r="G106" s="772"/>
      <c r="H106" s="772"/>
      <c r="I106" s="772"/>
      <c r="J106" s="772"/>
      <c r="K106" s="773"/>
      <c r="N106" s="759" t="s">
        <v>83</v>
      </c>
      <c r="O106" s="760"/>
      <c r="P106" s="760"/>
      <c r="Q106" s="760"/>
      <c r="R106" s="760"/>
      <c r="S106" s="760"/>
      <c r="T106" s="760"/>
      <c r="U106" s="760"/>
      <c r="V106" s="760"/>
      <c r="W106" s="760"/>
      <c r="X106" s="760"/>
      <c r="Y106" s="801"/>
      <c r="AB106" s="771" t="s">
        <v>83</v>
      </c>
      <c r="AC106" s="772"/>
      <c r="AD106" s="772"/>
      <c r="AE106" s="772"/>
      <c r="AF106" s="772"/>
      <c r="AG106" s="772"/>
      <c r="AH106" s="772"/>
      <c r="AI106" s="772"/>
      <c r="AJ106" s="772"/>
      <c r="AK106" s="772"/>
      <c r="AL106" s="772"/>
      <c r="AM106" s="773"/>
      <c r="AP106" s="771" t="s">
        <v>244</v>
      </c>
      <c r="AQ106" s="772"/>
      <c r="AR106" s="772"/>
      <c r="AS106" s="772"/>
      <c r="AT106" s="772"/>
      <c r="AU106" s="772"/>
      <c r="AV106" s="772"/>
      <c r="AW106" s="772"/>
      <c r="AX106" s="772"/>
      <c r="AY106" s="773"/>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59" t="s">
        <v>109</v>
      </c>
      <c r="C112" s="760"/>
      <c r="D112" s="760"/>
      <c r="E112" s="760"/>
      <c r="F112" s="760"/>
      <c r="G112" s="760"/>
      <c r="H112" s="760"/>
      <c r="I112" s="760"/>
      <c r="J112" s="760"/>
      <c r="K112" s="801"/>
      <c r="N112" s="759" t="s">
        <v>109</v>
      </c>
      <c r="O112" s="760"/>
      <c r="P112" s="760"/>
      <c r="Q112" s="760"/>
      <c r="R112" s="760"/>
      <c r="S112" s="760"/>
      <c r="T112" s="760"/>
      <c r="U112" s="760"/>
      <c r="V112" s="760"/>
      <c r="W112" s="760"/>
      <c r="X112" s="760"/>
      <c r="Y112" s="801"/>
      <c r="AB112" s="759" t="s">
        <v>109</v>
      </c>
      <c r="AC112" s="760"/>
      <c r="AD112" s="760"/>
      <c r="AE112" s="760"/>
      <c r="AF112" s="760"/>
      <c r="AG112" s="760"/>
      <c r="AH112" s="760"/>
      <c r="AI112" s="760"/>
      <c r="AJ112" s="760"/>
      <c r="AK112" s="760"/>
      <c r="AL112" s="760"/>
      <c r="AM112" s="801"/>
      <c r="AP112" s="759" t="s">
        <v>109</v>
      </c>
      <c r="AQ112" s="760"/>
      <c r="AR112" s="760"/>
      <c r="AS112" s="760"/>
      <c r="AT112" s="760"/>
      <c r="AU112" s="760"/>
      <c r="AV112" s="760"/>
      <c r="AW112" s="760"/>
      <c r="AX112" s="760"/>
      <c r="AY112" s="801"/>
    </row>
    <row r="113" spans="2:51" x14ac:dyDescent="0.35">
      <c r="B113" s="788" t="s">
        <v>110</v>
      </c>
      <c r="C113" s="776"/>
      <c r="D113" s="776"/>
      <c r="E113" s="776"/>
      <c r="F113" s="776"/>
      <c r="G113" s="787"/>
      <c r="H113" s="392" t="s">
        <v>111</v>
      </c>
      <c r="I113" s="392" t="s">
        <v>71</v>
      </c>
      <c r="J113" s="392" t="s">
        <v>72</v>
      </c>
      <c r="K113" s="475" t="s">
        <v>94</v>
      </c>
      <c r="M113" s="490"/>
      <c r="N113" s="776" t="s">
        <v>110</v>
      </c>
      <c r="O113" s="776"/>
      <c r="P113" s="776"/>
      <c r="Q113" s="776"/>
      <c r="R113" s="776"/>
      <c r="S113" s="787"/>
      <c r="T113" s="392" t="s">
        <v>160</v>
      </c>
      <c r="U113" s="392" t="s">
        <v>41</v>
      </c>
      <c r="V113" s="392" t="s">
        <v>71</v>
      </c>
      <c r="W113" s="392" t="s">
        <v>72</v>
      </c>
      <c r="X113" s="392" t="s">
        <v>94</v>
      </c>
      <c r="Y113" s="475" t="s">
        <v>95</v>
      </c>
      <c r="AB113" s="788" t="s">
        <v>110</v>
      </c>
      <c r="AC113" s="776"/>
      <c r="AD113" s="776"/>
      <c r="AE113" s="776"/>
      <c r="AF113" s="776"/>
      <c r="AG113" s="776"/>
      <c r="AH113" s="392" t="s">
        <v>160</v>
      </c>
      <c r="AI113" s="392" t="s">
        <v>112</v>
      </c>
      <c r="AJ113" s="392" t="s">
        <v>71</v>
      </c>
      <c r="AK113" s="392" t="s">
        <v>72</v>
      </c>
      <c r="AL113" s="392" t="s">
        <v>96</v>
      </c>
      <c r="AM113" s="475" t="s">
        <v>175</v>
      </c>
      <c r="AP113" s="788" t="s">
        <v>110</v>
      </c>
      <c r="AQ113" s="776"/>
      <c r="AR113" s="776"/>
      <c r="AS113" s="776"/>
      <c r="AT113" s="776"/>
      <c r="AU113" s="787"/>
      <c r="AV113" s="392" t="s">
        <v>111</v>
      </c>
      <c r="AW113" s="392" t="s">
        <v>71</v>
      </c>
      <c r="AX113" s="392" t="s">
        <v>72</v>
      </c>
      <c r="AY113" s="475" t="s">
        <v>94</v>
      </c>
    </row>
    <row r="114" spans="2:51" ht="16" thickBot="1" x14ac:dyDescent="0.4">
      <c r="B114" s="764">
        <f>B71</f>
        <v>0</v>
      </c>
      <c r="C114" s="762"/>
      <c r="D114" s="762"/>
      <c r="E114" s="762"/>
      <c r="F114" s="762"/>
      <c r="G114" s="763"/>
      <c r="H114" s="301">
        <v>0</v>
      </c>
      <c r="I114" s="301">
        <v>0</v>
      </c>
      <c r="J114" s="301">
        <v>0</v>
      </c>
      <c r="K114" s="282">
        <f>SUM(H114:J114)</f>
        <v>0</v>
      </c>
      <c r="L114" s="461"/>
      <c r="M114" s="490"/>
      <c r="N114" s="764">
        <f>N71</f>
        <v>0</v>
      </c>
      <c r="O114" s="762"/>
      <c r="P114" s="762"/>
      <c r="Q114" s="762"/>
      <c r="R114" s="762"/>
      <c r="S114" s="763"/>
      <c r="T114" s="305">
        <f>AM71</f>
        <v>0</v>
      </c>
      <c r="U114" s="302">
        <v>0</v>
      </c>
      <c r="V114" s="301">
        <v>0</v>
      </c>
      <c r="W114" s="301">
        <v>0</v>
      </c>
      <c r="X114" s="283">
        <f>SUM(U114:W114)</f>
        <v>0</v>
      </c>
      <c r="Y114" s="269">
        <f>K114-X114</f>
        <v>0</v>
      </c>
      <c r="Z114" s="461"/>
      <c r="AA114" s="461"/>
      <c r="AB114" s="764">
        <f>IF($O$132&lt;&gt;0, N114, B114)</f>
        <v>0</v>
      </c>
      <c r="AC114" s="762"/>
      <c r="AD114" s="762"/>
      <c r="AE114" s="762"/>
      <c r="AF114" s="762"/>
      <c r="AG114" s="763"/>
      <c r="AH114" s="310">
        <f>AM71</f>
        <v>0</v>
      </c>
      <c r="AI114" s="301">
        <v>0</v>
      </c>
      <c r="AJ114" s="301">
        <v>0</v>
      </c>
      <c r="AK114" s="301">
        <v>0</v>
      </c>
      <c r="AL114" s="284">
        <f>SUM(AI114:AK114)</f>
        <v>0</v>
      </c>
      <c r="AM114" s="270">
        <f>IF($O$136&lt;&gt;0, X114+AM71-AL114, K114+AM71-AL114)</f>
        <v>0</v>
      </c>
      <c r="AP114" s="768"/>
      <c r="AQ114" s="769"/>
      <c r="AR114" s="769"/>
      <c r="AS114" s="769"/>
      <c r="AT114" s="769"/>
      <c r="AU114" s="770"/>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59" t="s">
        <v>114</v>
      </c>
      <c r="C116" s="760"/>
      <c r="D116" s="760"/>
      <c r="E116" s="760"/>
      <c r="F116" s="760"/>
      <c r="G116" s="761"/>
      <c r="H116" s="473" t="s">
        <v>111</v>
      </c>
      <c r="I116" s="473" t="s">
        <v>71</v>
      </c>
      <c r="J116" s="473" t="s">
        <v>72</v>
      </c>
      <c r="K116" s="474" t="s">
        <v>94</v>
      </c>
      <c r="N116" s="759" t="s">
        <v>114</v>
      </c>
      <c r="O116" s="760"/>
      <c r="P116" s="760"/>
      <c r="Q116" s="760"/>
      <c r="R116" s="760"/>
      <c r="S116" s="761"/>
      <c r="T116" s="492" t="s">
        <v>160</v>
      </c>
      <c r="U116" s="473" t="s">
        <v>41</v>
      </c>
      <c r="V116" s="473" t="s">
        <v>71</v>
      </c>
      <c r="W116" s="473" t="s">
        <v>72</v>
      </c>
      <c r="X116" s="473" t="s">
        <v>94</v>
      </c>
      <c r="Y116" s="474" t="s">
        <v>95</v>
      </c>
      <c r="AA116" s="490"/>
      <c r="AB116" s="759" t="s">
        <v>114</v>
      </c>
      <c r="AC116" s="760"/>
      <c r="AD116" s="760"/>
      <c r="AE116" s="760"/>
      <c r="AF116" s="760"/>
      <c r="AG116" s="761"/>
      <c r="AH116" s="473" t="s">
        <v>160</v>
      </c>
      <c r="AI116" s="473" t="s">
        <v>112</v>
      </c>
      <c r="AJ116" s="473" t="s">
        <v>71</v>
      </c>
      <c r="AK116" s="473" t="s">
        <v>72</v>
      </c>
      <c r="AL116" s="473" t="s">
        <v>96</v>
      </c>
      <c r="AM116" s="474" t="s">
        <v>175</v>
      </c>
      <c r="AP116" s="759" t="s">
        <v>114</v>
      </c>
      <c r="AQ116" s="760"/>
      <c r="AR116" s="760"/>
      <c r="AS116" s="760"/>
      <c r="AT116" s="760"/>
      <c r="AU116" s="761"/>
      <c r="AV116" s="473" t="s">
        <v>111</v>
      </c>
      <c r="AW116" s="473" t="s">
        <v>71</v>
      </c>
      <c r="AX116" s="473" t="s">
        <v>72</v>
      </c>
      <c r="AY116" s="474" t="s">
        <v>94</v>
      </c>
    </row>
    <row r="117" spans="2:51" ht="16" thickBot="1" x14ac:dyDescent="0.4">
      <c r="B117" s="764">
        <f>B74</f>
        <v>0</v>
      </c>
      <c r="C117" s="762"/>
      <c r="D117" s="762"/>
      <c r="E117" s="762"/>
      <c r="F117" s="762"/>
      <c r="G117" s="763"/>
      <c r="H117" s="301">
        <v>0</v>
      </c>
      <c r="I117" s="301">
        <v>0</v>
      </c>
      <c r="J117" s="301">
        <v>0</v>
      </c>
      <c r="K117" s="282">
        <f>SUM(H117:J117)</f>
        <v>0</v>
      </c>
      <c r="L117" s="461"/>
      <c r="N117" s="764">
        <f>N74</f>
        <v>0</v>
      </c>
      <c r="O117" s="762"/>
      <c r="P117" s="762"/>
      <c r="Q117" s="762"/>
      <c r="R117" s="762"/>
      <c r="S117" s="763"/>
      <c r="T117" s="306">
        <f>AM74</f>
        <v>0</v>
      </c>
      <c r="U117" s="302">
        <v>0</v>
      </c>
      <c r="V117" s="302">
        <v>0</v>
      </c>
      <c r="W117" s="301">
        <v>0</v>
      </c>
      <c r="X117" s="313">
        <f>SUM(U117:W117)</f>
        <v>0</v>
      </c>
      <c r="Y117" s="269">
        <f>K117-X117</f>
        <v>0</v>
      </c>
      <c r="Z117" s="461"/>
      <c r="AA117" s="494"/>
      <c r="AB117" s="764">
        <f>IF($O$132&lt;&gt;0, N117, B117)</f>
        <v>0</v>
      </c>
      <c r="AC117" s="762"/>
      <c r="AD117" s="762"/>
      <c r="AE117" s="762"/>
      <c r="AF117" s="762"/>
      <c r="AG117" s="763"/>
      <c r="AH117" s="314">
        <f>AM74</f>
        <v>0</v>
      </c>
      <c r="AI117" s="301">
        <v>0</v>
      </c>
      <c r="AJ117" s="302">
        <v>0</v>
      </c>
      <c r="AK117" s="301">
        <v>0</v>
      </c>
      <c r="AL117" s="315">
        <f>SUM(AI117:AK117)</f>
        <v>0</v>
      </c>
      <c r="AM117" s="270">
        <f>IF($O$136&lt;&gt;0, X117+AM74-AL117, K117+AM74-AL117)</f>
        <v>0</v>
      </c>
      <c r="AP117" s="768"/>
      <c r="AQ117" s="769"/>
      <c r="AR117" s="769"/>
      <c r="AS117" s="769"/>
      <c r="AT117" s="769"/>
      <c r="AU117" s="770"/>
      <c r="AV117" s="302">
        <v>0</v>
      </c>
      <c r="AW117" s="302">
        <v>0</v>
      </c>
      <c r="AX117" s="302">
        <v>0</v>
      </c>
      <c r="AY117" s="435">
        <f>SUM(AV117:AX117)</f>
        <v>0</v>
      </c>
    </row>
    <row r="118" spans="2:51" ht="16" thickBot="1" x14ac:dyDescent="0.4">
      <c r="D118" s="144"/>
      <c r="E118" s="144"/>
      <c r="H118" s="272"/>
      <c r="I118" s="272"/>
      <c r="J118" s="272"/>
      <c r="K118" s="272"/>
      <c r="L118" s="461"/>
      <c r="N118" s="789"/>
      <c r="O118" s="789"/>
      <c r="P118" s="789"/>
      <c r="Q118" s="789"/>
      <c r="R118" s="789"/>
      <c r="S118" s="789"/>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59" t="s">
        <v>116</v>
      </c>
      <c r="C119" s="760"/>
      <c r="D119" s="760"/>
      <c r="E119" s="760"/>
      <c r="F119" s="760"/>
      <c r="G119" s="761"/>
      <c r="H119" s="473" t="s">
        <v>111</v>
      </c>
      <c r="I119" s="473" t="s">
        <v>71</v>
      </c>
      <c r="J119" s="473" t="s">
        <v>72</v>
      </c>
      <c r="K119" s="474" t="s">
        <v>94</v>
      </c>
      <c r="M119" s="490"/>
      <c r="N119" s="760" t="s">
        <v>116</v>
      </c>
      <c r="O119" s="760"/>
      <c r="P119" s="760"/>
      <c r="Q119" s="760"/>
      <c r="R119" s="760"/>
      <c r="S119" s="761"/>
      <c r="T119" s="492" t="s">
        <v>160</v>
      </c>
      <c r="U119" s="473" t="s">
        <v>41</v>
      </c>
      <c r="V119" s="473" t="s">
        <v>71</v>
      </c>
      <c r="W119" s="473" t="s">
        <v>72</v>
      </c>
      <c r="X119" s="473" t="s">
        <v>94</v>
      </c>
      <c r="Y119" s="474" t="s">
        <v>95</v>
      </c>
      <c r="AA119" s="490"/>
      <c r="AB119" s="759" t="s">
        <v>116</v>
      </c>
      <c r="AC119" s="760"/>
      <c r="AD119" s="760"/>
      <c r="AE119" s="760"/>
      <c r="AF119" s="760"/>
      <c r="AG119" s="761"/>
      <c r="AH119" s="473" t="s">
        <v>160</v>
      </c>
      <c r="AI119" s="473" t="s">
        <v>112</v>
      </c>
      <c r="AJ119" s="473" t="s">
        <v>71</v>
      </c>
      <c r="AK119" s="473" t="s">
        <v>72</v>
      </c>
      <c r="AL119" s="473" t="s">
        <v>96</v>
      </c>
      <c r="AM119" s="474" t="s">
        <v>175</v>
      </c>
      <c r="AP119" s="759" t="s">
        <v>116</v>
      </c>
      <c r="AQ119" s="760"/>
      <c r="AR119" s="760"/>
      <c r="AS119" s="760"/>
      <c r="AT119" s="760"/>
      <c r="AU119" s="761"/>
      <c r="AV119" s="473" t="s">
        <v>111</v>
      </c>
      <c r="AW119" s="473" t="s">
        <v>71</v>
      </c>
      <c r="AX119" s="473" t="s">
        <v>72</v>
      </c>
      <c r="AY119" s="474" t="s">
        <v>94</v>
      </c>
    </row>
    <row r="120" spans="2:51" ht="16" thickBot="1" x14ac:dyDescent="0.4">
      <c r="B120" s="764">
        <f>B77</f>
        <v>0</v>
      </c>
      <c r="C120" s="762"/>
      <c r="D120" s="762"/>
      <c r="E120" s="762"/>
      <c r="F120" s="762"/>
      <c r="G120" s="763"/>
      <c r="H120" s="301">
        <v>0</v>
      </c>
      <c r="I120" s="301">
        <v>0</v>
      </c>
      <c r="J120" s="301">
        <v>0</v>
      </c>
      <c r="K120" s="282">
        <f>SUM(H120:J120)</f>
        <v>0</v>
      </c>
      <c r="L120" s="461"/>
      <c r="M120" s="490"/>
      <c r="N120" s="762">
        <f>N77</f>
        <v>0</v>
      </c>
      <c r="O120" s="762"/>
      <c r="P120" s="762"/>
      <c r="Q120" s="762"/>
      <c r="R120" s="762"/>
      <c r="S120" s="763"/>
      <c r="T120" s="305">
        <f>AM77</f>
        <v>0</v>
      </c>
      <c r="U120" s="301">
        <v>0</v>
      </c>
      <c r="V120" s="301">
        <v>0</v>
      </c>
      <c r="W120" s="301">
        <v>0</v>
      </c>
      <c r="X120" s="283">
        <f t="shared" ref="X120" si="22">SUM(U120:W120)</f>
        <v>0</v>
      </c>
      <c r="Y120" s="269">
        <f>K120-X120</f>
        <v>0</v>
      </c>
      <c r="Z120" s="461"/>
      <c r="AA120" s="494"/>
      <c r="AB120" s="764">
        <f>IF($O$132&lt;&gt;0, N120, B120)</f>
        <v>0</v>
      </c>
      <c r="AC120" s="762"/>
      <c r="AD120" s="762"/>
      <c r="AE120" s="762"/>
      <c r="AF120" s="762"/>
      <c r="AG120" s="763"/>
      <c r="AH120" s="314">
        <f>AM77</f>
        <v>0</v>
      </c>
      <c r="AI120" s="301">
        <v>0</v>
      </c>
      <c r="AJ120" s="301">
        <v>0</v>
      </c>
      <c r="AK120" s="301">
        <v>0</v>
      </c>
      <c r="AL120" s="284">
        <f t="shared" ref="AL120" si="23">SUM(AI120:AK120)</f>
        <v>0</v>
      </c>
      <c r="AM120" s="270">
        <f>IF($O$136&lt;&gt;0, X120+AM77-AL120, K120+AM77-AL120)</f>
        <v>0</v>
      </c>
      <c r="AP120" s="768"/>
      <c r="AQ120" s="769"/>
      <c r="AR120" s="769"/>
      <c r="AS120" s="769"/>
      <c r="AT120" s="769"/>
      <c r="AU120" s="770"/>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1" t="s">
        <v>119</v>
      </c>
      <c r="C123" s="772"/>
      <c r="D123" s="772"/>
      <c r="E123" s="772"/>
      <c r="F123" s="772"/>
      <c r="G123" s="772"/>
      <c r="H123" s="273">
        <f>SUM(F110, H114, H117, H120)</f>
        <v>0</v>
      </c>
      <c r="I123" s="273">
        <f>SUM(I110, I114, I117, I120, )</f>
        <v>0</v>
      </c>
      <c r="J123" s="273">
        <f>SUM(J110, J114, J117, J120)</f>
        <v>0</v>
      </c>
      <c r="K123" s="274">
        <f>SUM(H123:J123)</f>
        <v>0</v>
      </c>
      <c r="L123" s="461"/>
      <c r="N123" s="765" t="s">
        <v>119</v>
      </c>
      <c r="O123" s="766"/>
      <c r="P123" s="766"/>
      <c r="Q123" s="766"/>
      <c r="R123" s="766"/>
      <c r="S123" s="767"/>
      <c r="T123" s="307">
        <f>AM80</f>
        <v>0</v>
      </c>
      <c r="U123" s="303">
        <f>SUM(S110, U114, U117, U120)</f>
        <v>0</v>
      </c>
      <c r="V123" s="275">
        <f>SUM(V110, V114, V117, V120)</f>
        <v>0</v>
      </c>
      <c r="W123" s="275">
        <f>SUM(W110, W114, W117, W120)</f>
        <v>0</v>
      </c>
      <c r="X123" s="275">
        <f>SUM(U123:W123)</f>
        <v>0</v>
      </c>
      <c r="Y123" s="276">
        <f>K123-X123</f>
        <v>0</v>
      </c>
      <c r="Z123" s="461"/>
      <c r="AA123" s="461"/>
      <c r="AB123" s="759" t="s">
        <v>119</v>
      </c>
      <c r="AC123" s="760"/>
      <c r="AD123" s="760"/>
      <c r="AE123" s="760"/>
      <c r="AF123" s="760"/>
      <c r="AG123" s="761"/>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59" t="s">
        <v>119</v>
      </c>
      <c r="AQ123" s="760"/>
      <c r="AR123" s="760"/>
      <c r="AS123" s="760"/>
      <c r="AT123" s="760"/>
      <c r="AU123" s="761"/>
      <c r="AV123" s="436">
        <f>SUM(AT110, AV114, AV117, AV120)</f>
        <v>0</v>
      </c>
      <c r="AW123" s="436">
        <f>SUM(AW110, AW114, AW117, AW120, )</f>
        <v>0</v>
      </c>
      <c r="AX123" s="436">
        <f>SUM(AX110, AX114, AX117, AX120)</f>
        <v>0</v>
      </c>
      <c r="AY123" s="437">
        <f>SUM(AV123:AX123)</f>
        <v>0</v>
      </c>
    </row>
    <row r="124" spans="2:51" ht="16" thickBot="1" x14ac:dyDescent="0.4">
      <c r="B124" s="799" t="s">
        <v>120</v>
      </c>
      <c r="C124" s="800"/>
      <c r="D124" s="800"/>
      <c r="E124" s="800"/>
      <c r="F124" s="800"/>
      <c r="G124" s="800"/>
      <c r="H124" s="481"/>
      <c r="I124" s="482"/>
      <c r="J124" s="253">
        <f>SUM(I123:J123)</f>
        <v>0</v>
      </c>
      <c r="K124" s="282">
        <f>SUM(H124:J124)</f>
        <v>0</v>
      </c>
      <c r="L124" s="461"/>
      <c r="N124" s="768" t="s">
        <v>120</v>
      </c>
      <c r="O124" s="769"/>
      <c r="P124" s="769"/>
      <c r="Q124" s="769"/>
      <c r="R124" s="769"/>
      <c r="S124" s="769"/>
      <c r="T124" s="305">
        <f>AM81</f>
        <v>0</v>
      </c>
      <c r="U124" s="495"/>
      <c r="V124" s="483"/>
      <c r="W124" s="483"/>
      <c r="X124" s="254">
        <f xml:space="preserve"> SUM(V110, W110, V114, W114, V117, W117, V120, W120)</f>
        <v>0</v>
      </c>
      <c r="Y124" s="269">
        <f>H124-X124</f>
        <v>0</v>
      </c>
      <c r="Z124" s="461"/>
      <c r="AA124" s="461"/>
      <c r="AB124" s="768" t="s">
        <v>120</v>
      </c>
      <c r="AC124" s="769"/>
      <c r="AD124" s="769"/>
      <c r="AE124" s="769"/>
      <c r="AF124" s="769"/>
      <c r="AG124" s="770"/>
      <c r="AH124" s="310">
        <f>AM81</f>
        <v>0</v>
      </c>
      <c r="AI124" s="484"/>
      <c r="AJ124" s="485"/>
      <c r="AK124" s="485"/>
      <c r="AL124" s="281">
        <f xml:space="preserve"> SUM(AJ110, AK110, AJ114, AK114, AJ117, AK117, AJ120, AK120)</f>
        <v>0</v>
      </c>
      <c r="AM124" s="270">
        <f>IF($O$136&lt;&gt;0, X124+AM81-AL124, K124+AM81-AL124)</f>
        <v>0</v>
      </c>
      <c r="AP124" s="768" t="s">
        <v>120</v>
      </c>
      <c r="AQ124" s="769"/>
      <c r="AR124" s="769"/>
      <c r="AS124" s="769"/>
      <c r="AT124" s="769"/>
      <c r="AU124" s="770"/>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59" t="s">
        <v>121</v>
      </c>
      <c r="C126" s="760"/>
      <c r="D126" s="760"/>
      <c r="E126" s="760"/>
      <c r="F126" s="760"/>
      <c r="G126" s="761"/>
      <c r="H126" s="473" t="s">
        <v>111</v>
      </c>
      <c r="I126" s="774" t="s">
        <v>27</v>
      </c>
      <c r="J126" s="761"/>
      <c r="K126" s="474" t="s">
        <v>122</v>
      </c>
      <c r="L126" s="461"/>
      <c r="N126" s="759" t="s">
        <v>121</v>
      </c>
      <c r="O126" s="760"/>
      <c r="P126" s="760"/>
      <c r="Q126" s="760"/>
      <c r="R126" s="760"/>
      <c r="S126" s="760"/>
      <c r="T126" s="473" t="s">
        <v>160</v>
      </c>
      <c r="U126" s="473" t="s">
        <v>41</v>
      </c>
      <c r="V126" s="774" t="s">
        <v>27</v>
      </c>
      <c r="W126" s="761"/>
      <c r="X126" s="473" t="s">
        <v>94</v>
      </c>
      <c r="Y126" s="474" t="s">
        <v>95</v>
      </c>
      <c r="Z126" s="461"/>
      <c r="AA126" s="494"/>
      <c r="AB126" s="759" t="s">
        <v>121</v>
      </c>
      <c r="AC126" s="760"/>
      <c r="AD126" s="760"/>
      <c r="AE126" s="760"/>
      <c r="AF126" s="760"/>
      <c r="AG126" s="761"/>
      <c r="AH126" s="473" t="s">
        <v>160</v>
      </c>
      <c r="AI126" s="473" t="s">
        <v>123</v>
      </c>
      <c r="AJ126" s="774" t="s">
        <v>27</v>
      </c>
      <c r="AK126" s="761"/>
      <c r="AL126" s="473" t="s">
        <v>124</v>
      </c>
      <c r="AM126" s="474" t="s">
        <v>175</v>
      </c>
      <c r="AP126" s="759" t="s">
        <v>121</v>
      </c>
      <c r="AQ126" s="760"/>
      <c r="AR126" s="760"/>
      <c r="AS126" s="760"/>
      <c r="AT126" s="760"/>
      <c r="AU126" s="761"/>
      <c r="AV126" s="473" t="s">
        <v>111</v>
      </c>
      <c r="AW126" s="774" t="s">
        <v>27</v>
      </c>
      <c r="AX126" s="761"/>
      <c r="AY126" s="474" t="s">
        <v>122</v>
      </c>
    </row>
    <row r="127" spans="2:51" ht="16" thickBot="1" x14ac:dyDescent="0.4">
      <c r="B127" s="768" t="s">
        <v>40</v>
      </c>
      <c r="C127" s="769"/>
      <c r="D127" s="769"/>
      <c r="E127" s="769"/>
      <c r="F127" s="769"/>
      <c r="G127" s="770"/>
      <c r="H127" s="268">
        <f>( SUM(F110, H114, H117, H120))*$C$8</f>
        <v>0</v>
      </c>
      <c r="I127" s="792">
        <f>( SUM(I110, I114, I117, I120, J110, J114, J117, J120))*$C$8</f>
        <v>0</v>
      </c>
      <c r="J127" s="793"/>
      <c r="K127" s="282">
        <f>SUM(H127:J127)</f>
        <v>0</v>
      </c>
      <c r="L127" s="461"/>
      <c r="N127" s="768" t="s">
        <v>40</v>
      </c>
      <c r="O127" s="769"/>
      <c r="P127" s="769"/>
      <c r="Q127" s="769"/>
      <c r="R127" s="769"/>
      <c r="S127" s="769"/>
      <c r="T127" s="311">
        <f>AM84</f>
        <v>0</v>
      </c>
      <c r="U127" s="283">
        <f>( SUM(S110, U114, U117, U120))*$O$8</f>
        <v>0</v>
      </c>
      <c r="V127" s="794">
        <f>( SUM(V110, W110, V114, W114, V117, W117, V120, W120, ))*$O$8</f>
        <v>0</v>
      </c>
      <c r="W127" s="795"/>
      <c r="X127" s="283">
        <f>SUM(U127:W127)</f>
        <v>0</v>
      </c>
      <c r="Y127" s="269">
        <f>K127-X127</f>
        <v>0</v>
      </c>
      <c r="Z127" s="461"/>
      <c r="AA127" s="494"/>
      <c r="AB127" s="768" t="s">
        <v>40</v>
      </c>
      <c r="AC127" s="769"/>
      <c r="AD127" s="769"/>
      <c r="AE127" s="769"/>
      <c r="AF127" s="769"/>
      <c r="AG127" s="770"/>
      <c r="AH127" s="310">
        <f>AM84</f>
        <v>0</v>
      </c>
      <c r="AI127" s="500">
        <f>( SUM(AG110, AI114, AI117, AI120))*$C$8</f>
        <v>0</v>
      </c>
      <c r="AJ127" s="790">
        <f>( SUM(AJ110, AK110, AJ114, AK114, AJ117, AK117, AJ120, AK120, ))*$C$8</f>
        <v>0</v>
      </c>
      <c r="AK127" s="791"/>
      <c r="AL127" s="284">
        <f>SUM(AI127:AK127)</f>
        <v>0</v>
      </c>
      <c r="AM127" s="270">
        <f>IF($O$136&lt;&gt;0, X127+AM84-AL127, K127+AM84-AL127)</f>
        <v>0</v>
      </c>
      <c r="AP127" s="768" t="s">
        <v>40</v>
      </c>
      <c r="AQ127" s="769"/>
      <c r="AR127" s="769"/>
      <c r="AS127" s="769"/>
      <c r="AT127" s="769"/>
      <c r="AU127" s="770"/>
      <c r="AV127" s="433">
        <f>( SUM(AT110, AV114, AV117, AV120))*$C$8</f>
        <v>0</v>
      </c>
      <c r="AW127" s="860">
        <f>( SUM(AW110, AW114, AW117, AW120, AX110, AX114, AX117, AX120))*$C$8</f>
        <v>0</v>
      </c>
      <c r="AX127" s="861"/>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796" t="s">
        <v>126</v>
      </c>
      <c r="C129" s="797"/>
      <c r="D129" s="797"/>
      <c r="E129" s="797"/>
      <c r="F129" s="797"/>
      <c r="G129" s="798"/>
      <c r="H129" s="285">
        <f>SUM(H123,H127)</f>
        <v>0</v>
      </c>
      <c r="I129" s="285">
        <f>SUM(I123, I127)</f>
        <v>0</v>
      </c>
      <c r="J129" s="285">
        <f>SUM(J123)</f>
        <v>0</v>
      </c>
      <c r="K129" s="286">
        <f>SUM(H129:J129)</f>
        <v>0</v>
      </c>
      <c r="L129" s="272"/>
      <c r="N129" s="782" t="s">
        <v>126</v>
      </c>
      <c r="O129" s="783"/>
      <c r="P129" s="783"/>
      <c r="Q129" s="783"/>
      <c r="R129" s="783"/>
      <c r="S129" s="78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784" t="s">
        <v>126</v>
      </c>
      <c r="AC129" s="785"/>
      <c r="AD129" s="785"/>
      <c r="AE129" s="785"/>
      <c r="AF129" s="785"/>
      <c r="AG129" s="78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62" t="s">
        <v>344</v>
      </c>
      <c r="AQ129" s="863"/>
      <c r="AR129" s="863"/>
      <c r="AS129" s="863"/>
      <c r="AT129" s="863"/>
      <c r="AU129" s="864"/>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4"/>
      <c r="AI132" s="761"/>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775"/>
      <c r="AI133" s="776"/>
      <c r="AJ133" s="776"/>
      <c r="AK133" s="777"/>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8"/>
      <c r="AI134" s="770"/>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79" t="s">
        <v>151</v>
      </c>
      <c r="AH136" s="780"/>
      <c r="AI136" s="780"/>
      <c r="AJ136" s="780"/>
      <c r="AK136" s="781"/>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02" t="s">
        <v>306</v>
      </c>
      <c r="C146" s="803"/>
      <c r="D146" s="803"/>
      <c r="E146" s="803"/>
      <c r="F146" s="803"/>
      <c r="G146" s="803"/>
      <c r="H146" s="803"/>
      <c r="I146" s="803"/>
      <c r="J146" s="803"/>
      <c r="K146" s="804"/>
      <c r="N146" s="805" t="s">
        <v>183</v>
      </c>
      <c r="O146" s="806"/>
      <c r="P146" s="806"/>
      <c r="Q146" s="806"/>
      <c r="R146" s="806"/>
      <c r="S146" s="806"/>
      <c r="T146" s="806"/>
      <c r="U146" s="806"/>
      <c r="V146" s="806"/>
      <c r="W146" s="806"/>
      <c r="X146" s="806"/>
      <c r="Y146" s="807"/>
      <c r="AB146" s="808" t="s">
        <v>184</v>
      </c>
      <c r="AC146" s="809"/>
      <c r="AD146" s="809"/>
      <c r="AE146" s="809"/>
      <c r="AF146" s="809"/>
      <c r="AG146" s="809"/>
      <c r="AH146" s="809"/>
      <c r="AI146" s="809"/>
      <c r="AJ146" s="809"/>
      <c r="AK146" s="809"/>
      <c r="AL146" s="809"/>
      <c r="AM146" s="810"/>
      <c r="AP146" s="857" t="s">
        <v>345</v>
      </c>
      <c r="AQ146" s="858"/>
      <c r="AR146" s="858"/>
      <c r="AS146" s="858"/>
      <c r="AT146" s="858"/>
      <c r="AU146" s="858"/>
      <c r="AV146" s="858"/>
      <c r="AW146" s="858"/>
      <c r="AX146" s="858"/>
      <c r="AY146" s="859"/>
    </row>
    <row r="147" spans="2:51" ht="16" thickBot="1" x14ac:dyDescent="0.4">
      <c r="B147" s="250" t="s">
        <v>315</v>
      </c>
      <c r="C147" s="778"/>
      <c r="D147" s="770"/>
      <c r="E147" s="251" t="s">
        <v>314</v>
      </c>
      <c r="F147" s="830"/>
      <c r="G147" s="831"/>
      <c r="H147" s="831"/>
      <c r="I147" s="831"/>
      <c r="J147" s="831"/>
      <c r="K147" s="832"/>
      <c r="N147" s="250" t="s">
        <v>315</v>
      </c>
      <c r="O147" s="830"/>
      <c r="P147" s="831"/>
      <c r="Q147" s="833"/>
      <c r="R147" s="251" t="s">
        <v>314</v>
      </c>
      <c r="S147" s="830"/>
      <c r="T147" s="831"/>
      <c r="U147" s="831"/>
      <c r="V147" s="831"/>
      <c r="W147" s="831"/>
      <c r="X147" s="831"/>
      <c r="Y147" s="832"/>
      <c r="AB147" s="250" t="s">
        <v>315</v>
      </c>
      <c r="AC147" s="830"/>
      <c r="AD147" s="831"/>
      <c r="AE147" s="833"/>
      <c r="AF147" s="251" t="s">
        <v>314</v>
      </c>
      <c r="AG147" s="830"/>
      <c r="AH147" s="831"/>
      <c r="AI147" s="831"/>
      <c r="AJ147" s="831"/>
      <c r="AK147" s="831"/>
      <c r="AL147" s="831"/>
      <c r="AM147" s="832"/>
      <c r="AP147" s="250" t="s">
        <v>326</v>
      </c>
      <c r="AQ147" s="778"/>
      <c r="AR147" s="770"/>
      <c r="AS147" s="251" t="s">
        <v>327</v>
      </c>
      <c r="AT147" s="830"/>
      <c r="AU147" s="831"/>
      <c r="AV147" s="831"/>
      <c r="AW147" s="831"/>
      <c r="AX147" s="831"/>
      <c r="AY147" s="832"/>
    </row>
    <row r="148" spans="2:51" ht="16" thickBot="1" x14ac:dyDescent="0.4">
      <c r="D148" s="144"/>
      <c r="E148" s="144"/>
    </row>
    <row r="149" spans="2:51" x14ac:dyDescent="0.35">
      <c r="B149" s="771" t="s">
        <v>244</v>
      </c>
      <c r="C149" s="772"/>
      <c r="D149" s="772"/>
      <c r="E149" s="772"/>
      <c r="F149" s="772"/>
      <c r="G149" s="772"/>
      <c r="H149" s="772"/>
      <c r="I149" s="772"/>
      <c r="J149" s="772"/>
      <c r="K149" s="773"/>
      <c r="N149" s="759" t="s">
        <v>83</v>
      </c>
      <c r="O149" s="760"/>
      <c r="P149" s="760"/>
      <c r="Q149" s="760"/>
      <c r="R149" s="760"/>
      <c r="S149" s="760"/>
      <c r="T149" s="760"/>
      <c r="U149" s="760"/>
      <c r="V149" s="760"/>
      <c r="W149" s="760"/>
      <c r="X149" s="760"/>
      <c r="Y149" s="801"/>
      <c r="AB149" s="771" t="s">
        <v>83</v>
      </c>
      <c r="AC149" s="772"/>
      <c r="AD149" s="772"/>
      <c r="AE149" s="772"/>
      <c r="AF149" s="772"/>
      <c r="AG149" s="772"/>
      <c r="AH149" s="772"/>
      <c r="AI149" s="772"/>
      <c r="AJ149" s="772"/>
      <c r="AK149" s="772"/>
      <c r="AL149" s="772"/>
      <c r="AM149" s="773"/>
      <c r="AP149" s="771" t="s">
        <v>244</v>
      </c>
      <c r="AQ149" s="772"/>
      <c r="AR149" s="772"/>
      <c r="AS149" s="772"/>
      <c r="AT149" s="772"/>
      <c r="AU149" s="772"/>
      <c r="AV149" s="772"/>
      <c r="AW149" s="772"/>
      <c r="AX149" s="772"/>
      <c r="AY149" s="773"/>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59" t="s">
        <v>109</v>
      </c>
      <c r="C155" s="760"/>
      <c r="D155" s="760"/>
      <c r="E155" s="760"/>
      <c r="F155" s="760"/>
      <c r="G155" s="760"/>
      <c r="H155" s="760"/>
      <c r="I155" s="760"/>
      <c r="J155" s="760"/>
      <c r="K155" s="801"/>
      <c r="N155" s="759" t="s">
        <v>109</v>
      </c>
      <c r="O155" s="760"/>
      <c r="P155" s="760"/>
      <c r="Q155" s="760"/>
      <c r="R155" s="760"/>
      <c r="S155" s="760"/>
      <c r="T155" s="760"/>
      <c r="U155" s="760"/>
      <c r="V155" s="760"/>
      <c r="W155" s="760"/>
      <c r="X155" s="760"/>
      <c r="Y155" s="801"/>
      <c r="AB155" s="759" t="s">
        <v>109</v>
      </c>
      <c r="AC155" s="760"/>
      <c r="AD155" s="760"/>
      <c r="AE155" s="760"/>
      <c r="AF155" s="760"/>
      <c r="AG155" s="760"/>
      <c r="AH155" s="760"/>
      <c r="AI155" s="760"/>
      <c r="AJ155" s="760"/>
      <c r="AK155" s="760"/>
      <c r="AL155" s="760"/>
      <c r="AM155" s="801"/>
      <c r="AP155" s="759" t="s">
        <v>109</v>
      </c>
      <c r="AQ155" s="760"/>
      <c r="AR155" s="760"/>
      <c r="AS155" s="760"/>
      <c r="AT155" s="760"/>
      <c r="AU155" s="760"/>
      <c r="AV155" s="760"/>
      <c r="AW155" s="760"/>
      <c r="AX155" s="760"/>
      <c r="AY155" s="801"/>
    </row>
    <row r="156" spans="2:51" x14ac:dyDescent="0.35">
      <c r="B156" s="788" t="s">
        <v>110</v>
      </c>
      <c r="C156" s="776"/>
      <c r="D156" s="776"/>
      <c r="E156" s="776"/>
      <c r="F156" s="776"/>
      <c r="G156" s="787"/>
      <c r="H156" s="392" t="s">
        <v>111</v>
      </c>
      <c r="I156" s="392" t="s">
        <v>71</v>
      </c>
      <c r="J156" s="392" t="s">
        <v>72</v>
      </c>
      <c r="K156" s="475" t="s">
        <v>94</v>
      </c>
      <c r="M156" s="490"/>
      <c r="N156" s="776" t="s">
        <v>110</v>
      </c>
      <c r="O156" s="776"/>
      <c r="P156" s="776"/>
      <c r="Q156" s="776"/>
      <c r="R156" s="776"/>
      <c r="S156" s="787"/>
      <c r="T156" s="392" t="s">
        <v>175</v>
      </c>
      <c r="U156" s="392" t="s">
        <v>41</v>
      </c>
      <c r="V156" s="392" t="s">
        <v>71</v>
      </c>
      <c r="W156" s="392" t="s">
        <v>72</v>
      </c>
      <c r="X156" s="392" t="s">
        <v>94</v>
      </c>
      <c r="Y156" s="475" t="s">
        <v>95</v>
      </c>
      <c r="AB156" s="788" t="s">
        <v>110</v>
      </c>
      <c r="AC156" s="776"/>
      <c r="AD156" s="776"/>
      <c r="AE156" s="776"/>
      <c r="AF156" s="776"/>
      <c r="AG156" s="776"/>
      <c r="AH156" s="392" t="s">
        <v>175</v>
      </c>
      <c r="AI156" s="392" t="s">
        <v>112</v>
      </c>
      <c r="AJ156" s="392" t="s">
        <v>71</v>
      </c>
      <c r="AK156" s="392" t="s">
        <v>72</v>
      </c>
      <c r="AL156" s="392" t="s">
        <v>96</v>
      </c>
      <c r="AM156" s="475" t="s">
        <v>187</v>
      </c>
      <c r="AP156" s="788" t="s">
        <v>110</v>
      </c>
      <c r="AQ156" s="776"/>
      <c r="AR156" s="776"/>
      <c r="AS156" s="776"/>
      <c r="AT156" s="776"/>
      <c r="AU156" s="787"/>
      <c r="AV156" s="392" t="s">
        <v>111</v>
      </c>
      <c r="AW156" s="392" t="s">
        <v>71</v>
      </c>
      <c r="AX156" s="392" t="s">
        <v>72</v>
      </c>
      <c r="AY156" s="475" t="s">
        <v>94</v>
      </c>
    </row>
    <row r="157" spans="2:51" ht="16" thickBot="1" x14ac:dyDescent="0.4">
      <c r="B157" s="764">
        <f>B114</f>
        <v>0</v>
      </c>
      <c r="C157" s="762"/>
      <c r="D157" s="762"/>
      <c r="E157" s="762"/>
      <c r="F157" s="762"/>
      <c r="G157" s="763"/>
      <c r="H157" s="301">
        <v>0</v>
      </c>
      <c r="I157" s="301">
        <v>0</v>
      </c>
      <c r="J157" s="301">
        <v>0</v>
      </c>
      <c r="K157" s="282">
        <f>SUM(H157:J157)</f>
        <v>0</v>
      </c>
      <c r="L157" s="461"/>
      <c r="M157" s="490"/>
      <c r="N157" s="764">
        <f>N114</f>
        <v>0</v>
      </c>
      <c r="O157" s="762"/>
      <c r="P157" s="762"/>
      <c r="Q157" s="762"/>
      <c r="R157" s="762"/>
      <c r="S157" s="763"/>
      <c r="T157" s="305">
        <f>AM114</f>
        <v>0</v>
      </c>
      <c r="U157" s="302">
        <v>0</v>
      </c>
      <c r="V157" s="301">
        <v>0</v>
      </c>
      <c r="W157" s="301">
        <v>0</v>
      </c>
      <c r="X157" s="283">
        <f>SUM(U157:W157)</f>
        <v>0</v>
      </c>
      <c r="Y157" s="269">
        <f>K157-X157</f>
        <v>0</v>
      </c>
      <c r="Z157" s="461"/>
      <c r="AA157" s="461"/>
      <c r="AB157" s="764">
        <f>IF($O$175&lt;&gt;0, N157, B157)</f>
        <v>0</v>
      </c>
      <c r="AC157" s="762"/>
      <c r="AD157" s="762"/>
      <c r="AE157" s="762"/>
      <c r="AF157" s="762"/>
      <c r="AG157" s="763"/>
      <c r="AH157" s="310">
        <f>AM114</f>
        <v>0</v>
      </c>
      <c r="AI157" s="301">
        <v>0</v>
      </c>
      <c r="AJ157" s="301">
        <v>0</v>
      </c>
      <c r="AK157" s="301">
        <v>0</v>
      </c>
      <c r="AL157" s="284">
        <f>SUM(AI157:AK157)</f>
        <v>0</v>
      </c>
      <c r="AM157" s="270">
        <f>IF($O$179&lt;&gt;0, X157+AM114-AL157, K157+AM114-AL157)</f>
        <v>0</v>
      </c>
      <c r="AP157" s="768"/>
      <c r="AQ157" s="769"/>
      <c r="AR157" s="769"/>
      <c r="AS157" s="769"/>
      <c r="AT157" s="769"/>
      <c r="AU157" s="770"/>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59" t="s">
        <v>114</v>
      </c>
      <c r="C159" s="760"/>
      <c r="D159" s="760"/>
      <c r="E159" s="760"/>
      <c r="F159" s="760"/>
      <c r="G159" s="761"/>
      <c r="H159" s="473" t="s">
        <v>111</v>
      </c>
      <c r="I159" s="473" t="s">
        <v>71</v>
      </c>
      <c r="J159" s="473" t="s">
        <v>72</v>
      </c>
      <c r="K159" s="474" t="s">
        <v>94</v>
      </c>
      <c r="N159" s="759" t="s">
        <v>114</v>
      </c>
      <c r="O159" s="760"/>
      <c r="P159" s="760"/>
      <c r="Q159" s="760"/>
      <c r="R159" s="760"/>
      <c r="S159" s="761"/>
      <c r="T159" s="492" t="s">
        <v>175</v>
      </c>
      <c r="U159" s="473" t="s">
        <v>41</v>
      </c>
      <c r="V159" s="473" t="s">
        <v>71</v>
      </c>
      <c r="W159" s="473" t="s">
        <v>72</v>
      </c>
      <c r="X159" s="473" t="s">
        <v>94</v>
      </c>
      <c r="Y159" s="474" t="s">
        <v>95</v>
      </c>
      <c r="AA159" s="490"/>
      <c r="AB159" s="759" t="s">
        <v>114</v>
      </c>
      <c r="AC159" s="760"/>
      <c r="AD159" s="760"/>
      <c r="AE159" s="760"/>
      <c r="AF159" s="760"/>
      <c r="AG159" s="761"/>
      <c r="AH159" s="473" t="s">
        <v>175</v>
      </c>
      <c r="AI159" s="473" t="s">
        <v>112</v>
      </c>
      <c r="AJ159" s="473" t="s">
        <v>71</v>
      </c>
      <c r="AK159" s="473" t="s">
        <v>72</v>
      </c>
      <c r="AL159" s="473" t="s">
        <v>96</v>
      </c>
      <c r="AM159" s="474" t="s">
        <v>187</v>
      </c>
      <c r="AP159" s="759" t="s">
        <v>114</v>
      </c>
      <c r="AQ159" s="760"/>
      <c r="AR159" s="760"/>
      <c r="AS159" s="760"/>
      <c r="AT159" s="760"/>
      <c r="AU159" s="761"/>
      <c r="AV159" s="473" t="s">
        <v>111</v>
      </c>
      <c r="AW159" s="473" t="s">
        <v>71</v>
      </c>
      <c r="AX159" s="473" t="s">
        <v>72</v>
      </c>
      <c r="AY159" s="474" t="s">
        <v>94</v>
      </c>
    </row>
    <row r="160" spans="2:51" ht="16" thickBot="1" x14ac:dyDescent="0.4">
      <c r="B160" s="764">
        <f>B117</f>
        <v>0</v>
      </c>
      <c r="C160" s="762"/>
      <c r="D160" s="762"/>
      <c r="E160" s="762"/>
      <c r="F160" s="762"/>
      <c r="G160" s="763"/>
      <c r="H160" s="301">
        <v>0</v>
      </c>
      <c r="I160" s="301">
        <v>0</v>
      </c>
      <c r="J160" s="301">
        <v>0</v>
      </c>
      <c r="K160" s="282">
        <f>SUM(H160:J160)</f>
        <v>0</v>
      </c>
      <c r="L160" s="461"/>
      <c r="N160" s="764">
        <f>N117</f>
        <v>0</v>
      </c>
      <c r="O160" s="762"/>
      <c r="P160" s="762"/>
      <c r="Q160" s="762"/>
      <c r="R160" s="762"/>
      <c r="S160" s="763"/>
      <c r="T160" s="306">
        <f>AM117</f>
        <v>0</v>
      </c>
      <c r="U160" s="302">
        <v>0</v>
      </c>
      <c r="V160" s="302">
        <v>0</v>
      </c>
      <c r="W160" s="301">
        <v>0</v>
      </c>
      <c r="X160" s="313">
        <f>SUM(U160:W160)</f>
        <v>0</v>
      </c>
      <c r="Y160" s="269">
        <f>K160-X160</f>
        <v>0</v>
      </c>
      <c r="Z160" s="461"/>
      <c r="AA160" s="494"/>
      <c r="AB160" s="764">
        <f>IF($O$175&lt;&gt;0, N160, B160)</f>
        <v>0</v>
      </c>
      <c r="AC160" s="762"/>
      <c r="AD160" s="762"/>
      <c r="AE160" s="762"/>
      <c r="AF160" s="762"/>
      <c r="AG160" s="763"/>
      <c r="AH160" s="314">
        <f>AM117</f>
        <v>0</v>
      </c>
      <c r="AI160" s="301">
        <v>0</v>
      </c>
      <c r="AJ160" s="302">
        <v>0</v>
      </c>
      <c r="AK160" s="301">
        <v>0</v>
      </c>
      <c r="AL160" s="315">
        <f>SUM(AI160:AK160)</f>
        <v>0</v>
      </c>
      <c r="AM160" s="270">
        <f>IF($O$179&lt;&gt;0, X160+AM117-AL160, K160+AM117-AL160)</f>
        <v>0</v>
      </c>
      <c r="AP160" s="768"/>
      <c r="AQ160" s="769"/>
      <c r="AR160" s="769"/>
      <c r="AS160" s="769"/>
      <c r="AT160" s="769"/>
      <c r="AU160" s="770"/>
      <c r="AV160" s="302">
        <v>0</v>
      </c>
      <c r="AW160" s="302">
        <v>0</v>
      </c>
      <c r="AX160" s="302">
        <v>0</v>
      </c>
      <c r="AY160" s="435">
        <f>SUM(AV160:AX160)</f>
        <v>0</v>
      </c>
    </row>
    <row r="161" spans="2:51" ht="16" thickBot="1" x14ac:dyDescent="0.4">
      <c r="D161" s="144"/>
      <c r="E161" s="144"/>
      <c r="H161" s="272"/>
      <c r="I161" s="272"/>
      <c r="J161" s="272"/>
      <c r="K161" s="272"/>
      <c r="L161" s="461"/>
      <c r="N161" s="789"/>
      <c r="O161" s="789"/>
      <c r="P161" s="789"/>
      <c r="Q161" s="789"/>
      <c r="R161" s="789"/>
      <c r="S161" s="789"/>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59" t="s">
        <v>116</v>
      </c>
      <c r="C162" s="760"/>
      <c r="D162" s="760"/>
      <c r="E162" s="760"/>
      <c r="F162" s="760"/>
      <c r="G162" s="761"/>
      <c r="H162" s="473" t="s">
        <v>111</v>
      </c>
      <c r="I162" s="473" t="s">
        <v>71</v>
      </c>
      <c r="J162" s="473" t="s">
        <v>72</v>
      </c>
      <c r="K162" s="474" t="s">
        <v>94</v>
      </c>
      <c r="M162" s="490"/>
      <c r="N162" s="760" t="s">
        <v>116</v>
      </c>
      <c r="O162" s="760"/>
      <c r="P162" s="760"/>
      <c r="Q162" s="760"/>
      <c r="R162" s="760"/>
      <c r="S162" s="761"/>
      <c r="T162" s="492" t="s">
        <v>175</v>
      </c>
      <c r="U162" s="473" t="s">
        <v>41</v>
      </c>
      <c r="V162" s="473" t="s">
        <v>71</v>
      </c>
      <c r="W162" s="473" t="s">
        <v>72</v>
      </c>
      <c r="X162" s="473" t="s">
        <v>94</v>
      </c>
      <c r="Y162" s="474" t="s">
        <v>95</v>
      </c>
      <c r="AA162" s="490"/>
      <c r="AB162" s="759" t="s">
        <v>116</v>
      </c>
      <c r="AC162" s="760"/>
      <c r="AD162" s="760"/>
      <c r="AE162" s="760"/>
      <c r="AF162" s="760"/>
      <c r="AG162" s="761"/>
      <c r="AH162" s="473" t="s">
        <v>175</v>
      </c>
      <c r="AI162" s="473" t="s">
        <v>112</v>
      </c>
      <c r="AJ162" s="473" t="s">
        <v>71</v>
      </c>
      <c r="AK162" s="473" t="s">
        <v>72</v>
      </c>
      <c r="AL162" s="473" t="s">
        <v>96</v>
      </c>
      <c r="AM162" s="474" t="s">
        <v>187</v>
      </c>
      <c r="AP162" s="759" t="s">
        <v>116</v>
      </c>
      <c r="AQ162" s="760"/>
      <c r="AR162" s="760"/>
      <c r="AS162" s="760"/>
      <c r="AT162" s="760"/>
      <c r="AU162" s="761"/>
      <c r="AV162" s="473" t="s">
        <v>111</v>
      </c>
      <c r="AW162" s="473" t="s">
        <v>71</v>
      </c>
      <c r="AX162" s="473" t="s">
        <v>72</v>
      </c>
      <c r="AY162" s="474" t="s">
        <v>94</v>
      </c>
    </row>
    <row r="163" spans="2:51" ht="16" thickBot="1" x14ac:dyDescent="0.4">
      <c r="B163" s="764">
        <f>B120</f>
        <v>0</v>
      </c>
      <c r="C163" s="762"/>
      <c r="D163" s="762"/>
      <c r="E163" s="762"/>
      <c r="F163" s="762"/>
      <c r="G163" s="763"/>
      <c r="H163" s="301">
        <v>0</v>
      </c>
      <c r="I163" s="301">
        <v>0</v>
      </c>
      <c r="J163" s="301">
        <v>0</v>
      </c>
      <c r="K163" s="282">
        <f>SUM(H163:J163)</f>
        <v>0</v>
      </c>
      <c r="L163" s="461"/>
      <c r="M163" s="490"/>
      <c r="N163" s="762">
        <f>N120</f>
        <v>0</v>
      </c>
      <c r="O163" s="762"/>
      <c r="P163" s="762"/>
      <c r="Q163" s="762"/>
      <c r="R163" s="762"/>
      <c r="S163" s="763"/>
      <c r="T163" s="305">
        <f>AM120</f>
        <v>0</v>
      </c>
      <c r="U163" s="301">
        <v>0</v>
      </c>
      <c r="V163" s="301">
        <v>0</v>
      </c>
      <c r="W163" s="301">
        <v>0</v>
      </c>
      <c r="X163" s="283">
        <f t="shared" ref="X163" si="30">SUM(U163:W163)</f>
        <v>0</v>
      </c>
      <c r="Y163" s="269">
        <f>K163-X163</f>
        <v>0</v>
      </c>
      <c r="Z163" s="461"/>
      <c r="AA163" s="494"/>
      <c r="AB163" s="764">
        <f>IF($O$175&lt;&gt;0, N163, B163)</f>
        <v>0</v>
      </c>
      <c r="AC163" s="762"/>
      <c r="AD163" s="762"/>
      <c r="AE163" s="762"/>
      <c r="AF163" s="762"/>
      <c r="AG163" s="763"/>
      <c r="AH163" s="308">
        <f>AM120</f>
        <v>0</v>
      </c>
      <c r="AI163" s="301">
        <v>0</v>
      </c>
      <c r="AJ163" s="301">
        <v>0</v>
      </c>
      <c r="AK163" s="301">
        <v>0</v>
      </c>
      <c r="AL163" s="284">
        <f t="shared" ref="AL163" si="31">SUM(AI163:AK163)</f>
        <v>0</v>
      </c>
      <c r="AM163" s="270">
        <f>IF($O$179&lt;&gt;0, X163+AM120-AL163, K163+AM120-AL163)</f>
        <v>0</v>
      </c>
      <c r="AP163" s="768"/>
      <c r="AQ163" s="769"/>
      <c r="AR163" s="769"/>
      <c r="AS163" s="769"/>
      <c r="AT163" s="769"/>
      <c r="AU163" s="770"/>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1" t="s">
        <v>119</v>
      </c>
      <c r="C166" s="772"/>
      <c r="D166" s="772"/>
      <c r="E166" s="772"/>
      <c r="F166" s="772"/>
      <c r="G166" s="772"/>
      <c r="H166" s="273">
        <f>SUM(F153, H157, H160, H163)</f>
        <v>0</v>
      </c>
      <c r="I166" s="273">
        <f>SUM(I153, I157, I160, I163, )</f>
        <v>0</v>
      </c>
      <c r="J166" s="273">
        <f>SUM(J153, J157, J160, J163)</f>
        <v>0</v>
      </c>
      <c r="K166" s="274">
        <f>SUM(H166:J166)</f>
        <v>0</v>
      </c>
      <c r="L166" s="461"/>
      <c r="N166" s="765" t="s">
        <v>119</v>
      </c>
      <c r="O166" s="766"/>
      <c r="P166" s="766"/>
      <c r="Q166" s="766"/>
      <c r="R166" s="766"/>
      <c r="S166" s="767"/>
      <c r="T166" s="307">
        <f>AM123</f>
        <v>0</v>
      </c>
      <c r="U166" s="303">
        <f>SUM(S153, U157, U160, U163)</f>
        <v>0</v>
      </c>
      <c r="V166" s="275">
        <f>SUM(V153, V157, V160, V163)</f>
        <v>0</v>
      </c>
      <c r="W166" s="275">
        <f>SUM(W153, W157, W160, W163)</f>
        <v>0</v>
      </c>
      <c r="X166" s="275">
        <f>SUM(U166:W166)</f>
        <v>0</v>
      </c>
      <c r="Y166" s="276">
        <f>K166-X166</f>
        <v>0</v>
      </c>
      <c r="Z166" s="461"/>
      <c r="AA166" s="461"/>
      <c r="AB166" s="759" t="s">
        <v>119</v>
      </c>
      <c r="AC166" s="760"/>
      <c r="AD166" s="760"/>
      <c r="AE166" s="760"/>
      <c r="AF166" s="760"/>
      <c r="AG166" s="761"/>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59" t="s">
        <v>119</v>
      </c>
      <c r="AQ166" s="760"/>
      <c r="AR166" s="760"/>
      <c r="AS166" s="760"/>
      <c r="AT166" s="760"/>
      <c r="AU166" s="761"/>
      <c r="AV166" s="436">
        <f>SUM(AT153, AV157, AV160, AV163)</f>
        <v>0</v>
      </c>
      <c r="AW166" s="436">
        <f>SUM(AW153, AW157, AW160, AW163, )</f>
        <v>0</v>
      </c>
      <c r="AX166" s="436">
        <f>SUM(AX153, AX157, AX160, AX163)</f>
        <v>0</v>
      </c>
      <c r="AY166" s="437">
        <f>SUM(AV166:AX166)</f>
        <v>0</v>
      </c>
    </row>
    <row r="167" spans="2:51" ht="16" thickBot="1" x14ac:dyDescent="0.4">
      <c r="B167" s="799" t="s">
        <v>120</v>
      </c>
      <c r="C167" s="800"/>
      <c r="D167" s="800"/>
      <c r="E167" s="800"/>
      <c r="F167" s="800"/>
      <c r="G167" s="800"/>
      <c r="H167" s="481"/>
      <c r="I167" s="482"/>
      <c r="J167" s="253">
        <f>SUM(I166:J166)</f>
        <v>0</v>
      </c>
      <c r="K167" s="282">
        <f>SUM(H167:J167)</f>
        <v>0</v>
      </c>
      <c r="L167" s="461"/>
      <c r="N167" s="768" t="s">
        <v>120</v>
      </c>
      <c r="O167" s="769"/>
      <c r="P167" s="769"/>
      <c r="Q167" s="769"/>
      <c r="R167" s="769"/>
      <c r="S167" s="769"/>
      <c r="T167" s="305">
        <f>AM124</f>
        <v>0</v>
      </c>
      <c r="U167" s="495"/>
      <c r="V167" s="483"/>
      <c r="W167" s="483"/>
      <c r="X167" s="254">
        <f xml:space="preserve"> SUM(V153, W153, V157, W157, V160, W160, V163, W163)</f>
        <v>0</v>
      </c>
      <c r="Y167" s="269">
        <f>H167-X167</f>
        <v>0</v>
      </c>
      <c r="Z167" s="461"/>
      <c r="AA167" s="461"/>
      <c r="AB167" s="768" t="s">
        <v>120</v>
      </c>
      <c r="AC167" s="769"/>
      <c r="AD167" s="769"/>
      <c r="AE167" s="769"/>
      <c r="AF167" s="769"/>
      <c r="AG167" s="770"/>
      <c r="AH167" s="310">
        <f>AM124</f>
        <v>0</v>
      </c>
      <c r="AI167" s="484"/>
      <c r="AJ167" s="485"/>
      <c r="AK167" s="485"/>
      <c r="AL167" s="281">
        <f xml:space="preserve"> SUM(AJ153, AK153, AJ157, AK157, AJ160, AK160, AJ163, AK163)</f>
        <v>0</v>
      </c>
      <c r="AM167" s="270">
        <f>IF($O$179&lt;&gt;0, X167+AM124-AL167, K167+AM124-AL167)</f>
        <v>0</v>
      </c>
      <c r="AP167" s="768" t="s">
        <v>120</v>
      </c>
      <c r="AQ167" s="769"/>
      <c r="AR167" s="769"/>
      <c r="AS167" s="769"/>
      <c r="AT167" s="769"/>
      <c r="AU167" s="770"/>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59" t="s">
        <v>121</v>
      </c>
      <c r="C169" s="760"/>
      <c r="D169" s="760"/>
      <c r="E169" s="760"/>
      <c r="F169" s="760"/>
      <c r="G169" s="761"/>
      <c r="H169" s="473" t="s">
        <v>111</v>
      </c>
      <c r="I169" s="774" t="s">
        <v>27</v>
      </c>
      <c r="J169" s="761"/>
      <c r="K169" s="474" t="s">
        <v>122</v>
      </c>
      <c r="L169" s="461"/>
      <c r="N169" s="759" t="s">
        <v>121</v>
      </c>
      <c r="O169" s="760"/>
      <c r="P169" s="760"/>
      <c r="Q169" s="760"/>
      <c r="R169" s="760"/>
      <c r="S169" s="760"/>
      <c r="T169" s="473" t="s">
        <v>175</v>
      </c>
      <c r="U169" s="473" t="s">
        <v>41</v>
      </c>
      <c r="V169" s="774" t="s">
        <v>27</v>
      </c>
      <c r="W169" s="761"/>
      <c r="X169" s="473" t="s">
        <v>94</v>
      </c>
      <c r="Y169" s="474" t="s">
        <v>95</v>
      </c>
      <c r="Z169" s="461"/>
      <c r="AA169" s="494"/>
      <c r="AB169" s="759" t="s">
        <v>121</v>
      </c>
      <c r="AC169" s="760"/>
      <c r="AD169" s="760"/>
      <c r="AE169" s="760"/>
      <c r="AF169" s="760"/>
      <c r="AG169" s="761"/>
      <c r="AH169" s="473" t="s">
        <v>175</v>
      </c>
      <c r="AI169" s="473" t="s">
        <v>123</v>
      </c>
      <c r="AJ169" s="774" t="s">
        <v>27</v>
      </c>
      <c r="AK169" s="761"/>
      <c r="AL169" s="473" t="s">
        <v>124</v>
      </c>
      <c r="AM169" s="474" t="s">
        <v>187</v>
      </c>
      <c r="AP169" s="759" t="s">
        <v>121</v>
      </c>
      <c r="AQ169" s="760"/>
      <c r="AR169" s="760"/>
      <c r="AS169" s="760"/>
      <c r="AT169" s="760"/>
      <c r="AU169" s="761"/>
      <c r="AV169" s="473" t="s">
        <v>111</v>
      </c>
      <c r="AW169" s="774" t="s">
        <v>27</v>
      </c>
      <c r="AX169" s="761"/>
      <c r="AY169" s="474" t="s">
        <v>122</v>
      </c>
    </row>
    <row r="170" spans="2:51" ht="16" thickBot="1" x14ac:dyDescent="0.4">
      <c r="B170" s="768" t="s">
        <v>40</v>
      </c>
      <c r="C170" s="769"/>
      <c r="D170" s="769"/>
      <c r="E170" s="769"/>
      <c r="F170" s="769"/>
      <c r="G170" s="770"/>
      <c r="H170" s="268">
        <f>( SUM(F153, H157, H160, H163))*$C$8</f>
        <v>0</v>
      </c>
      <c r="I170" s="792">
        <f>( SUM(I153, I157, I160, I163, J153, J157, J160, J163))*$C$8</f>
        <v>0</v>
      </c>
      <c r="J170" s="793"/>
      <c r="K170" s="282">
        <f>SUM(H170:J170)</f>
        <v>0</v>
      </c>
      <c r="L170" s="461"/>
      <c r="N170" s="768" t="s">
        <v>40</v>
      </c>
      <c r="O170" s="769"/>
      <c r="P170" s="769"/>
      <c r="Q170" s="769"/>
      <c r="R170" s="769"/>
      <c r="S170" s="769"/>
      <c r="T170" s="311">
        <f>AM127</f>
        <v>0</v>
      </c>
      <c r="U170" s="283">
        <f>( SUM(S153, U157, U160, U163))*$O$8</f>
        <v>0</v>
      </c>
      <c r="V170" s="794">
        <f>( SUM(V153, W153, V157, W157, V160, W160, V163, W163, ))*$O$8</f>
        <v>0</v>
      </c>
      <c r="W170" s="795"/>
      <c r="X170" s="283">
        <f>SUM(U170:W170)</f>
        <v>0</v>
      </c>
      <c r="Y170" s="269">
        <f>K170-X170</f>
        <v>0</v>
      </c>
      <c r="Z170" s="461"/>
      <c r="AA170" s="494"/>
      <c r="AB170" s="768" t="s">
        <v>40</v>
      </c>
      <c r="AC170" s="769"/>
      <c r="AD170" s="769"/>
      <c r="AE170" s="769"/>
      <c r="AF170" s="769"/>
      <c r="AG170" s="770"/>
      <c r="AH170" s="310">
        <f>AM127</f>
        <v>0</v>
      </c>
      <c r="AI170" s="500">
        <f>( SUM(AG153, AI157, AI160, AI163))*$C$8</f>
        <v>0</v>
      </c>
      <c r="AJ170" s="790">
        <f>( SUM(AJ153, AK153, AJ157, AK157, AJ160, AK160, AJ163, AK163, ))*$C$8</f>
        <v>0</v>
      </c>
      <c r="AK170" s="791"/>
      <c r="AL170" s="284">
        <f>SUM(AI170:AK170)</f>
        <v>0</v>
      </c>
      <c r="AM170" s="270">
        <f>IF($O$179&lt;&gt;0, X170+AM127-AL170, K170+AM127-AL170)</f>
        <v>0</v>
      </c>
      <c r="AP170" s="768" t="s">
        <v>40</v>
      </c>
      <c r="AQ170" s="769"/>
      <c r="AR170" s="769"/>
      <c r="AS170" s="769"/>
      <c r="AT170" s="769"/>
      <c r="AU170" s="770"/>
      <c r="AV170" s="433">
        <f>( SUM(AT153, AV157, AV160, AV163))*$C$8</f>
        <v>0</v>
      </c>
      <c r="AW170" s="860">
        <f>( SUM(AW153, AW157, AW160, AW163, AX153, AX157, AX160, AX163))*$C$8</f>
        <v>0</v>
      </c>
      <c r="AX170" s="861"/>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796" t="s">
        <v>126</v>
      </c>
      <c r="C172" s="797"/>
      <c r="D172" s="797"/>
      <c r="E172" s="797"/>
      <c r="F172" s="797"/>
      <c r="G172" s="798"/>
      <c r="H172" s="285">
        <f>SUM(H166,H170)</f>
        <v>0</v>
      </c>
      <c r="I172" s="285">
        <f>SUM(I166, I170)</f>
        <v>0</v>
      </c>
      <c r="J172" s="285">
        <f>SUM(J166)</f>
        <v>0</v>
      </c>
      <c r="K172" s="286">
        <f>SUM(H172:J172)</f>
        <v>0</v>
      </c>
      <c r="L172" s="272"/>
      <c r="N172" s="782" t="s">
        <v>126</v>
      </c>
      <c r="O172" s="783"/>
      <c r="P172" s="783"/>
      <c r="Q172" s="783"/>
      <c r="R172" s="783"/>
      <c r="S172" s="78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784" t="s">
        <v>126</v>
      </c>
      <c r="AC172" s="785"/>
      <c r="AD172" s="785"/>
      <c r="AE172" s="785"/>
      <c r="AF172" s="785"/>
      <c r="AG172" s="78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62" t="s">
        <v>346</v>
      </c>
      <c r="AQ172" s="863"/>
      <c r="AR172" s="863"/>
      <c r="AS172" s="863"/>
      <c r="AT172" s="863"/>
      <c r="AU172" s="864"/>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4"/>
      <c r="AI175" s="761"/>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775"/>
      <c r="AI176" s="776"/>
      <c r="AJ176" s="776"/>
      <c r="AK176" s="777"/>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8"/>
      <c r="AI177" s="770"/>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79" t="s">
        <v>151</v>
      </c>
      <c r="AH179" s="780"/>
      <c r="AI179" s="780"/>
      <c r="AJ179" s="780"/>
      <c r="AK179" s="781"/>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02" t="s">
        <v>307</v>
      </c>
      <c r="C189" s="803"/>
      <c r="D189" s="803"/>
      <c r="E189" s="803"/>
      <c r="F189" s="803"/>
      <c r="G189" s="803"/>
      <c r="H189" s="803"/>
      <c r="I189" s="803"/>
      <c r="J189" s="803"/>
      <c r="K189" s="804"/>
      <c r="N189" s="805" t="s">
        <v>195</v>
      </c>
      <c r="O189" s="806"/>
      <c r="P189" s="806"/>
      <c r="Q189" s="806"/>
      <c r="R189" s="806"/>
      <c r="S189" s="806"/>
      <c r="T189" s="806"/>
      <c r="U189" s="806"/>
      <c r="V189" s="806"/>
      <c r="W189" s="806"/>
      <c r="X189" s="806"/>
      <c r="Y189" s="807"/>
      <c r="AB189" s="808" t="s">
        <v>196</v>
      </c>
      <c r="AC189" s="809"/>
      <c r="AD189" s="809"/>
      <c r="AE189" s="809"/>
      <c r="AF189" s="809"/>
      <c r="AG189" s="809"/>
      <c r="AH189" s="809"/>
      <c r="AI189" s="809"/>
      <c r="AJ189" s="809"/>
      <c r="AK189" s="809"/>
      <c r="AL189" s="809"/>
      <c r="AM189" s="810"/>
      <c r="AP189" s="857" t="s">
        <v>347</v>
      </c>
      <c r="AQ189" s="858"/>
      <c r="AR189" s="858"/>
      <c r="AS189" s="858"/>
      <c r="AT189" s="858"/>
      <c r="AU189" s="858"/>
      <c r="AV189" s="858"/>
      <c r="AW189" s="858"/>
      <c r="AX189" s="858"/>
      <c r="AY189" s="859"/>
    </row>
    <row r="190" spans="2:51" ht="16" thickBot="1" x14ac:dyDescent="0.4">
      <c r="B190" s="250" t="s">
        <v>316</v>
      </c>
      <c r="C190" s="778"/>
      <c r="D190" s="770"/>
      <c r="E190" s="251" t="s">
        <v>317</v>
      </c>
      <c r="F190" s="830"/>
      <c r="G190" s="831"/>
      <c r="H190" s="831"/>
      <c r="I190" s="831"/>
      <c r="J190" s="831"/>
      <c r="K190" s="832"/>
      <c r="N190" s="250" t="s">
        <v>316</v>
      </c>
      <c r="O190" s="830"/>
      <c r="P190" s="831"/>
      <c r="Q190" s="833"/>
      <c r="R190" s="251" t="s">
        <v>317</v>
      </c>
      <c r="S190" s="830"/>
      <c r="T190" s="831"/>
      <c r="U190" s="831"/>
      <c r="V190" s="831"/>
      <c r="W190" s="831"/>
      <c r="X190" s="831"/>
      <c r="Y190" s="832"/>
      <c r="AB190" s="250" t="s">
        <v>316</v>
      </c>
      <c r="AC190" s="830"/>
      <c r="AD190" s="831"/>
      <c r="AE190" s="833"/>
      <c r="AF190" s="251" t="s">
        <v>317</v>
      </c>
      <c r="AG190" s="830"/>
      <c r="AH190" s="831"/>
      <c r="AI190" s="831"/>
      <c r="AJ190" s="831"/>
      <c r="AK190" s="831"/>
      <c r="AL190" s="831"/>
      <c r="AM190" s="832"/>
      <c r="AP190" s="250" t="s">
        <v>326</v>
      </c>
      <c r="AQ190" s="778"/>
      <c r="AR190" s="770"/>
      <c r="AS190" s="251" t="s">
        <v>327</v>
      </c>
      <c r="AT190" s="830"/>
      <c r="AU190" s="831"/>
      <c r="AV190" s="831"/>
      <c r="AW190" s="831"/>
      <c r="AX190" s="831"/>
      <c r="AY190" s="832"/>
    </row>
    <row r="191" spans="2:51" ht="16" thickBot="1" x14ac:dyDescent="0.4">
      <c r="D191" s="144"/>
      <c r="E191" s="144"/>
    </row>
    <row r="192" spans="2:51" x14ac:dyDescent="0.35">
      <c r="B192" s="771" t="s">
        <v>244</v>
      </c>
      <c r="C192" s="772"/>
      <c r="D192" s="772"/>
      <c r="E192" s="772"/>
      <c r="F192" s="772"/>
      <c r="G192" s="772"/>
      <c r="H192" s="772"/>
      <c r="I192" s="772"/>
      <c r="J192" s="772"/>
      <c r="K192" s="773"/>
      <c r="N192" s="759" t="s">
        <v>83</v>
      </c>
      <c r="O192" s="760"/>
      <c r="P192" s="760"/>
      <c r="Q192" s="760"/>
      <c r="R192" s="760"/>
      <c r="S192" s="760"/>
      <c r="T192" s="760"/>
      <c r="U192" s="760"/>
      <c r="V192" s="760"/>
      <c r="W192" s="760"/>
      <c r="X192" s="760"/>
      <c r="Y192" s="801"/>
      <c r="AB192" s="771" t="s">
        <v>83</v>
      </c>
      <c r="AC192" s="772"/>
      <c r="AD192" s="772"/>
      <c r="AE192" s="772"/>
      <c r="AF192" s="772"/>
      <c r="AG192" s="772"/>
      <c r="AH192" s="772"/>
      <c r="AI192" s="772"/>
      <c r="AJ192" s="772"/>
      <c r="AK192" s="772"/>
      <c r="AL192" s="772"/>
      <c r="AM192" s="773"/>
      <c r="AP192" s="771" t="s">
        <v>244</v>
      </c>
      <c r="AQ192" s="772"/>
      <c r="AR192" s="772"/>
      <c r="AS192" s="772"/>
      <c r="AT192" s="772"/>
      <c r="AU192" s="772"/>
      <c r="AV192" s="772"/>
      <c r="AW192" s="772"/>
      <c r="AX192" s="772"/>
      <c r="AY192" s="773"/>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59" t="s">
        <v>109</v>
      </c>
      <c r="C198" s="760"/>
      <c r="D198" s="760"/>
      <c r="E198" s="760"/>
      <c r="F198" s="760"/>
      <c r="G198" s="760"/>
      <c r="H198" s="760"/>
      <c r="I198" s="760"/>
      <c r="J198" s="760"/>
      <c r="K198" s="801"/>
      <c r="N198" s="759" t="s">
        <v>109</v>
      </c>
      <c r="O198" s="760"/>
      <c r="P198" s="760"/>
      <c r="Q198" s="760"/>
      <c r="R198" s="760"/>
      <c r="S198" s="760"/>
      <c r="T198" s="760"/>
      <c r="U198" s="760"/>
      <c r="V198" s="760"/>
      <c r="W198" s="760"/>
      <c r="X198" s="760"/>
      <c r="Y198" s="801"/>
      <c r="AB198" s="759" t="s">
        <v>109</v>
      </c>
      <c r="AC198" s="760"/>
      <c r="AD198" s="760"/>
      <c r="AE198" s="760"/>
      <c r="AF198" s="760"/>
      <c r="AG198" s="760"/>
      <c r="AH198" s="760"/>
      <c r="AI198" s="760"/>
      <c r="AJ198" s="760"/>
      <c r="AK198" s="760"/>
      <c r="AL198" s="760"/>
      <c r="AM198" s="801"/>
      <c r="AP198" s="759" t="s">
        <v>109</v>
      </c>
      <c r="AQ198" s="760"/>
      <c r="AR198" s="760"/>
      <c r="AS198" s="760"/>
      <c r="AT198" s="760"/>
      <c r="AU198" s="760"/>
      <c r="AV198" s="760"/>
      <c r="AW198" s="760"/>
      <c r="AX198" s="760"/>
      <c r="AY198" s="801"/>
    </row>
    <row r="199" spans="2:51" x14ac:dyDescent="0.35">
      <c r="B199" s="788" t="s">
        <v>110</v>
      </c>
      <c r="C199" s="776"/>
      <c r="D199" s="776"/>
      <c r="E199" s="776"/>
      <c r="F199" s="776"/>
      <c r="G199" s="787"/>
      <c r="H199" s="392" t="s">
        <v>111</v>
      </c>
      <c r="I199" s="392" t="s">
        <v>71</v>
      </c>
      <c r="J199" s="392" t="s">
        <v>72</v>
      </c>
      <c r="K199" s="475" t="s">
        <v>94</v>
      </c>
      <c r="M199" s="490"/>
      <c r="N199" s="776" t="s">
        <v>110</v>
      </c>
      <c r="O199" s="776"/>
      <c r="P199" s="776"/>
      <c r="Q199" s="776"/>
      <c r="R199" s="776"/>
      <c r="S199" s="787"/>
      <c r="T199" s="392" t="s">
        <v>187</v>
      </c>
      <c r="U199" s="392" t="s">
        <v>41</v>
      </c>
      <c r="V199" s="392" t="s">
        <v>71</v>
      </c>
      <c r="W199" s="392" t="s">
        <v>72</v>
      </c>
      <c r="X199" s="392" t="s">
        <v>94</v>
      </c>
      <c r="Y199" s="475" t="s">
        <v>95</v>
      </c>
      <c r="AB199" s="788" t="s">
        <v>110</v>
      </c>
      <c r="AC199" s="776"/>
      <c r="AD199" s="776"/>
      <c r="AE199" s="776"/>
      <c r="AF199" s="776"/>
      <c r="AG199" s="776"/>
      <c r="AH199" s="392" t="s">
        <v>187</v>
      </c>
      <c r="AI199" s="392" t="s">
        <v>112</v>
      </c>
      <c r="AJ199" s="392" t="s">
        <v>71</v>
      </c>
      <c r="AK199" s="392" t="s">
        <v>72</v>
      </c>
      <c r="AL199" s="392" t="s">
        <v>96</v>
      </c>
      <c r="AM199" s="475" t="s">
        <v>200</v>
      </c>
      <c r="AP199" s="788" t="s">
        <v>110</v>
      </c>
      <c r="AQ199" s="776"/>
      <c r="AR199" s="776"/>
      <c r="AS199" s="776"/>
      <c r="AT199" s="776"/>
      <c r="AU199" s="787"/>
      <c r="AV199" s="392" t="s">
        <v>111</v>
      </c>
      <c r="AW199" s="392" t="s">
        <v>71</v>
      </c>
      <c r="AX199" s="392" t="s">
        <v>72</v>
      </c>
      <c r="AY199" s="475" t="s">
        <v>94</v>
      </c>
    </row>
    <row r="200" spans="2:51" ht="16" thickBot="1" x14ac:dyDescent="0.4">
      <c r="B200" s="764">
        <f>B157</f>
        <v>0</v>
      </c>
      <c r="C200" s="762"/>
      <c r="D200" s="762"/>
      <c r="E200" s="762"/>
      <c r="F200" s="762"/>
      <c r="G200" s="763"/>
      <c r="H200" s="301">
        <v>0</v>
      </c>
      <c r="I200" s="301">
        <v>0</v>
      </c>
      <c r="J200" s="301">
        <v>0</v>
      </c>
      <c r="K200" s="282">
        <f>SUM(H200:J200)</f>
        <v>0</v>
      </c>
      <c r="L200" s="461"/>
      <c r="M200" s="490"/>
      <c r="N200" s="764">
        <f>N157</f>
        <v>0</v>
      </c>
      <c r="O200" s="762"/>
      <c r="P200" s="762"/>
      <c r="Q200" s="762"/>
      <c r="R200" s="762"/>
      <c r="S200" s="763"/>
      <c r="T200" s="305">
        <f>AM157</f>
        <v>0</v>
      </c>
      <c r="U200" s="302">
        <v>0</v>
      </c>
      <c r="V200" s="301">
        <v>0</v>
      </c>
      <c r="W200" s="301">
        <v>0</v>
      </c>
      <c r="X200" s="283">
        <f>SUM(U200:W200)</f>
        <v>0</v>
      </c>
      <c r="Y200" s="269">
        <f>K200-X200</f>
        <v>0</v>
      </c>
      <c r="Z200" s="461"/>
      <c r="AA200" s="461"/>
      <c r="AB200" s="764">
        <f>IF($O$218&lt;&gt;0, N200, B200)</f>
        <v>0</v>
      </c>
      <c r="AC200" s="762"/>
      <c r="AD200" s="762"/>
      <c r="AE200" s="762"/>
      <c r="AF200" s="762"/>
      <c r="AG200" s="763"/>
      <c r="AH200" s="310">
        <f>AM157</f>
        <v>0</v>
      </c>
      <c r="AI200" s="301">
        <v>0</v>
      </c>
      <c r="AJ200" s="301">
        <v>0</v>
      </c>
      <c r="AK200" s="301">
        <v>0</v>
      </c>
      <c r="AL200" s="284">
        <f>SUM(AI200:AK200)</f>
        <v>0</v>
      </c>
      <c r="AM200" s="270">
        <f>IF($O$222&lt;&gt;0, X200+AM157-AL200, K200+AM157-AL200)</f>
        <v>0</v>
      </c>
      <c r="AP200" s="768"/>
      <c r="AQ200" s="769"/>
      <c r="AR200" s="769"/>
      <c r="AS200" s="769"/>
      <c r="AT200" s="769"/>
      <c r="AU200" s="770"/>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59" t="s">
        <v>114</v>
      </c>
      <c r="C202" s="760"/>
      <c r="D202" s="760"/>
      <c r="E202" s="760"/>
      <c r="F202" s="760"/>
      <c r="G202" s="761"/>
      <c r="H202" s="473" t="s">
        <v>111</v>
      </c>
      <c r="I202" s="473" t="s">
        <v>71</v>
      </c>
      <c r="J202" s="473" t="s">
        <v>72</v>
      </c>
      <c r="K202" s="474" t="s">
        <v>94</v>
      </c>
      <c r="N202" s="759" t="s">
        <v>114</v>
      </c>
      <c r="O202" s="760"/>
      <c r="P202" s="760"/>
      <c r="Q202" s="760"/>
      <c r="R202" s="760"/>
      <c r="S202" s="761"/>
      <c r="T202" s="492" t="s">
        <v>187</v>
      </c>
      <c r="U202" s="473" t="s">
        <v>41</v>
      </c>
      <c r="V202" s="473" t="s">
        <v>71</v>
      </c>
      <c r="W202" s="473" t="s">
        <v>72</v>
      </c>
      <c r="X202" s="473" t="s">
        <v>94</v>
      </c>
      <c r="Y202" s="474" t="s">
        <v>95</v>
      </c>
      <c r="AA202" s="490"/>
      <c r="AB202" s="759" t="s">
        <v>114</v>
      </c>
      <c r="AC202" s="760"/>
      <c r="AD202" s="760"/>
      <c r="AE202" s="760"/>
      <c r="AF202" s="760"/>
      <c r="AG202" s="761"/>
      <c r="AH202" s="473" t="s">
        <v>187</v>
      </c>
      <c r="AI202" s="473" t="s">
        <v>112</v>
      </c>
      <c r="AJ202" s="473" t="s">
        <v>71</v>
      </c>
      <c r="AK202" s="473" t="s">
        <v>72</v>
      </c>
      <c r="AL202" s="473" t="s">
        <v>96</v>
      </c>
      <c r="AM202" s="474" t="s">
        <v>200</v>
      </c>
      <c r="AP202" s="759" t="s">
        <v>114</v>
      </c>
      <c r="AQ202" s="760"/>
      <c r="AR202" s="760"/>
      <c r="AS202" s="760"/>
      <c r="AT202" s="760"/>
      <c r="AU202" s="761"/>
      <c r="AV202" s="473" t="s">
        <v>111</v>
      </c>
      <c r="AW202" s="473" t="s">
        <v>71</v>
      </c>
      <c r="AX202" s="473" t="s">
        <v>72</v>
      </c>
      <c r="AY202" s="474" t="s">
        <v>94</v>
      </c>
    </row>
    <row r="203" spans="2:51" ht="16" thickBot="1" x14ac:dyDescent="0.4">
      <c r="B203" s="764">
        <f>B160</f>
        <v>0</v>
      </c>
      <c r="C203" s="762"/>
      <c r="D203" s="762"/>
      <c r="E203" s="762"/>
      <c r="F203" s="762"/>
      <c r="G203" s="763"/>
      <c r="H203" s="301">
        <v>0</v>
      </c>
      <c r="I203" s="301">
        <v>0</v>
      </c>
      <c r="J203" s="301">
        <v>0</v>
      </c>
      <c r="K203" s="282">
        <f>SUM(H203:J203)</f>
        <v>0</v>
      </c>
      <c r="L203" s="461"/>
      <c r="N203" s="764">
        <f>N160</f>
        <v>0</v>
      </c>
      <c r="O203" s="762"/>
      <c r="P203" s="762"/>
      <c r="Q203" s="762"/>
      <c r="R203" s="762"/>
      <c r="S203" s="763"/>
      <c r="T203" s="306">
        <f>AM160</f>
        <v>0</v>
      </c>
      <c r="U203" s="302">
        <v>0</v>
      </c>
      <c r="V203" s="302">
        <v>0</v>
      </c>
      <c r="W203" s="301">
        <v>0</v>
      </c>
      <c r="X203" s="313">
        <f>SUM(U203:W203)</f>
        <v>0</v>
      </c>
      <c r="Y203" s="269">
        <f>K203-X203</f>
        <v>0</v>
      </c>
      <c r="Z203" s="461"/>
      <c r="AA203" s="494"/>
      <c r="AB203" s="764">
        <f>IF($O$218&lt;&gt;0, N203, B203)</f>
        <v>0</v>
      </c>
      <c r="AC203" s="762"/>
      <c r="AD203" s="762"/>
      <c r="AE203" s="762"/>
      <c r="AF203" s="762"/>
      <c r="AG203" s="763"/>
      <c r="AH203" s="314">
        <f>AM160</f>
        <v>0</v>
      </c>
      <c r="AI203" s="301">
        <v>0</v>
      </c>
      <c r="AJ203" s="302">
        <v>0</v>
      </c>
      <c r="AK203" s="301">
        <v>0</v>
      </c>
      <c r="AL203" s="315">
        <f>SUM(AI203:AK203)</f>
        <v>0</v>
      </c>
      <c r="AM203" s="270">
        <f>IF($O$222&lt;&gt;0, X203+AM160-AL203, K203+AM160-AL203)</f>
        <v>0</v>
      </c>
      <c r="AP203" s="768"/>
      <c r="AQ203" s="769"/>
      <c r="AR203" s="769"/>
      <c r="AS203" s="769"/>
      <c r="AT203" s="769"/>
      <c r="AU203" s="770"/>
      <c r="AV203" s="302">
        <v>0</v>
      </c>
      <c r="AW203" s="302">
        <v>0</v>
      </c>
      <c r="AX203" s="302">
        <v>0</v>
      </c>
      <c r="AY203" s="435">
        <f>SUM(AV203:AX203)</f>
        <v>0</v>
      </c>
    </row>
    <row r="204" spans="2:51" ht="16" thickBot="1" x14ac:dyDescent="0.4">
      <c r="D204" s="144"/>
      <c r="E204" s="144"/>
      <c r="H204" s="272"/>
      <c r="I204" s="272"/>
      <c r="J204" s="272"/>
      <c r="K204" s="272"/>
      <c r="L204" s="461"/>
      <c r="N204" s="789"/>
      <c r="O204" s="789"/>
      <c r="P204" s="789"/>
      <c r="Q204" s="789"/>
      <c r="R204" s="789"/>
      <c r="S204" s="789"/>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59" t="s">
        <v>116</v>
      </c>
      <c r="C205" s="760"/>
      <c r="D205" s="760"/>
      <c r="E205" s="760"/>
      <c r="F205" s="760"/>
      <c r="G205" s="761"/>
      <c r="H205" s="473" t="s">
        <v>111</v>
      </c>
      <c r="I205" s="473" t="s">
        <v>71</v>
      </c>
      <c r="J205" s="473" t="s">
        <v>72</v>
      </c>
      <c r="K205" s="474" t="s">
        <v>94</v>
      </c>
      <c r="M205" s="490"/>
      <c r="N205" s="760" t="s">
        <v>116</v>
      </c>
      <c r="O205" s="760"/>
      <c r="P205" s="760"/>
      <c r="Q205" s="760"/>
      <c r="R205" s="760"/>
      <c r="S205" s="761"/>
      <c r="T205" s="492" t="s">
        <v>187</v>
      </c>
      <c r="U205" s="473" t="s">
        <v>41</v>
      </c>
      <c r="V205" s="473" t="s">
        <v>71</v>
      </c>
      <c r="W205" s="473" t="s">
        <v>72</v>
      </c>
      <c r="X205" s="473" t="s">
        <v>94</v>
      </c>
      <c r="Y205" s="474" t="s">
        <v>95</v>
      </c>
      <c r="AA205" s="490"/>
      <c r="AB205" s="759" t="s">
        <v>116</v>
      </c>
      <c r="AC205" s="760"/>
      <c r="AD205" s="760"/>
      <c r="AE205" s="760"/>
      <c r="AF205" s="760"/>
      <c r="AG205" s="761"/>
      <c r="AH205" s="473" t="s">
        <v>187</v>
      </c>
      <c r="AI205" s="473" t="s">
        <v>112</v>
      </c>
      <c r="AJ205" s="473" t="s">
        <v>71</v>
      </c>
      <c r="AK205" s="473" t="s">
        <v>72</v>
      </c>
      <c r="AL205" s="473" t="s">
        <v>96</v>
      </c>
      <c r="AM205" s="474" t="s">
        <v>200</v>
      </c>
      <c r="AP205" s="759" t="s">
        <v>116</v>
      </c>
      <c r="AQ205" s="760"/>
      <c r="AR205" s="760"/>
      <c r="AS205" s="760"/>
      <c r="AT205" s="760"/>
      <c r="AU205" s="761"/>
      <c r="AV205" s="473" t="s">
        <v>111</v>
      </c>
      <c r="AW205" s="473" t="s">
        <v>71</v>
      </c>
      <c r="AX205" s="473" t="s">
        <v>72</v>
      </c>
      <c r="AY205" s="474" t="s">
        <v>94</v>
      </c>
    </row>
    <row r="206" spans="2:51" ht="16" thickBot="1" x14ac:dyDescent="0.4">
      <c r="B206" s="764">
        <f>B163</f>
        <v>0</v>
      </c>
      <c r="C206" s="762"/>
      <c r="D206" s="762"/>
      <c r="E206" s="762"/>
      <c r="F206" s="762"/>
      <c r="G206" s="763"/>
      <c r="H206" s="301">
        <v>0</v>
      </c>
      <c r="I206" s="301">
        <v>0</v>
      </c>
      <c r="J206" s="301">
        <v>0</v>
      </c>
      <c r="K206" s="282">
        <f>SUM(H206:J206)</f>
        <v>0</v>
      </c>
      <c r="L206" s="461"/>
      <c r="M206" s="490"/>
      <c r="N206" s="762">
        <f>N163</f>
        <v>0</v>
      </c>
      <c r="O206" s="762"/>
      <c r="P206" s="762"/>
      <c r="Q206" s="762"/>
      <c r="R206" s="762"/>
      <c r="S206" s="763"/>
      <c r="T206" s="305">
        <f>AM163</f>
        <v>0</v>
      </c>
      <c r="U206" s="301">
        <v>0</v>
      </c>
      <c r="V206" s="301">
        <v>0</v>
      </c>
      <c r="W206" s="301">
        <v>0</v>
      </c>
      <c r="X206" s="283">
        <f t="shared" ref="X206" si="38">SUM(U206:W206)</f>
        <v>0</v>
      </c>
      <c r="Y206" s="269">
        <f>K206-X206</f>
        <v>0</v>
      </c>
      <c r="Z206" s="461"/>
      <c r="AA206" s="494"/>
      <c r="AB206" s="764">
        <f>IF($O$218&lt;&gt;0, N206, B206)</f>
        <v>0</v>
      </c>
      <c r="AC206" s="762"/>
      <c r="AD206" s="762"/>
      <c r="AE206" s="762"/>
      <c r="AF206" s="762"/>
      <c r="AG206" s="763"/>
      <c r="AH206" s="308">
        <f>AM163</f>
        <v>0</v>
      </c>
      <c r="AI206" s="301">
        <v>0</v>
      </c>
      <c r="AJ206" s="301">
        <v>0</v>
      </c>
      <c r="AK206" s="301">
        <v>0</v>
      </c>
      <c r="AL206" s="284">
        <f t="shared" ref="AL206" si="39">SUM(AI206:AK206)</f>
        <v>0</v>
      </c>
      <c r="AM206" s="270">
        <f>IF($O$222&lt;&gt;0, X206+AM163-AL206, K206+AM163-AL206)</f>
        <v>0</v>
      </c>
      <c r="AP206" s="768"/>
      <c r="AQ206" s="769"/>
      <c r="AR206" s="769"/>
      <c r="AS206" s="769"/>
      <c r="AT206" s="769"/>
      <c r="AU206" s="770"/>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1" t="s">
        <v>119</v>
      </c>
      <c r="C209" s="772"/>
      <c r="D209" s="772"/>
      <c r="E209" s="772"/>
      <c r="F209" s="772"/>
      <c r="G209" s="772"/>
      <c r="H209" s="273">
        <f>SUM(F196, H200, H203, H206)</f>
        <v>0</v>
      </c>
      <c r="I209" s="273">
        <f>SUM(I196, I200, I203, I206, )</f>
        <v>0</v>
      </c>
      <c r="J209" s="273">
        <f>SUM(J196, J200, J203, J206)</f>
        <v>0</v>
      </c>
      <c r="K209" s="274">
        <f>SUM(H209:J209)</f>
        <v>0</v>
      </c>
      <c r="L209" s="461"/>
      <c r="N209" s="765" t="s">
        <v>119</v>
      </c>
      <c r="O209" s="766"/>
      <c r="P209" s="766"/>
      <c r="Q209" s="766"/>
      <c r="R209" s="766"/>
      <c r="S209" s="767"/>
      <c r="T209" s="307">
        <f>AM166</f>
        <v>0</v>
      </c>
      <c r="U209" s="303">
        <f>SUM(S196, U200, U203, U206)</f>
        <v>0</v>
      </c>
      <c r="V209" s="275">
        <f>SUM(V196, V200, V203, V206)</f>
        <v>0</v>
      </c>
      <c r="W209" s="275">
        <f>SUM(W196, W200, W203, W206)</f>
        <v>0</v>
      </c>
      <c r="X209" s="275">
        <f>SUM(U209:W209)</f>
        <v>0</v>
      </c>
      <c r="Y209" s="276">
        <f>K209-X209</f>
        <v>0</v>
      </c>
      <c r="Z209" s="461"/>
      <c r="AA209" s="461"/>
      <c r="AB209" s="759" t="s">
        <v>119</v>
      </c>
      <c r="AC209" s="760"/>
      <c r="AD209" s="760"/>
      <c r="AE209" s="760"/>
      <c r="AF209" s="760"/>
      <c r="AG209" s="761"/>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59" t="s">
        <v>119</v>
      </c>
      <c r="AQ209" s="760"/>
      <c r="AR209" s="760"/>
      <c r="AS209" s="760"/>
      <c r="AT209" s="760"/>
      <c r="AU209" s="761"/>
      <c r="AV209" s="436">
        <f>SUM(AT196, AV200, AV203, AV206)</f>
        <v>0</v>
      </c>
      <c r="AW209" s="436">
        <f>SUM(AW196, AW200, AW203, AW206, )</f>
        <v>0</v>
      </c>
      <c r="AX209" s="436">
        <f>SUM(AX196, AX200, AX203, AX206)</f>
        <v>0</v>
      </c>
      <c r="AY209" s="437">
        <f>SUM(AV209:AX209)</f>
        <v>0</v>
      </c>
    </row>
    <row r="210" spans="2:51" ht="16" thickBot="1" x14ac:dyDescent="0.4">
      <c r="B210" s="799" t="s">
        <v>120</v>
      </c>
      <c r="C210" s="800"/>
      <c r="D210" s="800"/>
      <c r="E210" s="800"/>
      <c r="F210" s="800"/>
      <c r="G210" s="800"/>
      <c r="H210" s="481"/>
      <c r="I210" s="482"/>
      <c r="J210" s="253">
        <f>SUM(I209:J209)</f>
        <v>0</v>
      </c>
      <c r="K210" s="282">
        <f>SUM(H210:J210)</f>
        <v>0</v>
      </c>
      <c r="L210" s="461"/>
      <c r="N210" s="768" t="s">
        <v>120</v>
      </c>
      <c r="O210" s="769"/>
      <c r="P210" s="769"/>
      <c r="Q210" s="769"/>
      <c r="R210" s="769"/>
      <c r="S210" s="769"/>
      <c r="T210" s="305">
        <f>AM167</f>
        <v>0</v>
      </c>
      <c r="U210" s="495"/>
      <c r="V210" s="483"/>
      <c r="W210" s="483"/>
      <c r="X210" s="254">
        <f xml:space="preserve"> SUM(V196, W196, V200, W200, V203, W203, V206, W206)</f>
        <v>0</v>
      </c>
      <c r="Y210" s="269">
        <f>H210-X210</f>
        <v>0</v>
      </c>
      <c r="Z210" s="461"/>
      <c r="AA210" s="461"/>
      <c r="AB210" s="768" t="s">
        <v>120</v>
      </c>
      <c r="AC210" s="769"/>
      <c r="AD210" s="769"/>
      <c r="AE210" s="769"/>
      <c r="AF210" s="769"/>
      <c r="AG210" s="770"/>
      <c r="AH210" s="310">
        <f>AM167</f>
        <v>0</v>
      </c>
      <c r="AI210" s="484"/>
      <c r="AJ210" s="485"/>
      <c r="AK210" s="485"/>
      <c r="AL210" s="281">
        <f xml:space="preserve"> SUM(AJ196, AK196, AJ200, AK200, AJ203, AK203, AJ206, AK206)</f>
        <v>0</v>
      </c>
      <c r="AM210" s="270">
        <f>IF($O$222&lt;&gt;0, X210+AM167-AL210, K210+AM167-AL210)</f>
        <v>0</v>
      </c>
      <c r="AP210" s="768" t="s">
        <v>120</v>
      </c>
      <c r="AQ210" s="769"/>
      <c r="AR210" s="769"/>
      <c r="AS210" s="769"/>
      <c r="AT210" s="769"/>
      <c r="AU210" s="770"/>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59" t="s">
        <v>121</v>
      </c>
      <c r="C212" s="760"/>
      <c r="D212" s="760"/>
      <c r="E212" s="760"/>
      <c r="F212" s="760"/>
      <c r="G212" s="761"/>
      <c r="H212" s="473" t="s">
        <v>111</v>
      </c>
      <c r="I212" s="774" t="s">
        <v>27</v>
      </c>
      <c r="J212" s="761"/>
      <c r="K212" s="474" t="s">
        <v>122</v>
      </c>
      <c r="L212" s="461"/>
      <c r="N212" s="759" t="s">
        <v>121</v>
      </c>
      <c r="O212" s="760"/>
      <c r="P212" s="760"/>
      <c r="Q212" s="760"/>
      <c r="R212" s="760"/>
      <c r="S212" s="760"/>
      <c r="T212" s="473" t="s">
        <v>187</v>
      </c>
      <c r="U212" s="473" t="s">
        <v>41</v>
      </c>
      <c r="V212" s="774" t="s">
        <v>27</v>
      </c>
      <c r="W212" s="761"/>
      <c r="X212" s="473" t="s">
        <v>94</v>
      </c>
      <c r="Y212" s="474" t="s">
        <v>95</v>
      </c>
      <c r="Z212" s="461"/>
      <c r="AA212" s="494"/>
      <c r="AB212" s="759" t="s">
        <v>121</v>
      </c>
      <c r="AC212" s="760"/>
      <c r="AD212" s="760"/>
      <c r="AE212" s="760"/>
      <c r="AF212" s="760"/>
      <c r="AG212" s="761"/>
      <c r="AH212" s="473" t="s">
        <v>187</v>
      </c>
      <c r="AI212" s="473" t="s">
        <v>123</v>
      </c>
      <c r="AJ212" s="774" t="s">
        <v>27</v>
      </c>
      <c r="AK212" s="761"/>
      <c r="AL212" s="473" t="s">
        <v>124</v>
      </c>
      <c r="AM212" s="474" t="s">
        <v>200</v>
      </c>
      <c r="AP212" s="759" t="s">
        <v>121</v>
      </c>
      <c r="AQ212" s="760"/>
      <c r="AR212" s="760"/>
      <c r="AS212" s="760"/>
      <c r="AT212" s="760"/>
      <c r="AU212" s="761"/>
      <c r="AV212" s="473" t="s">
        <v>111</v>
      </c>
      <c r="AW212" s="774" t="s">
        <v>27</v>
      </c>
      <c r="AX212" s="761"/>
      <c r="AY212" s="474" t="s">
        <v>122</v>
      </c>
    </row>
    <row r="213" spans="2:51" ht="16" thickBot="1" x14ac:dyDescent="0.4">
      <c r="B213" s="768" t="s">
        <v>40</v>
      </c>
      <c r="C213" s="769"/>
      <c r="D213" s="769"/>
      <c r="E213" s="769"/>
      <c r="F213" s="769"/>
      <c r="G213" s="770"/>
      <c r="H213" s="268">
        <f>( SUM(F196, H200, H203, H206))*$C$8</f>
        <v>0</v>
      </c>
      <c r="I213" s="792">
        <f>( SUM(I196, I200, I203, I206, J196, J200, J203, J206))*$C$8</f>
        <v>0</v>
      </c>
      <c r="J213" s="793"/>
      <c r="K213" s="282">
        <f>SUM(H213:J213)</f>
        <v>0</v>
      </c>
      <c r="L213" s="461"/>
      <c r="N213" s="768" t="s">
        <v>40</v>
      </c>
      <c r="O213" s="769"/>
      <c r="P213" s="769"/>
      <c r="Q213" s="769"/>
      <c r="R213" s="769"/>
      <c r="S213" s="769"/>
      <c r="T213" s="311">
        <f>AM170</f>
        <v>0</v>
      </c>
      <c r="U213" s="283">
        <f>( SUM(S196, U200, U203, U206))*$O$8</f>
        <v>0</v>
      </c>
      <c r="V213" s="794">
        <f>( SUM(V196, W196, V200, W200, V203, W203, V206, W206, ))*$O$8</f>
        <v>0</v>
      </c>
      <c r="W213" s="795"/>
      <c r="X213" s="283">
        <f>SUM(U213:W213)</f>
        <v>0</v>
      </c>
      <c r="Y213" s="269">
        <f>K213-X213</f>
        <v>0</v>
      </c>
      <c r="Z213" s="461"/>
      <c r="AA213" s="494"/>
      <c r="AB213" s="768" t="s">
        <v>40</v>
      </c>
      <c r="AC213" s="769"/>
      <c r="AD213" s="769"/>
      <c r="AE213" s="769"/>
      <c r="AF213" s="769"/>
      <c r="AG213" s="770"/>
      <c r="AH213" s="310">
        <f>AM170</f>
        <v>0</v>
      </c>
      <c r="AI213" s="500">
        <f>( SUM(AG196, AI200, AI203, AI206))*$C$8</f>
        <v>0</v>
      </c>
      <c r="AJ213" s="790">
        <f>( SUM(AJ196, AK196, AJ200, AK200, AJ203, AK203, AJ206, AK206, ))*$C$8</f>
        <v>0</v>
      </c>
      <c r="AK213" s="791"/>
      <c r="AL213" s="284">
        <f>SUM(AI213:AK213)</f>
        <v>0</v>
      </c>
      <c r="AM213" s="270">
        <f>IF($O$222&lt;&gt;0, X213+AM170-AL213, K213+AM170-AL213)</f>
        <v>0</v>
      </c>
      <c r="AP213" s="768" t="s">
        <v>40</v>
      </c>
      <c r="AQ213" s="769"/>
      <c r="AR213" s="769"/>
      <c r="AS213" s="769"/>
      <c r="AT213" s="769"/>
      <c r="AU213" s="770"/>
      <c r="AV213" s="433">
        <f>( SUM(AT196, AV200, AV203, AV206))*$C$8</f>
        <v>0</v>
      </c>
      <c r="AW213" s="860">
        <f>( SUM(AW196, AW200, AW203, AW206, AX196, AX200, AX203, AX206))*$C$8</f>
        <v>0</v>
      </c>
      <c r="AX213" s="861"/>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796" t="s">
        <v>126</v>
      </c>
      <c r="C215" s="797"/>
      <c r="D215" s="797"/>
      <c r="E215" s="797"/>
      <c r="F215" s="797"/>
      <c r="G215" s="798"/>
      <c r="H215" s="285">
        <f>SUM(H209,H213)</f>
        <v>0</v>
      </c>
      <c r="I215" s="285">
        <f>SUM(I209, I213)</f>
        <v>0</v>
      </c>
      <c r="J215" s="285">
        <f>SUM(J209)</f>
        <v>0</v>
      </c>
      <c r="K215" s="286">
        <f>SUM(H215:J215)</f>
        <v>0</v>
      </c>
      <c r="L215" s="272"/>
      <c r="N215" s="782" t="s">
        <v>126</v>
      </c>
      <c r="O215" s="783"/>
      <c r="P215" s="783"/>
      <c r="Q215" s="783"/>
      <c r="R215" s="783"/>
      <c r="S215" s="78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784" t="s">
        <v>126</v>
      </c>
      <c r="AC215" s="785"/>
      <c r="AD215" s="785"/>
      <c r="AE215" s="785"/>
      <c r="AF215" s="785"/>
      <c r="AG215" s="78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62" t="s">
        <v>348</v>
      </c>
      <c r="AQ215" s="863"/>
      <c r="AR215" s="863"/>
      <c r="AS215" s="863"/>
      <c r="AT215" s="863"/>
      <c r="AU215" s="864"/>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4"/>
      <c r="AI218" s="761"/>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775"/>
      <c r="AI219" s="776"/>
      <c r="AJ219" s="776"/>
      <c r="AK219" s="777"/>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8"/>
      <c r="AI220" s="770"/>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79" t="s">
        <v>151</v>
      </c>
      <c r="AH222" s="780"/>
      <c r="AI222" s="780"/>
      <c r="AJ222" s="780"/>
      <c r="AK222" s="781"/>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02" t="s">
        <v>308</v>
      </c>
      <c r="C232" s="803"/>
      <c r="D232" s="803"/>
      <c r="E232" s="803"/>
      <c r="F232" s="803"/>
      <c r="G232" s="803"/>
      <c r="H232" s="803"/>
      <c r="I232" s="803"/>
      <c r="J232" s="803"/>
      <c r="K232" s="804"/>
      <c r="N232" s="805" t="s">
        <v>208</v>
      </c>
      <c r="O232" s="806"/>
      <c r="P232" s="806"/>
      <c r="Q232" s="806"/>
      <c r="R232" s="806"/>
      <c r="S232" s="806"/>
      <c r="T232" s="806"/>
      <c r="U232" s="806"/>
      <c r="V232" s="806"/>
      <c r="W232" s="806"/>
      <c r="X232" s="806"/>
      <c r="Y232" s="807"/>
      <c r="AB232" s="808" t="s">
        <v>209</v>
      </c>
      <c r="AC232" s="809"/>
      <c r="AD232" s="809"/>
      <c r="AE232" s="809"/>
      <c r="AF232" s="809"/>
      <c r="AG232" s="809"/>
      <c r="AH232" s="809"/>
      <c r="AI232" s="809"/>
      <c r="AJ232" s="809"/>
      <c r="AK232" s="809"/>
      <c r="AL232" s="809"/>
      <c r="AM232" s="810"/>
      <c r="AP232" s="857" t="s">
        <v>349</v>
      </c>
      <c r="AQ232" s="858"/>
      <c r="AR232" s="858"/>
      <c r="AS232" s="858"/>
      <c r="AT232" s="858"/>
      <c r="AU232" s="858"/>
      <c r="AV232" s="858"/>
      <c r="AW232" s="858"/>
      <c r="AX232" s="858"/>
      <c r="AY232" s="859"/>
    </row>
    <row r="233" spans="2:51" ht="16" hidden="1" thickBot="1" x14ac:dyDescent="0.4">
      <c r="B233" s="250" t="s">
        <v>299</v>
      </c>
      <c r="C233" s="778"/>
      <c r="D233" s="770"/>
      <c r="E233" s="251" t="s">
        <v>300</v>
      </c>
      <c r="F233" s="830"/>
      <c r="G233" s="831"/>
      <c r="H233" s="831"/>
      <c r="I233" s="831"/>
      <c r="J233" s="831"/>
      <c r="K233" s="832"/>
      <c r="N233" s="250" t="s">
        <v>299</v>
      </c>
      <c r="O233" s="830"/>
      <c r="P233" s="831"/>
      <c r="Q233" s="833"/>
      <c r="R233" s="251" t="s">
        <v>300</v>
      </c>
      <c r="S233" s="830"/>
      <c r="T233" s="831"/>
      <c r="U233" s="831"/>
      <c r="V233" s="831"/>
      <c r="W233" s="831"/>
      <c r="X233" s="831"/>
      <c r="Y233" s="832"/>
      <c r="AB233" s="250" t="s">
        <v>299</v>
      </c>
      <c r="AC233" s="830"/>
      <c r="AD233" s="831"/>
      <c r="AE233" s="833"/>
      <c r="AF233" s="251" t="s">
        <v>300</v>
      </c>
      <c r="AG233" s="830"/>
      <c r="AH233" s="831"/>
      <c r="AI233" s="831"/>
      <c r="AJ233" s="831"/>
      <c r="AK233" s="831"/>
      <c r="AL233" s="831"/>
      <c r="AM233" s="832"/>
      <c r="AP233" s="250" t="s">
        <v>326</v>
      </c>
      <c r="AQ233" s="778"/>
      <c r="AR233" s="770"/>
      <c r="AS233" s="251" t="s">
        <v>327</v>
      </c>
      <c r="AT233" s="830"/>
      <c r="AU233" s="831"/>
      <c r="AV233" s="831"/>
      <c r="AW233" s="831"/>
      <c r="AX233" s="831"/>
      <c r="AY233" s="832"/>
    </row>
    <row r="234" spans="2:51" ht="16" hidden="1" thickBot="1" x14ac:dyDescent="0.4">
      <c r="D234" s="144"/>
      <c r="E234" s="144"/>
    </row>
    <row r="235" spans="2:51" hidden="1" x14ac:dyDescent="0.35">
      <c r="B235" s="771" t="s">
        <v>244</v>
      </c>
      <c r="C235" s="772"/>
      <c r="D235" s="772"/>
      <c r="E235" s="772"/>
      <c r="F235" s="772"/>
      <c r="G235" s="772"/>
      <c r="H235" s="772"/>
      <c r="I235" s="772"/>
      <c r="J235" s="772"/>
      <c r="K235" s="773"/>
      <c r="N235" s="759" t="s">
        <v>83</v>
      </c>
      <c r="O235" s="760"/>
      <c r="P235" s="760"/>
      <c r="Q235" s="760"/>
      <c r="R235" s="760"/>
      <c r="S235" s="760"/>
      <c r="T235" s="760"/>
      <c r="U235" s="760"/>
      <c r="V235" s="760"/>
      <c r="W235" s="760"/>
      <c r="X235" s="760"/>
      <c r="Y235" s="801"/>
      <c r="AB235" s="771" t="s">
        <v>83</v>
      </c>
      <c r="AC235" s="772"/>
      <c r="AD235" s="772"/>
      <c r="AE235" s="772"/>
      <c r="AF235" s="772"/>
      <c r="AG235" s="772"/>
      <c r="AH235" s="772"/>
      <c r="AI235" s="772"/>
      <c r="AJ235" s="772"/>
      <c r="AK235" s="772"/>
      <c r="AL235" s="772"/>
      <c r="AM235" s="773"/>
      <c r="AP235" s="771" t="s">
        <v>244</v>
      </c>
      <c r="AQ235" s="772"/>
      <c r="AR235" s="772"/>
      <c r="AS235" s="772"/>
      <c r="AT235" s="772"/>
      <c r="AU235" s="772"/>
      <c r="AV235" s="772"/>
      <c r="AW235" s="772"/>
      <c r="AX235" s="772"/>
      <c r="AY235" s="773"/>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59" t="s">
        <v>109</v>
      </c>
      <c r="C241" s="760"/>
      <c r="D241" s="760"/>
      <c r="E241" s="760"/>
      <c r="F241" s="760"/>
      <c r="G241" s="760"/>
      <c r="H241" s="760"/>
      <c r="I241" s="760"/>
      <c r="J241" s="760"/>
      <c r="K241" s="801"/>
      <c r="N241" s="759" t="s">
        <v>109</v>
      </c>
      <c r="O241" s="760"/>
      <c r="P241" s="760"/>
      <c r="Q241" s="760"/>
      <c r="R241" s="760"/>
      <c r="S241" s="760"/>
      <c r="T241" s="760"/>
      <c r="U241" s="760"/>
      <c r="V241" s="760"/>
      <c r="W241" s="760"/>
      <c r="X241" s="760"/>
      <c r="Y241" s="801"/>
      <c r="AB241" s="759" t="s">
        <v>109</v>
      </c>
      <c r="AC241" s="760"/>
      <c r="AD241" s="760"/>
      <c r="AE241" s="760"/>
      <c r="AF241" s="760"/>
      <c r="AG241" s="760"/>
      <c r="AH241" s="760"/>
      <c r="AI241" s="760"/>
      <c r="AJ241" s="760"/>
      <c r="AK241" s="760"/>
      <c r="AL241" s="760"/>
      <c r="AM241" s="801"/>
      <c r="AP241" s="759" t="s">
        <v>109</v>
      </c>
      <c r="AQ241" s="760"/>
      <c r="AR241" s="760"/>
      <c r="AS241" s="760"/>
      <c r="AT241" s="760"/>
      <c r="AU241" s="760"/>
      <c r="AV241" s="760"/>
      <c r="AW241" s="760"/>
      <c r="AX241" s="760"/>
      <c r="AY241" s="801"/>
    </row>
    <row r="242" spans="2:51" hidden="1" x14ac:dyDescent="0.35">
      <c r="B242" s="788" t="s">
        <v>110</v>
      </c>
      <c r="C242" s="776"/>
      <c r="D242" s="776"/>
      <c r="E242" s="776"/>
      <c r="F242" s="776"/>
      <c r="G242" s="787"/>
      <c r="H242" s="392" t="s">
        <v>111</v>
      </c>
      <c r="I242" s="392" t="s">
        <v>71</v>
      </c>
      <c r="J242" s="392" t="s">
        <v>72</v>
      </c>
      <c r="K242" s="475" t="s">
        <v>94</v>
      </c>
      <c r="M242" s="490"/>
      <c r="N242" s="776" t="s">
        <v>110</v>
      </c>
      <c r="O242" s="776"/>
      <c r="P242" s="776"/>
      <c r="Q242" s="776"/>
      <c r="R242" s="776"/>
      <c r="S242" s="787"/>
      <c r="T242" s="392" t="s">
        <v>200</v>
      </c>
      <c r="U242" s="392" t="s">
        <v>41</v>
      </c>
      <c r="V242" s="392" t="s">
        <v>71</v>
      </c>
      <c r="W242" s="392" t="s">
        <v>72</v>
      </c>
      <c r="X242" s="392" t="s">
        <v>94</v>
      </c>
      <c r="Y242" s="475" t="s">
        <v>95</v>
      </c>
      <c r="AB242" s="788" t="s">
        <v>110</v>
      </c>
      <c r="AC242" s="776"/>
      <c r="AD242" s="776"/>
      <c r="AE242" s="776"/>
      <c r="AF242" s="776"/>
      <c r="AG242" s="776"/>
      <c r="AH242" s="392" t="s">
        <v>200</v>
      </c>
      <c r="AI242" s="392" t="s">
        <v>112</v>
      </c>
      <c r="AJ242" s="392" t="s">
        <v>71</v>
      </c>
      <c r="AK242" s="392" t="s">
        <v>72</v>
      </c>
      <c r="AL242" s="392" t="s">
        <v>96</v>
      </c>
      <c r="AM242" s="475" t="s">
        <v>212</v>
      </c>
      <c r="AP242" s="788" t="s">
        <v>110</v>
      </c>
      <c r="AQ242" s="776"/>
      <c r="AR242" s="776"/>
      <c r="AS242" s="776"/>
      <c r="AT242" s="776"/>
      <c r="AU242" s="787"/>
      <c r="AV242" s="392" t="s">
        <v>111</v>
      </c>
      <c r="AW242" s="392" t="s">
        <v>71</v>
      </c>
      <c r="AX242" s="392" t="s">
        <v>72</v>
      </c>
      <c r="AY242" s="475" t="s">
        <v>94</v>
      </c>
    </row>
    <row r="243" spans="2:51" ht="16" hidden="1" thickBot="1" x14ac:dyDescent="0.4">
      <c r="B243" s="764">
        <f>B200</f>
        <v>0</v>
      </c>
      <c r="C243" s="762"/>
      <c r="D243" s="762"/>
      <c r="E243" s="762"/>
      <c r="F243" s="762"/>
      <c r="G243" s="763"/>
      <c r="H243" s="301">
        <v>0</v>
      </c>
      <c r="I243" s="301">
        <v>0</v>
      </c>
      <c r="J243" s="301">
        <v>0</v>
      </c>
      <c r="K243" s="282">
        <f>SUM(H243:J243)</f>
        <v>0</v>
      </c>
      <c r="L243" s="461"/>
      <c r="M243" s="490"/>
      <c r="N243" s="764">
        <f>N200</f>
        <v>0</v>
      </c>
      <c r="O243" s="762"/>
      <c r="P243" s="762"/>
      <c r="Q243" s="762"/>
      <c r="R243" s="762"/>
      <c r="S243" s="763"/>
      <c r="T243" s="305">
        <f>AM200</f>
        <v>0</v>
      </c>
      <c r="U243" s="302">
        <v>0</v>
      </c>
      <c r="V243" s="301">
        <v>0</v>
      </c>
      <c r="W243" s="301">
        <v>0</v>
      </c>
      <c r="X243" s="283">
        <f>SUM(U243:W243)</f>
        <v>0</v>
      </c>
      <c r="Y243" s="269">
        <f>K243-X243</f>
        <v>0</v>
      </c>
      <c r="Z243" s="461"/>
      <c r="AA243" s="461"/>
      <c r="AB243" s="764">
        <f>IF($O$261&lt;&gt;0, N243, B243)</f>
        <v>0</v>
      </c>
      <c r="AC243" s="762"/>
      <c r="AD243" s="762"/>
      <c r="AE243" s="762"/>
      <c r="AF243" s="762"/>
      <c r="AG243" s="763"/>
      <c r="AH243" s="310">
        <f>AM200</f>
        <v>0</v>
      </c>
      <c r="AI243" s="301">
        <v>0</v>
      </c>
      <c r="AJ243" s="301">
        <v>0</v>
      </c>
      <c r="AK243" s="301">
        <v>0</v>
      </c>
      <c r="AL243" s="284">
        <f>SUM(AI243:AK243)</f>
        <v>0</v>
      </c>
      <c r="AM243" s="270">
        <f>IF($O$265&lt;&gt;0, X243+AM200-AL243, K243+AM200-AL243)</f>
        <v>0</v>
      </c>
      <c r="AP243" s="768"/>
      <c r="AQ243" s="769"/>
      <c r="AR243" s="769"/>
      <c r="AS243" s="769"/>
      <c r="AT243" s="769"/>
      <c r="AU243" s="770"/>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59" t="s">
        <v>114</v>
      </c>
      <c r="C245" s="760"/>
      <c r="D245" s="760"/>
      <c r="E245" s="760"/>
      <c r="F245" s="760"/>
      <c r="G245" s="761"/>
      <c r="H245" s="473" t="s">
        <v>111</v>
      </c>
      <c r="I245" s="473" t="s">
        <v>71</v>
      </c>
      <c r="J245" s="473" t="s">
        <v>72</v>
      </c>
      <c r="K245" s="474" t="s">
        <v>94</v>
      </c>
      <c r="N245" s="759" t="s">
        <v>114</v>
      </c>
      <c r="O245" s="760"/>
      <c r="P245" s="760"/>
      <c r="Q245" s="760"/>
      <c r="R245" s="760"/>
      <c r="S245" s="761"/>
      <c r="T245" s="492" t="s">
        <v>200</v>
      </c>
      <c r="U245" s="473" t="s">
        <v>41</v>
      </c>
      <c r="V245" s="473" t="s">
        <v>71</v>
      </c>
      <c r="W245" s="473" t="s">
        <v>72</v>
      </c>
      <c r="X245" s="473" t="s">
        <v>94</v>
      </c>
      <c r="Y245" s="474" t="s">
        <v>95</v>
      </c>
      <c r="AA245" s="490"/>
      <c r="AB245" s="759" t="s">
        <v>114</v>
      </c>
      <c r="AC245" s="760"/>
      <c r="AD245" s="760"/>
      <c r="AE245" s="760"/>
      <c r="AF245" s="760"/>
      <c r="AG245" s="761"/>
      <c r="AH245" s="473" t="s">
        <v>200</v>
      </c>
      <c r="AI245" s="473" t="s">
        <v>112</v>
      </c>
      <c r="AJ245" s="473" t="s">
        <v>71</v>
      </c>
      <c r="AK245" s="473" t="s">
        <v>72</v>
      </c>
      <c r="AL245" s="473" t="s">
        <v>96</v>
      </c>
      <c r="AM245" s="474" t="s">
        <v>212</v>
      </c>
      <c r="AP245" s="759" t="s">
        <v>114</v>
      </c>
      <c r="AQ245" s="760"/>
      <c r="AR245" s="760"/>
      <c r="AS245" s="760"/>
      <c r="AT245" s="760"/>
      <c r="AU245" s="761"/>
      <c r="AV245" s="473" t="s">
        <v>111</v>
      </c>
      <c r="AW245" s="473" t="s">
        <v>71</v>
      </c>
      <c r="AX245" s="473" t="s">
        <v>72</v>
      </c>
      <c r="AY245" s="474" t="s">
        <v>94</v>
      </c>
    </row>
    <row r="246" spans="2:51" ht="16" hidden="1" thickBot="1" x14ac:dyDescent="0.4">
      <c r="B246" s="764">
        <f>B203</f>
        <v>0</v>
      </c>
      <c r="C246" s="762"/>
      <c r="D246" s="762"/>
      <c r="E246" s="762"/>
      <c r="F246" s="762"/>
      <c r="G246" s="763"/>
      <c r="H246" s="301">
        <v>0</v>
      </c>
      <c r="I246" s="301">
        <v>0</v>
      </c>
      <c r="J246" s="301">
        <v>0</v>
      </c>
      <c r="K246" s="282">
        <f>SUM(H246:J246)</f>
        <v>0</v>
      </c>
      <c r="L246" s="461"/>
      <c r="N246" s="764">
        <f>N203</f>
        <v>0</v>
      </c>
      <c r="O246" s="762"/>
      <c r="P246" s="762"/>
      <c r="Q246" s="762"/>
      <c r="R246" s="762"/>
      <c r="S246" s="763"/>
      <c r="T246" s="306">
        <f>AM203</f>
        <v>0</v>
      </c>
      <c r="U246" s="302">
        <v>0</v>
      </c>
      <c r="V246" s="302">
        <v>0</v>
      </c>
      <c r="W246" s="301">
        <v>0</v>
      </c>
      <c r="X246" s="313">
        <f>SUM(U246:W246)</f>
        <v>0</v>
      </c>
      <c r="Y246" s="269">
        <f>K246-X246</f>
        <v>0</v>
      </c>
      <c r="Z246" s="461"/>
      <c r="AA246" s="494"/>
      <c r="AB246" s="764">
        <f>IF($O$261&lt;&gt;0, N246, B246)</f>
        <v>0</v>
      </c>
      <c r="AC246" s="762"/>
      <c r="AD246" s="762"/>
      <c r="AE246" s="762"/>
      <c r="AF246" s="762"/>
      <c r="AG246" s="763"/>
      <c r="AH246" s="314">
        <f>AM203</f>
        <v>0</v>
      </c>
      <c r="AI246" s="301">
        <v>0</v>
      </c>
      <c r="AJ246" s="302">
        <v>0</v>
      </c>
      <c r="AK246" s="301">
        <v>0</v>
      </c>
      <c r="AL246" s="315">
        <f>SUM(AI246:AK246)</f>
        <v>0</v>
      </c>
      <c r="AM246" s="270">
        <f>IF($O$265&lt;&gt;0, X246+AM203-AL246, K246+AM203-AL246)</f>
        <v>0</v>
      </c>
      <c r="AP246" s="768"/>
      <c r="AQ246" s="769"/>
      <c r="AR246" s="769"/>
      <c r="AS246" s="769"/>
      <c r="AT246" s="769"/>
      <c r="AU246" s="770"/>
      <c r="AV246" s="302">
        <v>0</v>
      </c>
      <c r="AW246" s="302">
        <v>0</v>
      </c>
      <c r="AX246" s="302">
        <v>0</v>
      </c>
      <c r="AY246" s="435">
        <f>SUM(AV246:AX246)</f>
        <v>0</v>
      </c>
    </row>
    <row r="247" spans="2:51" ht="16" hidden="1" thickBot="1" x14ac:dyDescent="0.4">
      <c r="D247" s="144"/>
      <c r="E247" s="144"/>
      <c r="H247" s="272"/>
      <c r="I247" s="272"/>
      <c r="J247" s="272"/>
      <c r="K247" s="272"/>
      <c r="L247" s="461"/>
      <c r="N247" s="789"/>
      <c r="O247" s="789"/>
      <c r="P247" s="789"/>
      <c r="Q247" s="789"/>
      <c r="R247" s="789"/>
      <c r="S247" s="789"/>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59" t="s">
        <v>116</v>
      </c>
      <c r="C248" s="760"/>
      <c r="D248" s="760"/>
      <c r="E248" s="760"/>
      <c r="F248" s="760"/>
      <c r="G248" s="761"/>
      <c r="H248" s="473" t="s">
        <v>111</v>
      </c>
      <c r="I248" s="473" t="s">
        <v>71</v>
      </c>
      <c r="J248" s="473" t="s">
        <v>72</v>
      </c>
      <c r="K248" s="474" t="s">
        <v>94</v>
      </c>
      <c r="M248" s="490"/>
      <c r="N248" s="760" t="s">
        <v>116</v>
      </c>
      <c r="O248" s="760"/>
      <c r="P248" s="760"/>
      <c r="Q248" s="760"/>
      <c r="R248" s="760"/>
      <c r="S248" s="761"/>
      <c r="T248" s="492" t="s">
        <v>200</v>
      </c>
      <c r="U248" s="473" t="s">
        <v>41</v>
      </c>
      <c r="V248" s="473" t="s">
        <v>71</v>
      </c>
      <c r="W248" s="473" t="s">
        <v>72</v>
      </c>
      <c r="X248" s="473" t="s">
        <v>94</v>
      </c>
      <c r="Y248" s="474" t="s">
        <v>95</v>
      </c>
      <c r="AA248" s="490"/>
      <c r="AB248" s="759" t="s">
        <v>116</v>
      </c>
      <c r="AC248" s="760"/>
      <c r="AD248" s="760"/>
      <c r="AE248" s="760"/>
      <c r="AF248" s="760"/>
      <c r="AG248" s="761"/>
      <c r="AH248" s="473" t="s">
        <v>200</v>
      </c>
      <c r="AI248" s="473" t="s">
        <v>112</v>
      </c>
      <c r="AJ248" s="473" t="s">
        <v>71</v>
      </c>
      <c r="AK248" s="473" t="s">
        <v>72</v>
      </c>
      <c r="AL248" s="473" t="s">
        <v>96</v>
      </c>
      <c r="AM248" s="474" t="s">
        <v>212</v>
      </c>
      <c r="AP248" s="759" t="s">
        <v>116</v>
      </c>
      <c r="AQ248" s="760"/>
      <c r="AR248" s="760"/>
      <c r="AS248" s="760"/>
      <c r="AT248" s="760"/>
      <c r="AU248" s="761"/>
      <c r="AV248" s="473" t="s">
        <v>111</v>
      </c>
      <c r="AW248" s="473" t="s">
        <v>71</v>
      </c>
      <c r="AX248" s="473" t="s">
        <v>72</v>
      </c>
      <c r="AY248" s="474" t="s">
        <v>94</v>
      </c>
    </row>
    <row r="249" spans="2:51" ht="16" hidden="1" thickBot="1" x14ac:dyDescent="0.4">
      <c r="B249" s="764">
        <f>B206</f>
        <v>0</v>
      </c>
      <c r="C249" s="762"/>
      <c r="D249" s="762"/>
      <c r="E249" s="762"/>
      <c r="F249" s="762"/>
      <c r="G249" s="763"/>
      <c r="H249" s="301">
        <v>0</v>
      </c>
      <c r="I249" s="301">
        <v>0</v>
      </c>
      <c r="J249" s="301">
        <v>0</v>
      </c>
      <c r="K249" s="282">
        <f>SUM(H249:J249)</f>
        <v>0</v>
      </c>
      <c r="L249" s="461"/>
      <c r="M249" s="490"/>
      <c r="N249" s="762">
        <f>N206</f>
        <v>0</v>
      </c>
      <c r="O249" s="762"/>
      <c r="P249" s="762"/>
      <c r="Q249" s="762"/>
      <c r="R249" s="762"/>
      <c r="S249" s="763"/>
      <c r="T249" s="305">
        <f>AM206</f>
        <v>0</v>
      </c>
      <c r="U249" s="301">
        <v>0</v>
      </c>
      <c r="V249" s="301">
        <v>0</v>
      </c>
      <c r="W249" s="301">
        <v>0</v>
      </c>
      <c r="X249" s="283">
        <f t="shared" ref="X249" si="46">SUM(U249:W249)</f>
        <v>0</v>
      </c>
      <c r="Y249" s="269">
        <f>K249-X249</f>
        <v>0</v>
      </c>
      <c r="Z249" s="461"/>
      <c r="AA249" s="494"/>
      <c r="AB249" s="764">
        <f>IF($O$261&lt;&gt;0, N249, B249)</f>
        <v>0</v>
      </c>
      <c r="AC249" s="762"/>
      <c r="AD249" s="762"/>
      <c r="AE249" s="762"/>
      <c r="AF249" s="762"/>
      <c r="AG249" s="763"/>
      <c r="AH249" s="308">
        <f>AM206</f>
        <v>0</v>
      </c>
      <c r="AI249" s="301">
        <v>0</v>
      </c>
      <c r="AJ249" s="301">
        <v>0</v>
      </c>
      <c r="AK249" s="301">
        <v>0</v>
      </c>
      <c r="AL249" s="284">
        <f t="shared" ref="AL249" si="47">SUM(AI249:AK249)</f>
        <v>0</v>
      </c>
      <c r="AM249" s="270">
        <f>IF($O$265&lt;&gt;0, X249+AM206-AL249, K249+AM206-AL249)</f>
        <v>0</v>
      </c>
      <c r="AP249" s="768"/>
      <c r="AQ249" s="769"/>
      <c r="AR249" s="769"/>
      <c r="AS249" s="769"/>
      <c r="AT249" s="769"/>
      <c r="AU249" s="770"/>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1" t="s">
        <v>119</v>
      </c>
      <c r="C252" s="772"/>
      <c r="D252" s="772"/>
      <c r="E252" s="772"/>
      <c r="F252" s="772"/>
      <c r="G252" s="772"/>
      <c r="H252" s="273">
        <f>SUM(F239, H243, H246, H249)</f>
        <v>0</v>
      </c>
      <c r="I252" s="273">
        <f>SUM(I239, I243, I246, I249, )</f>
        <v>0</v>
      </c>
      <c r="J252" s="273">
        <f>SUM(J239, J243, J246, J249)</f>
        <v>0</v>
      </c>
      <c r="K252" s="274">
        <f>SUM(H252:J252)</f>
        <v>0</v>
      </c>
      <c r="L252" s="461"/>
      <c r="N252" s="765" t="s">
        <v>119</v>
      </c>
      <c r="O252" s="766"/>
      <c r="P252" s="766"/>
      <c r="Q252" s="766"/>
      <c r="R252" s="766"/>
      <c r="S252" s="767"/>
      <c r="T252" s="307">
        <f>AM209</f>
        <v>0</v>
      </c>
      <c r="U252" s="303">
        <f>SUM(S239, U243, U246, U249)</f>
        <v>0</v>
      </c>
      <c r="V252" s="275">
        <f>SUM(V239, V243, V246, V249)</f>
        <v>0</v>
      </c>
      <c r="W252" s="275">
        <f>SUM(W239, W243, W246, W249)</f>
        <v>0</v>
      </c>
      <c r="X252" s="275">
        <f>SUM(U252:W252)</f>
        <v>0</v>
      </c>
      <c r="Y252" s="276">
        <f>K252-X252</f>
        <v>0</v>
      </c>
      <c r="Z252" s="461"/>
      <c r="AA252" s="461"/>
      <c r="AB252" s="759" t="s">
        <v>119</v>
      </c>
      <c r="AC252" s="760"/>
      <c r="AD252" s="760"/>
      <c r="AE252" s="760"/>
      <c r="AF252" s="760"/>
      <c r="AG252" s="761"/>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59" t="s">
        <v>119</v>
      </c>
      <c r="AQ252" s="760"/>
      <c r="AR252" s="760"/>
      <c r="AS252" s="760"/>
      <c r="AT252" s="760"/>
      <c r="AU252" s="761"/>
      <c r="AV252" s="436">
        <f>SUM(AT239, AV243, AV246, AV249)</f>
        <v>0</v>
      </c>
      <c r="AW252" s="436">
        <f>SUM(AW239, AW243, AW246, AW249, )</f>
        <v>0</v>
      </c>
      <c r="AX252" s="436">
        <f>SUM(AX239, AX243, AX246, AX249)</f>
        <v>0</v>
      </c>
      <c r="AY252" s="437">
        <f>SUM(AV252:AX252)</f>
        <v>0</v>
      </c>
    </row>
    <row r="253" spans="2:51" ht="16" hidden="1" thickBot="1" x14ac:dyDescent="0.4">
      <c r="B253" s="799" t="s">
        <v>120</v>
      </c>
      <c r="C253" s="800"/>
      <c r="D253" s="800"/>
      <c r="E253" s="800"/>
      <c r="F253" s="800"/>
      <c r="G253" s="800"/>
      <c r="H253" s="481"/>
      <c r="I253" s="482"/>
      <c r="J253" s="253">
        <f>SUM(I252:J252)</f>
        <v>0</v>
      </c>
      <c r="K253" s="282">
        <f>SUM(H253:J253)</f>
        <v>0</v>
      </c>
      <c r="L253" s="461"/>
      <c r="N253" s="768" t="s">
        <v>120</v>
      </c>
      <c r="O253" s="769"/>
      <c r="P253" s="769"/>
      <c r="Q253" s="769"/>
      <c r="R253" s="769"/>
      <c r="S253" s="769"/>
      <c r="T253" s="305">
        <f>AM210</f>
        <v>0</v>
      </c>
      <c r="U253" s="495"/>
      <c r="V253" s="483"/>
      <c r="W253" s="483"/>
      <c r="X253" s="254">
        <f xml:space="preserve"> SUM(V239, W239, V243, W243, V246, W246, V249, W249)</f>
        <v>0</v>
      </c>
      <c r="Y253" s="269">
        <f>H253-X253</f>
        <v>0</v>
      </c>
      <c r="Z253" s="461"/>
      <c r="AA253" s="461"/>
      <c r="AB253" s="768" t="s">
        <v>120</v>
      </c>
      <c r="AC253" s="769"/>
      <c r="AD253" s="769"/>
      <c r="AE253" s="769"/>
      <c r="AF253" s="769"/>
      <c r="AG253" s="770"/>
      <c r="AH253" s="310">
        <f>AM210</f>
        <v>0</v>
      </c>
      <c r="AI253" s="484"/>
      <c r="AJ253" s="485"/>
      <c r="AK253" s="485"/>
      <c r="AL253" s="281">
        <f xml:space="preserve"> SUM(AJ239, AK239, AJ243, AK243, AJ246, AK246, AJ249, AK249)</f>
        <v>0</v>
      </c>
      <c r="AM253" s="270">
        <f>IF($O$265&lt;&gt;0, X253+AM210-AL253, K253+AM210-AL253)</f>
        <v>0</v>
      </c>
      <c r="AP253" s="768" t="s">
        <v>120</v>
      </c>
      <c r="AQ253" s="769"/>
      <c r="AR253" s="769"/>
      <c r="AS253" s="769"/>
      <c r="AT253" s="769"/>
      <c r="AU253" s="770"/>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59" t="s">
        <v>121</v>
      </c>
      <c r="C255" s="760"/>
      <c r="D255" s="760"/>
      <c r="E255" s="760"/>
      <c r="F255" s="760"/>
      <c r="G255" s="761"/>
      <c r="H255" s="473" t="s">
        <v>111</v>
      </c>
      <c r="I255" s="774" t="s">
        <v>27</v>
      </c>
      <c r="J255" s="761"/>
      <c r="K255" s="474" t="s">
        <v>122</v>
      </c>
      <c r="L255" s="461"/>
      <c r="N255" s="759" t="s">
        <v>121</v>
      </c>
      <c r="O255" s="760"/>
      <c r="P255" s="760"/>
      <c r="Q255" s="760"/>
      <c r="R255" s="760"/>
      <c r="S255" s="760"/>
      <c r="T255" s="473" t="s">
        <v>200</v>
      </c>
      <c r="U255" s="473" t="s">
        <v>41</v>
      </c>
      <c r="V255" s="774" t="s">
        <v>27</v>
      </c>
      <c r="W255" s="761"/>
      <c r="X255" s="473" t="s">
        <v>94</v>
      </c>
      <c r="Y255" s="474" t="s">
        <v>95</v>
      </c>
      <c r="Z255" s="461"/>
      <c r="AA255" s="494"/>
      <c r="AB255" s="759" t="s">
        <v>121</v>
      </c>
      <c r="AC255" s="760"/>
      <c r="AD255" s="760"/>
      <c r="AE255" s="760"/>
      <c r="AF255" s="760"/>
      <c r="AG255" s="761"/>
      <c r="AH255" s="473" t="s">
        <v>200</v>
      </c>
      <c r="AI255" s="473" t="s">
        <v>123</v>
      </c>
      <c r="AJ255" s="774" t="s">
        <v>27</v>
      </c>
      <c r="AK255" s="761"/>
      <c r="AL255" s="473" t="s">
        <v>124</v>
      </c>
      <c r="AM255" s="474" t="s">
        <v>212</v>
      </c>
      <c r="AP255" s="759" t="s">
        <v>121</v>
      </c>
      <c r="AQ255" s="760"/>
      <c r="AR255" s="760"/>
      <c r="AS255" s="760"/>
      <c r="AT255" s="760"/>
      <c r="AU255" s="761"/>
      <c r="AV255" s="473" t="s">
        <v>111</v>
      </c>
      <c r="AW255" s="774" t="s">
        <v>27</v>
      </c>
      <c r="AX255" s="761"/>
      <c r="AY255" s="474" t="s">
        <v>122</v>
      </c>
    </row>
    <row r="256" spans="2:51" ht="16" hidden="1" thickBot="1" x14ac:dyDescent="0.4">
      <c r="B256" s="768" t="s">
        <v>40</v>
      </c>
      <c r="C256" s="769"/>
      <c r="D256" s="769"/>
      <c r="E256" s="769"/>
      <c r="F256" s="769"/>
      <c r="G256" s="770"/>
      <c r="H256" s="268">
        <f>( SUM(F239, H243, H246, H249))*$C$8</f>
        <v>0</v>
      </c>
      <c r="I256" s="792">
        <f>( SUM(I239, I243, I246, I249, J239, J243, J246, J249))*$C$8</f>
        <v>0</v>
      </c>
      <c r="J256" s="793"/>
      <c r="K256" s="282">
        <f>SUM(H256:J256)</f>
        <v>0</v>
      </c>
      <c r="L256" s="461"/>
      <c r="N256" s="768" t="s">
        <v>40</v>
      </c>
      <c r="O256" s="769"/>
      <c r="P256" s="769"/>
      <c r="Q256" s="769"/>
      <c r="R256" s="769"/>
      <c r="S256" s="769"/>
      <c r="T256" s="311">
        <f>AM213</f>
        <v>0</v>
      </c>
      <c r="U256" s="283">
        <f>( SUM(S239, U243, U246, U249))*$O$8</f>
        <v>0</v>
      </c>
      <c r="V256" s="794">
        <f>( SUM(V239, W239, V243, W243, V246, W246, V249, W249, ))*$O$8</f>
        <v>0</v>
      </c>
      <c r="W256" s="795"/>
      <c r="X256" s="283">
        <f>SUM(U256:W256)</f>
        <v>0</v>
      </c>
      <c r="Y256" s="269">
        <f>K256-X256</f>
        <v>0</v>
      </c>
      <c r="Z256" s="461"/>
      <c r="AA256" s="494"/>
      <c r="AB256" s="768" t="s">
        <v>40</v>
      </c>
      <c r="AC256" s="769"/>
      <c r="AD256" s="769"/>
      <c r="AE256" s="769"/>
      <c r="AF256" s="769"/>
      <c r="AG256" s="770"/>
      <c r="AH256" s="310">
        <f>AM213</f>
        <v>0</v>
      </c>
      <c r="AI256" s="500">
        <f>( SUM(AG239, AI243, AI246, AI249))*$C$8</f>
        <v>0</v>
      </c>
      <c r="AJ256" s="790">
        <f>( SUM(AJ239, AK239, AJ243, AK243, AJ246, AK246, AJ249, AK249, ))*$C$8</f>
        <v>0</v>
      </c>
      <c r="AK256" s="791"/>
      <c r="AL256" s="284">
        <f>SUM(AI256:AK256)</f>
        <v>0</v>
      </c>
      <c r="AM256" s="270">
        <f>IF($O$265&lt;&gt;0, X256+AM213-AL256, K256+AM213-AL256)</f>
        <v>0</v>
      </c>
      <c r="AP256" s="768" t="s">
        <v>40</v>
      </c>
      <c r="AQ256" s="769"/>
      <c r="AR256" s="769"/>
      <c r="AS256" s="769"/>
      <c r="AT256" s="769"/>
      <c r="AU256" s="770"/>
      <c r="AV256" s="433">
        <f>( SUM(AT239, AV243, AV246, AV249))*$C$8</f>
        <v>0</v>
      </c>
      <c r="AW256" s="860">
        <f>( SUM(AW239, AW243, AW246, AW249, AX239, AX243, AX246, AX249))*$C$8</f>
        <v>0</v>
      </c>
      <c r="AX256" s="861"/>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796" t="s">
        <v>126</v>
      </c>
      <c r="C258" s="797"/>
      <c r="D258" s="797"/>
      <c r="E258" s="797"/>
      <c r="F258" s="797"/>
      <c r="G258" s="798"/>
      <c r="H258" s="285">
        <f>SUM(H252,H256)</f>
        <v>0</v>
      </c>
      <c r="I258" s="285">
        <f>SUM(I252, I256)</f>
        <v>0</v>
      </c>
      <c r="J258" s="285">
        <f>SUM(J252)</f>
        <v>0</v>
      </c>
      <c r="K258" s="286">
        <f>SUM(H258:J258)</f>
        <v>0</v>
      </c>
      <c r="L258" s="272"/>
      <c r="N258" s="782" t="s">
        <v>126</v>
      </c>
      <c r="O258" s="783"/>
      <c r="P258" s="783"/>
      <c r="Q258" s="783"/>
      <c r="R258" s="783"/>
      <c r="S258" s="78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784" t="s">
        <v>126</v>
      </c>
      <c r="AC258" s="785"/>
      <c r="AD258" s="785"/>
      <c r="AE258" s="785"/>
      <c r="AF258" s="785"/>
      <c r="AG258" s="78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62" t="s">
        <v>350</v>
      </c>
      <c r="AQ258" s="863"/>
      <c r="AR258" s="863"/>
      <c r="AS258" s="863"/>
      <c r="AT258" s="863"/>
      <c r="AU258" s="864"/>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4"/>
      <c r="AI261" s="761"/>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775"/>
      <c r="AI262" s="776"/>
      <c r="AJ262" s="776"/>
      <c r="AK262" s="777"/>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8"/>
      <c r="AI263" s="770"/>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79" t="s">
        <v>151</v>
      </c>
      <c r="AH265" s="780"/>
      <c r="AI265" s="780"/>
      <c r="AJ265" s="780"/>
      <c r="AK265" s="781"/>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02" t="s">
        <v>309</v>
      </c>
      <c r="C275" s="803"/>
      <c r="D275" s="803"/>
      <c r="E275" s="803"/>
      <c r="F275" s="803"/>
      <c r="G275" s="803"/>
      <c r="H275" s="803"/>
      <c r="I275" s="803"/>
      <c r="J275" s="803"/>
      <c r="K275" s="804"/>
      <c r="N275" s="805" t="s">
        <v>221</v>
      </c>
      <c r="O275" s="806"/>
      <c r="P275" s="806"/>
      <c r="Q275" s="806"/>
      <c r="R275" s="806"/>
      <c r="S275" s="806"/>
      <c r="T275" s="806"/>
      <c r="U275" s="806"/>
      <c r="V275" s="806"/>
      <c r="W275" s="806"/>
      <c r="X275" s="806"/>
      <c r="Y275" s="807"/>
      <c r="AB275" s="808" t="s">
        <v>222</v>
      </c>
      <c r="AC275" s="809"/>
      <c r="AD275" s="809"/>
      <c r="AE275" s="809"/>
      <c r="AF275" s="809"/>
      <c r="AG275" s="809"/>
      <c r="AH275" s="809"/>
      <c r="AI275" s="809"/>
      <c r="AJ275" s="809"/>
      <c r="AK275" s="809"/>
      <c r="AL275" s="809"/>
      <c r="AM275" s="810"/>
    </row>
    <row r="276" spans="2:39" ht="16" hidden="1" thickBot="1" x14ac:dyDescent="0.4">
      <c r="B276" s="250" t="s">
        <v>297</v>
      </c>
      <c r="C276" s="778"/>
      <c r="D276" s="770"/>
      <c r="E276" s="251" t="s">
        <v>298</v>
      </c>
      <c r="F276" s="830"/>
      <c r="G276" s="831"/>
      <c r="H276" s="831"/>
      <c r="I276" s="831"/>
      <c r="J276" s="831"/>
      <c r="K276" s="832"/>
      <c r="N276" s="250" t="s">
        <v>297</v>
      </c>
      <c r="O276" s="830"/>
      <c r="P276" s="831"/>
      <c r="Q276" s="833"/>
      <c r="R276" s="251" t="s">
        <v>298</v>
      </c>
      <c r="S276" s="830"/>
      <c r="T276" s="831"/>
      <c r="U276" s="831"/>
      <c r="V276" s="831"/>
      <c r="W276" s="831"/>
      <c r="X276" s="831"/>
      <c r="Y276" s="832"/>
      <c r="AB276" s="250" t="s">
        <v>297</v>
      </c>
      <c r="AC276" s="830"/>
      <c r="AD276" s="831"/>
      <c r="AE276" s="833"/>
      <c r="AF276" s="251" t="s">
        <v>298</v>
      </c>
      <c r="AG276" s="830"/>
      <c r="AH276" s="831"/>
      <c r="AI276" s="831"/>
      <c r="AJ276" s="831"/>
      <c r="AK276" s="831"/>
      <c r="AL276" s="831"/>
      <c r="AM276" s="832"/>
    </row>
    <row r="277" spans="2:39" ht="16" hidden="1" thickBot="1" x14ac:dyDescent="0.4">
      <c r="D277" s="144"/>
      <c r="E277" s="144"/>
    </row>
    <row r="278" spans="2:39" hidden="1" x14ac:dyDescent="0.35">
      <c r="B278" s="771" t="s">
        <v>244</v>
      </c>
      <c r="C278" s="772"/>
      <c r="D278" s="772"/>
      <c r="E278" s="772"/>
      <c r="F278" s="772"/>
      <c r="G278" s="772"/>
      <c r="H278" s="772"/>
      <c r="I278" s="772"/>
      <c r="J278" s="772"/>
      <c r="K278" s="773"/>
      <c r="N278" s="759" t="s">
        <v>83</v>
      </c>
      <c r="O278" s="760"/>
      <c r="P278" s="760"/>
      <c r="Q278" s="760"/>
      <c r="R278" s="760"/>
      <c r="S278" s="760"/>
      <c r="T278" s="760"/>
      <c r="U278" s="760"/>
      <c r="V278" s="760"/>
      <c r="W278" s="760"/>
      <c r="X278" s="760"/>
      <c r="Y278" s="801"/>
      <c r="AB278" s="771" t="s">
        <v>83</v>
      </c>
      <c r="AC278" s="772"/>
      <c r="AD278" s="772"/>
      <c r="AE278" s="772"/>
      <c r="AF278" s="772"/>
      <c r="AG278" s="772"/>
      <c r="AH278" s="772"/>
      <c r="AI278" s="772"/>
      <c r="AJ278" s="772"/>
      <c r="AK278" s="772"/>
      <c r="AL278" s="772"/>
      <c r="AM278" s="773"/>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59" t="s">
        <v>109</v>
      </c>
      <c r="C284" s="760"/>
      <c r="D284" s="760"/>
      <c r="E284" s="760"/>
      <c r="F284" s="760"/>
      <c r="G284" s="760"/>
      <c r="H284" s="760"/>
      <c r="I284" s="760"/>
      <c r="J284" s="760"/>
      <c r="K284" s="801"/>
      <c r="N284" s="759" t="s">
        <v>109</v>
      </c>
      <c r="O284" s="760"/>
      <c r="P284" s="760"/>
      <c r="Q284" s="760"/>
      <c r="R284" s="760"/>
      <c r="S284" s="760"/>
      <c r="T284" s="760"/>
      <c r="U284" s="760"/>
      <c r="V284" s="760"/>
      <c r="W284" s="760"/>
      <c r="X284" s="760"/>
      <c r="Y284" s="801"/>
      <c r="AB284" s="759" t="s">
        <v>109</v>
      </c>
      <c r="AC284" s="760"/>
      <c r="AD284" s="760"/>
      <c r="AE284" s="760"/>
      <c r="AF284" s="760"/>
      <c r="AG284" s="760"/>
      <c r="AH284" s="760"/>
      <c r="AI284" s="760"/>
      <c r="AJ284" s="760"/>
      <c r="AK284" s="760"/>
      <c r="AL284" s="760"/>
      <c r="AM284" s="801"/>
    </row>
    <row r="285" spans="2:39" hidden="1" x14ac:dyDescent="0.35">
      <c r="B285" s="788" t="s">
        <v>110</v>
      </c>
      <c r="C285" s="776"/>
      <c r="D285" s="776"/>
      <c r="E285" s="776"/>
      <c r="F285" s="776"/>
      <c r="G285" s="787"/>
      <c r="H285" s="392" t="s">
        <v>111</v>
      </c>
      <c r="I285" s="392" t="s">
        <v>71</v>
      </c>
      <c r="J285" s="392" t="s">
        <v>72</v>
      </c>
      <c r="K285" s="475" t="s">
        <v>94</v>
      </c>
      <c r="M285" s="490"/>
      <c r="N285" s="776" t="s">
        <v>110</v>
      </c>
      <c r="O285" s="776"/>
      <c r="P285" s="776"/>
      <c r="Q285" s="776"/>
      <c r="R285" s="776"/>
      <c r="S285" s="787"/>
      <c r="T285" s="392" t="s">
        <v>212</v>
      </c>
      <c r="U285" s="392" t="s">
        <v>41</v>
      </c>
      <c r="V285" s="392" t="s">
        <v>71</v>
      </c>
      <c r="W285" s="392" t="s">
        <v>72</v>
      </c>
      <c r="X285" s="392" t="s">
        <v>94</v>
      </c>
      <c r="Y285" s="475" t="s">
        <v>95</v>
      </c>
      <c r="AB285" s="788" t="s">
        <v>110</v>
      </c>
      <c r="AC285" s="776"/>
      <c r="AD285" s="776"/>
      <c r="AE285" s="776"/>
      <c r="AF285" s="776"/>
      <c r="AG285" s="776"/>
      <c r="AH285" s="392" t="s">
        <v>212</v>
      </c>
      <c r="AI285" s="392" t="s">
        <v>112</v>
      </c>
      <c r="AJ285" s="392" t="s">
        <v>71</v>
      </c>
      <c r="AK285" s="392" t="s">
        <v>72</v>
      </c>
      <c r="AL285" s="392" t="s">
        <v>96</v>
      </c>
      <c r="AM285" s="475" t="s">
        <v>225</v>
      </c>
    </row>
    <row r="286" spans="2:39" ht="16" hidden="1" thickBot="1" x14ac:dyDescent="0.4">
      <c r="B286" s="764">
        <f>B243</f>
        <v>0</v>
      </c>
      <c r="C286" s="762"/>
      <c r="D286" s="762"/>
      <c r="E286" s="762"/>
      <c r="F286" s="762"/>
      <c r="G286" s="763"/>
      <c r="H286" s="301">
        <v>0</v>
      </c>
      <c r="I286" s="301">
        <v>0</v>
      </c>
      <c r="J286" s="301">
        <v>0</v>
      </c>
      <c r="K286" s="282">
        <f>SUM(H286:J286)</f>
        <v>0</v>
      </c>
      <c r="L286" s="461"/>
      <c r="M286" s="490"/>
      <c r="N286" s="764">
        <f>N243</f>
        <v>0</v>
      </c>
      <c r="O286" s="762"/>
      <c r="P286" s="762"/>
      <c r="Q286" s="762"/>
      <c r="R286" s="762"/>
      <c r="S286" s="763"/>
      <c r="T286" s="305">
        <f>AM243</f>
        <v>0</v>
      </c>
      <c r="U286" s="302">
        <v>0</v>
      </c>
      <c r="V286" s="301">
        <v>0</v>
      </c>
      <c r="W286" s="301">
        <v>0</v>
      </c>
      <c r="X286" s="283">
        <f>SUM(U286:W286)</f>
        <v>0</v>
      </c>
      <c r="Y286" s="269">
        <f>K286-X286</f>
        <v>0</v>
      </c>
      <c r="Z286" s="461"/>
      <c r="AA286" s="461"/>
      <c r="AB286" s="764">
        <f>IF($O$304&lt;&gt;0, N286, B286)</f>
        <v>0</v>
      </c>
      <c r="AC286" s="762"/>
      <c r="AD286" s="762"/>
      <c r="AE286" s="762"/>
      <c r="AF286" s="762"/>
      <c r="AG286" s="763"/>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59" t="s">
        <v>114</v>
      </c>
      <c r="C288" s="760"/>
      <c r="D288" s="760"/>
      <c r="E288" s="760"/>
      <c r="F288" s="760"/>
      <c r="G288" s="761"/>
      <c r="H288" s="473" t="s">
        <v>111</v>
      </c>
      <c r="I288" s="473" t="s">
        <v>71</v>
      </c>
      <c r="J288" s="473" t="s">
        <v>72</v>
      </c>
      <c r="K288" s="474" t="s">
        <v>94</v>
      </c>
      <c r="N288" s="759" t="s">
        <v>114</v>
      </c>
      <c r="O288" s="760"/>
      <c r="P288" s="760"/>
      <c r="Q288" s="760"/>
      <c r="R288" s="760"/>
      <c r="S288" s="761"/>
      <c r="T288" s="492" t="s">
        <v>212</v>
      </c>
      <c r="U288" s="473" t="s">
        <v>41</v>
      </c>
      <c r="V288" s="473" t="s">
        <v>71</v>
      </c>
      <c r="W288" s="473" t="s">
        <v>72</v>
      </c>
      <c r="X288" s="473" t="s">
        <v>94</v>
      </c>
      <c r="Y288" s="474" t="s">
        <v>95</v>
      </c>
      <c r="AA288" s="490"/>
      <c r="AB288" s="759" t="s">
        <v>114</v>
      </c>
      <c r="AC288" s="760"/>
      <c r="AD288" s="760"/>
      <c r="AE288" s="760"/>
      <c r="AF288" s="760"/>
      <c r="AG288" s="761"/>
      <c r="AH288" s="473" t="s">
        <v>212</v>
      </c>
      <c r="AI288" s="473" t="s">
        <v>112</v>
      </c>
      <c r="AJ288" s="473" t="s">
        <v>71</v>
      </c>
      <c r="AK288" s="473" t="s">
        <v>72</v>
      </c>
      <c r="AL288" s="473" t="s">
        <v>96</v>
      </c>
      <c r="AM288" s="474" t="s">
        <v>225</v>
      </c>
    </row>
    <row r="289" spans="2:51" ht="16" hidden="1" thickBot="1" x14ac:dyDescent="0.4">
      <c r="B289" s="764">
        <f>B246</f>
        <v>0</v>
      </c>
      <c r="C289" s="762"/>
      <c r="D289" s="762"/>
      <c r="E289" s="762"/>
      <c r="F289" s="762"/>
      <c r="G289" s="763"/>
      <c r="H289" s="301">
        <v>0</v>
      </c>
      <c r="I289" s="301">
        <v>0</v>
      </c>
      <c r="J289" s="301">
        <v>0</v>
      </c>
      <c r="K289" s="282">
        <f>SUM(H289:J289)</f>
        <v>0</v>
      </c>
      <c r="L289" s="461"/>
      <c r="N289" s="764">
        <f>N246</f>
        <v>0</v>
      </c>
      <c r="O289" s="762"/>
      <c r="P289" s="762"/>
      <c r="Q289" s="762"/>
      <c r="R289" s="762"/>
      <c r="S289" s="763"/>
      <c r="T289" s="306">
        <f>AM246</f>
        <v>0</v>
      </c>
      <c r="U289" s="302">
        <v>0</v>
      </c>
      <c r="V289" s="302">
        <v>0</v>
      </c>
      <c r="W289" s="301">
        <v>0</v>
      </c>
      <c r="X289" s="313">
        <f>SUM(U289:W289)</f>
        <v>0</v>
      </c>
      <c r="Y289" s="269">
        <f>K289-X289</f>
        <v>0</v>
      </c>
      <c r="Z289" s="461"/>
      <c r="AA289" s="494"/>
      <c r="AB289" s="764">
        <f>IF($O$304&lt;&gt;0, N289, B289)</f>
        <v>0</v>
      </c>
      <c r="AC289" s="762"/>
      <c r="AD289" s="762"/>
      <c r="AE289" s="762"/>
      <c r="AF289" s="762"/>
      <c r="AG289" s="763"/>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789"/>
      <c r="O290" s="789"/>
      <c r="P290" s="789"/>
      <c r="Q290" s="789"/>
      <c r="R290" s="789"/>
      <c r="S290" s="789"/>
      <c r="U290" s="479"/>
      <c r="V290" s="479"/>
      <c r="W290" s="272"/>
      <c r="X290" s="479"/>
      <c r="Y290" s="272"/>
      <c r="Z290" s="461"/>
      <c r="AA290" s="461"/>
      <c r="AB290" s="480"/>
      <c r="AC290" s="480"/>
      <c r="AG290" s="480"/>
      <c r="AH290" s="453"/>
      <c r="AI290" s="272"/>
      <c r="AJ290" s="479"/>
      <c r="AK290" s="272"/>
      <c r="AL290" s="479"/>
      <c r="AM290" s="272"/>
    </row>
    <row r="291" spans="2:51" hidden="1" x14ac:dyDescent="0.35">
      <c r="B291" s="759" t="s">
        <v>116</v>
      </c>
      <c r="C291" s="760"/>
      <c r="D291" s="760"/>
      <c r="E291" s="760"/>
      <c r="F291" s="760"/>
      <c r="G291" s="761"/>
      <c r="H291" s="473" t="s">
        <v>111</v>
      </c>
      <c r="I291" s="473" t="s">
        <v>71</v>
      </c>
      <c r="J291" s="473" t="s">
        <v>72</v>
      </c>
      <c r="K291" s="474" t="s">
        <v>94</v>
      </c>
      <c r="M291" s="490"/>
      <c r="N291" s="760" t="s">
        <v>116</v>
      </c>
      <c r="O291" s="760"/>
      <c r="P291" s="760"/>
      <c r="Q291" s="760"/>
      <c r="R291" s="760"/>
      <c r="S291" s="761"/>
      <c r="T291" s="492" t="s">
        <v>212</v>
      </c>
      <c r="U291" s="473" t="s">
        <v>41</v>
      </c>
      <c r="V291" s="473" t="s">
        <v>71</v>
      </c>
      <c r="W291" s="473" t="s">
        <v>72</v>
      </c>
      <c r="X291" s="473" t="s">
        <v>94</v>
      </c>
      <c r="Y291" s="474" t="s">
        <v>95</v>
      </c>
      <c r="AA291" s="490"/>
      <c r="AB291" s="759" t="s">
        <v>116</v>
      </c>
      <c r="AC291" s="760"/>
      <c r="AD291" s="760"/>
      <c r="AE291" s="760"/>
      <c r="AF291" s="760"/>
      <c r="AG291" s="761"/>
      <c r="AH291" s="473" t="s">
        <v>212</v>
      </c>
      <c r="AI291" s="473" t="s">
        <v>112</v>
      </c>
      <c r="AJ291" s="473" t="s">
        <v>71</v>
      </c>
      <c r="AK291" s="473" t="s">
        <v>72</v>
      </c>
      <c r="AL291" s="473" t="s">
        <v>96</v>
      </c>
      <c r="AM291" s="474" t="s">
        <v>225</v>
      </c>
    </row>
    <row r="292" spans="2:51" ht="16" hidden="1" thickBot="1" x14ac:dyDescent="0.4">
      <c r="B292" s="764">
        <f>B249</f>
        <v>0</v>
      </c>
      <c r="C292" s="762"/>
      <c r="D292" s="762"/>
      <c r="E292" s="762"/>
      <c r="F292" s="762"/>
      <c r="G292" s="763"/>
      <c r="H292" s="301">
        <v>0</v>
      </c>
      <c r="I292" s="301">
        <v>0</v>
      </c>
      <c r="J292" s="301">
        <v>0</v>
      </c>
      <c r="K292" s="282">
        <f>SUM(H292:J292)</f>
        <v>0</v>
      </c>
      <c r="L292" s="461"/>
      <c r="M292" s="490"/>
      <c r="N292" s="762">
        <f>N249</f>
        <v>0</v>
      </c>
      <c r="O292" s="762"/>
      <c r="P292" s="762"/>
      <c r="Q292" s="762"/>
      <c r="R292" s="762"/>
      <c r="S292" s="763"/>
      <c r="T292" s="305">
        <f>AM249</f>
        <v>0</v>
      </c>
      <c r="U292" s="301">
        <v>0</v>
      </c>
      <c r="V292" s="301">
        <v>0</v>
      </c>
      <c r="W292" s="301">
        <v>0</v>
      </c>
      <c r="X292" s="283">
        <f t="shared" ref="X292" si="52">SUM(U292:W292)</f>
        <v>0</v>
      </c>
      <c r="Y292" s="269">
        <f>K292-X292</f>
        <v>0</v>
      </c>
      <c r="Z292" s="461"/>
      <c r="AA292" s="494"/>
      <c r="AB292" s="764">
        <f>IF($O$304&lt;&gt;0, N292, B292)</f>
        <v>0</v>
      </c>
      <c r="AC292" s="762"/>
      <c r="AD292" s="762"/>
      <c r="AE292" s="762"/>
      <c r="AF292" s="762"/>
      <c r="AG292" s="763"/>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1" t="s">
        <v>119</v>
      </c>
      <c r="C295" s="772"/>
      <c r="D295" s="772"/>
      <c r="E295" s="772"/>
      <c r="F295" s="772"/>
      <c r="G295" s="772"/>
      <c r="H295" s="273">
        <f>SUM(F282, H286, H289, H292)</f>
        <v>0</v>
      </c>
      <c r="I295" s="273">
        <f>SUM(I282, I286, I289, I292, )</f>
        <v>0</v>
      </c>
      <c r="J295" s="273">
        <f>SUM(J282, J286, J289, J292)</f>
        <v>0</v>
      </c>
      <c r="K295" s="274">
        <f>SUM(H295:J295)</f>
        <v>0</v>
      </c>
      <c r="L295" s="461"/>
      <c r="N295" s="765" t="s">
        <v>119</v>
      </c>
      <c r="O295" s="766"/>
      <c r="P295" s="766"/>
      <c r="Q295" s="766"/>
      <c r="R295" s="766"/>
      <c r="S295" s="767"/>
      <c r="T295" s="307">
        <f>AM252</f>
        <v>0</v>
      </c>
      <c r="U295" s="303">
        <f>SUM(S282, U286, U289, U292)</f>
        <v>0</v>
      </c>
      <c r="V295" s="275">
        <f>SUM(V282, V286, V289, V292)</f>
        <v>0</v>
      </c>
      <c r="W295" s="275">
        <f>SUM(W282, W286, W289, W292)</f>
        <v>0</v>
      </c>
      <c r="X295" s="275">
        <f>SUM(U295:W295)</f>
        <v>0</v>
      </c>
      <c r="Y295" s="276">
        <f>K295-X295</f>
        <v>0</v>
      </c>
      <c r="Z295" s="461"/>
      <c r="AA295" s="461"/>
      <c r="AB295" s="759" t="s">
        <v>119</v>
      </c>
      <c r="AC295" s="760"/>
      <c r="AD295" s="760"/>
      <c r="AE295" s="760"/>
      <c r="AF295" s="760"/>
      <c r="AG295" s="761"/>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799" t="s">
        <v>120</v>
      </c>
      <c r="C296" s="800"/>
      <c r="D296" s="800"/>
      <c r="E296" s="800"/>
      <c r="F296" s="800"/>
      <c r="G296" s="800"/>
      <c r="H296" s="481"/>
      <c r="I296" s="482"/>
      <c r="J296" s="253">
        <f>SUM(I295:J295)</f>
        <v>0</v>
      </c>
      <c r="K296" s="282">
        <f>SUM(H296:J296)</f>
        <v>0</v>
      </c>
      <c r="L296" s="461"/>
      <c r="N296" s="768" t="s">
        <v>120</v>
      </c>
      <c r="O296" s="769"/>
      <c r="P296" s="769"/>
      <c r="Q296" s="769"/>
      <c r="R296" s="769"/>
      <c r="S296" s="769"/>
      <c r="T296" s="305">
        <f>AM253</f>
        <v>0</v>
      </c>
      <c r="U296" s="495"/>
      <c r="V296" s="483"/>
      <c r="W296" s="483"/>
      <c r="X296" s="254">
        <f xml:space="preserve"> SUM(V282, W282, V286, W286, V289, W289, V292, W292)</f>
        <v>0</v>
      </c>
      <c r="Y296" s="269">
        <f>H296-X296</f>
        <v>0</v>
      </c>
      <c r="Z296" s="461"/>
      <c r="AA296" s="461"/>
      <c r="AB296" s="768" t="s">
        <v>120</v>
      </c>
      <c r="AC296" s="769"/>
      <c r="AD296" s="769"/>
      <c r="AE296" s="769"/>
      <c r="AF296" s="769"/>
      <c r="AG296" s="770"/>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59" t="s">
        <v>121</v>
      </c>
      <c r="C298" s="760"/>
      <c r="D298" s="760"/>
      <c r="E298" s="760"/>
      <c r="F298" s="760"/>
      <c r="G298" s="761"/>
      <c r="H298" s="473" t="s">
        <v>111</v>
      </c>
      <c r="I298" s="774" t="s">
        <v>27</v>
      </c>
      <c r="J298" s="761"/>
      <c r="K298" s="474" t="s">
        <v>122</v>
      </c>
      <c r="L298" s="461"/>
      <c r="N298" s="759" t="s">
        <v>121</v>
      </c>
      <c r="O298" s="760"/>
      <c r="P298" s="760"/>
      <c r="Q298" s="760"/>
      <c r="R298" s="760"/>
      <c r="S298" s="760"/>
      <c r="T298" s="473" t="s">
        <v>212</v>
      </c>
      <c r="U298" s="473" t="s">
        <v>41</v>
      </c>
      <c r="V298" s="774" t="s">
        <v>27</v>
      </c>
      <c r="W298" s="761"/>
      <c r="X298" s="473" t="s">
        <v>94</v>
      </c>
      <c r="Y298" s="474" t="s">
        <v>95</v>
      </c>
      <c r="Z298" s="461"/>
      <c r="AA298" s="494"/>
      <c r="AB298" s="759" t="s">
        <v>121</v>
      </c>
      <c r="AC298" s="760"/>
      <c r="AD298" s="760"/>
      <c r="AE298" s="760"/>
      <c r="AF298" s="760"/>
      <c r="AG298" s="761"/>
      <c r="AH298" s="473" t="s">
        <v>212</v>
      </c>
      <c r="AI298" s="473" t="s">
        <v>123</v>
      </c>
      <c r="AJ298" s="774" t="s">
        <v>27</v>
      </c>
      <c r="AK298" s="761"/>
      <c r="AL298" s="473" t="s">
        <v>124</v>
      </c>
      <c r="AM298" s="474" t="s">
        <v>225</v>
      </c>
    </row>
    <row r="299" spans="2:51" ht="16" hidden="1" thickBot="1" x14ac:dyDescent="0.4">
      <c r="B299" s="768" t="s">
        <v>40</v>
      </c>
      <c r="C299" s="769"/>
      <c r="D299" s="769"/>
      <c r="E299" s="769"/>
      <c r="F299" s="769"/>
      <c r="G299" s="770"/>
      <c r="H299" s="268">
        <f>( SUM(F282, H286, H289, H292))*$C$8</f>
        <v>0</v>
      </c>
      <c r="I299" s="792">
        <f>( SUM(I282, I286, I289, I292, J282, J286, J289, J292))*$C$8</f>
        <v>0</v>
      </c>
      <c r="J299" s="793"/>
      <c r="K299" s="282">
        <f>SUM(H299:J299)</f>
        <v>0</v>
      </c>
      <c r="L299" s="461"/>
      <c r="N299" s="768" t="s">
        <v>40</v>
      </c>
      <c r="O299" s="769"/>
      <c r="P299" s="769"/>
      <c r="Q299" s="769"/>
      <c r="R299" s="769"/>
      <c r="S299" s="769"/>
      <c r="T299" s="311">
        <f>AM256</f>
        <v>0</v>
      </c>
      <c r="U299" s="283">
        <f>( SUM(S282, U286, U289, U292))*$O$8</f>
        <v>0</v>
      </c>
      <c r="V299" s="794">
        <f>( SUM(V282, W282, V286, W286, V289, W289, V292, W292, ))*$O$8</f>
        <v>0</v>
      </c>
      <c r="W299" s="795"/>
      <c r="X299" s="283">
        <f>SUM(U299:W299)</f>
        <v>0</v>
      </c>
      <c r="Y299" s="269">
        <f>K299-X299</f>
        <v>0</v>
      </c>
      <c r="Z299" s="461"/>
      <c r="AA299" s="494"/>
      <c r="AB299" s="768" t="s">
        <v>40</v>
      </c>
      <c r="AC299" s="769"/>
      <c r="AD299" s="769"/>
      <c r="AE299" s="769"/>
      <c r="AF299" s="769"/>
      <c r="AG299" s="770"/>
      <c r="AH299" s="310">
        <f>AM256</f>
        <v>0</v>
      </c>
      <c r="AI299" s="500">
        <f>( SUM(AG282, AI286, AI289, AI292))*$C$8</f>
        <v>0</v>
      </c>
      <c r="AJ299" s="790">
        <f>( SUM(AJ282, AK282, AJ286, AK286, AJ289, AK289, AJ292, AK292, ))*$C$8</f>
        <v>0</v>
      </c>
      <c r="AK299" s="791"/>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796" t="s">
        <v>126</v>
      </c>
      <c r="C301" s="797"/>
      <c r="D301" s="797"/>
      <c r="E301" s="797"/>
      <c r="F301" s="797"/>
      <c r="G301" s="798"/>
      <c r="H301" s="285">
        <f>SUM(H295,H299)</f>
        <v>0</v>
      </c>
      <c r="I301" s="285">
        <f>SUM(I295, I299)</f>
        <v>0</v>
      </c>
      <c r="J301" s="285">
        <f>SUM(J295)</f>
        <v>0</v>
      </c>
      <c r="K301" s="286">
        <f>SUM(H301:J301)</f>
        <v>0</v>
      </c>
      <c r="L301" s="272"/>
      <c r="N301" s="782" t="s">
        <v>126</v>
      </c>
      <c r="O301" s="783"/>
      <c r="P301" s="783"/>
      <c r="Q301" s="783"/>
      <c r="R301" s="783"/>
      <c r="S301" s="78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784" t="s">
        <v>126</v>
      </c>
      <c r="AC301" s="785"/>
      <c r="AD301" s="785"/>
      <c r="AE301" s="785"/>
      <c r="AF301" s="785"/>
      <c r="AG301" s="78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4"/>
      <c r="AI304" s="761"/>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775"/>
      <c r="AI305" s="776"/>
      <c r="AJ305" s="776"/>
      <c r="AK305" s="777"/>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8"/>
      <c r="AI306" s="770"/>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79" t="s">
        <v>151</v>
      </c>
      <c r="AH308" s="780"/>
      <c r="AI308" s="780"/>
      <c r="AJ308" s="780"/>
      <c r="AK308" s="781"/>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sheetData>
  <sheetProtection algorithmName="SHA-512" hashValue="6FMowFo++aTLXjZBvF0kRNnZ7UDC7DanWLZV4uSHuMy+juFPmNnd7NL5NI1Q10lfQ9XW5GcfB+85B23xD0wzew==" saltValue="L6gfaIN3coPktwParj259Q=="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79" priority="5" operator="greaterThan">
      <formula>0.1</formula>
    </cfRule>
  </conditionalFormatting>
  <conditionalFormatting sqref="E12 Q12 AE12">
    <cfRule type="cellIs" dxfId="78" priority="6" operator="lessThan">
      <formula>#REF!</formula>
    </cfRule>
  </conditionalFormatting>
  <conditionalFormatting sqref="Q7">
    <cfRule type="cellIs" dxfId="77" priority="4" operator="greaterThan">
      <formula>0.1</formula>
    </cfRule>
  </conditionalFormatting>
  <conditionalFormatting sqref="AE7">
    <cfRule type="cellIs" dxfId="76" priority="3" operator="greaterThan">
      <formula>0.1</formula>
    </cfRule>
  </conditionalFormatting>
  <conditionalFormatting sqref="AS7">
    <cfRule type="cellIs" dxfId="75" priority="1" operator="greaterThan">
      <formula>0.1</formula>
    </cfRule>
  </conditionalFormatting>
  <conditionalFormatting sqref="AS12">
    <cfRule type="cellIs" dxfId="74" priority="2" operator="lessThan">
      <formula>#REF!</formula>
    </cfRule>
  </conditionalFormatting>
  <dataValidations count="1">
    <dataValidation allowBlank="1" showInputMessage="1" showErrorMessage="1" prompt="Insert 'NO' if IDC is more than 10%." sqref="E14 R14 AF14 AT14" xr:uid="{10F254B0-1FD4-480B-81B4-F7DC5BE9CEDB}"/>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4D0F1-5EB5-4EDA-B600-31306F271B1C}">
  <sheetPr>
    <tabColor theme="2"/>
  </sheetPr>
  <dimension ref="B1:BD317"/>
  <sheetViews>
    <sheetView showGridLines="0" zoomScale="60" zoomScaleNormal="60" workbookViewId="0">
      <selection activeCell="C4" sqref="C4:I4"/>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59" t="s">
        <v>255</v>
      </c>
      <c r="C2" s="760"/>
      <c r="D2" s="760"/>
      <c r="E2" s="760"/>
      <c r="F2" s="760"/>
      <c r="G2" s="760"/>
      <c r="H2" s="760"/>
      <c r="I2" s="801"/>
      <c r="K2" s="457"/>
      <c r="L2" s="457"/>
      <c r="M2" s="457"/>
      <c r="N2" s="759" t="s">
        <v>255</v>
      </c>
      <c r="O2" s="760"/>
      <c r="P2" s="760"/>
      <c r="Q2" s="760"/>
      <c r="R2" s="760"/>
      <c r="S2" s="760"/>
      <c r="T2" s="760"/>
      <c r="U2" s="801"/>
      <c r="W2" s="457"/>
      <c r="X2" s="457"/>
      <c r="Y2" s="457"/>
      <c r="Z2" s="457"/>
      <c r="AA2" s="457"/>
      <c r="AB2" s="759" t="s">
        <v>255</v>
      </c>
      <c r="AC2" s="760"/>
      <c r="AD2" s="760"/>
      <c r="AE2" s="760"/>
      <c r="AF2" s="760"/>
      <c r="AG2" s="760"/>
      <c r="AH2" s="760"/>
      <c r="AI2" s="801"/>
      <c r="AK2" s="457"/>
      <c r="AL2" s="457"/>
      <c r="AM2" s="457"/>
      <c r="AN2" s="457"/>
      <c r="AO2" s="457"/>
      <c r="AP2" s="759" t="s">
        <v>255</v>
      </c>
      <c r="AQ2" s="760"/>
      <c r="AR2" s="760"/>
      <c r="AS2" s="760"/>
      <c r="AT2" s="760"/>
      <c r="AU2" s="760"/>
      <c r="AV2" s="760"/>
      <c r="AW2" s="801"/>
      <c r="AX2" s="457"/>
      <c r="AY2" s="457"/>
      <c r="AZ2" s="457"/>
      <c r="BA2" s="457"/>
      <c r="BB2" s="457"/>
      <c r="BC2" s="457"/>
      <c r="BD2" s="457"/>
    </row>
    <row r="3" spans="2:56" x14ac:dyDescent="0.35">
      <c r="B3" s="260" t="s">
        <v>234</v>
      </c>
      <c r="C3" s="775"/>
      <c r="D3" s="776"/>
      <c r="E3" s="776"/>
      <c r="F3" s="776"/>
      <c r="G3" s="776"/>
      <c r="H3" s="776"/>
      <c r="I3" s="777"/>
      <c r="K3" s="457"/>
      <c r="L3" s="457"/>
      <c r="M3" s="457"/>
      <c r="N3" s="260" t="s">
        <v>234</v>
      </c>
      <c r="O3" s="837">
        <f>C3</f>
        <v>0</v>
      </c>
      <c r="P3" s="838"/>
      <c r="Q3" s="838"/>
      <c r="R3" s="838"/>
      <c r="S3" s="838"/>
      <c r="T3" s="838"/>
      <c r="U3" s="839"/>
      <c r="W3" s="457"/>
      <c r="X3" s="457"/>
      <c r="Y3" s="457"/>
      <c r="Z3" s="457"/>
      <c r="AA3" s="457"/>
      <c r="AB3" s="260" t="s">
        <v>234</v>
      </c>
      <c r="AC3" s="812">
        <f>O3</f>
        <v>0</v>
      </c>
      <c r="AD3" s="813"/>
      <c r="AE3" s="813"/>
      <c r="AF3" s="813"/>
      <c r="AG3" s="813"/>
      <c r="AH3" s="813"/>
      <c r="AI3" s="814"/>
      <c r="AK3" s="457"/>
      <c r="AL3" s="457"/>
      <c r="AM3" s="457"/>
      <c r="AN3" s="457"/>
      <c r="AO3" s="457"/>
      <c r="AP3" s="260" t="s">
        <v>234</v>
      </c>
      <c r="AQ3" s="845">
        <f>C3</f>
        <v>0</v>
      </c>
      <c r="AR3" s="846"/>
      <c r="AS3" s="846"/>
      <c r="AT3" s="846"/>
      <c r="AU3" s="846"/>
      <c r="AV3" s="846"/>
      <c r="AW3" s="847"/>
      <c r="AX3" s="457"/>
      <c r="AY3" s="457"/>
      <c r="AZ3" s="457"/>
      <c r="BA3" s="457"/>
      <c r="BB3" s="457"/>
      <c r="BC3" s="457"/>
      <c r="BD3" s="457"/>
    </row>
    <row r="4" spans="2:56" x14ac:dyDescent="0.35">
      <c r="B4" s="260" t="s">
        <v>235</v>
      </c>
      <c r="C4" s="775"/>
      <c r="D4" s="776"/>
      <c r="E4" s="776"/>
      <c r="F4" s="776"/>
      <c r="G4" s="776"/>
      <c r="H4" s="776"/>
      <c r="I4" s="777"/>
      <c r="K4" s="457"/>
      <c r="L4" s="457"/>
      <c r="M4" s="457"/>
      <c r="N4" s="260" t="s">
        <v>235</v>
      </c>
      <c r="O4" s="837">
        <f>C4</f>
        <v>0</v>
      </c>
      <c r="P4" s="838"/>
      <c r="Q4" s="838"/>
      <c r="R4" s="838"/>
      <c r="S4" s="838"/>
      <c r="T4" s="838"/>
      <c r="U4" s="839"/>
      <c r="W4" s="457"/>
      <c r="X4" s="457"/>
      <c r="Y4" s="457"/>
      <c r="Z4" s="457"/>
      <c r="AA4" s="457"/>
      <c r="AB4" s="260" t="s">
        <v>235</v>
      </c>
      <c r="AC4" s="812">
        <f>O4</f>
        <v>0</v>
      </c>
      <c r="AD4" s="813"/>
      <c r="AE4" s="813"/>
      <c r="AF4" s="813"/>
      <c r="AG4" s="813"/>
      <c r="AH4" s="813"/>
      <c r="AI4" s="814"/>
      <c r="AK4" s="457"/>
      <c r="AL4" s="457"/>
      <c r="AM4" s="457"/>
      <c r="AN4" s="457"/>
      <c r="AO4" s="457"/>
      <c r="AP4" s="260" t="s">
        <v>235</v>
      </c>
      <c r="AQ4" s="845">
        <f>C4</f>
        <v>0</v>
      </c>
      <c r="AR4" s="846"/>
      <c r="AS4" s="846"/>
      <c r="AT4" s="846"/>
      <c r="AU4" s="846"/>
      <c r="AV4" s="846"/>
      <c r="AW4" s="847"/>
      <c r="AX4" s="457"/>
      <c r="AY4" s="457"/>
      <c r="AZ4" s="457"/>
      <c r="BA4" s="457"/>
      <c r="BB4" s="457"/>
      <c r="BC4" s="457"/>
      <c r="BD4" s="457"/>
    </row>
    <row r="5" spans="2:56" ht="16" thickBot="1" x14ac:dyDescent="0.4">
      <c r="B5" s="250" t="s">
        <v>236</v>
      </c>
      <c r="C5" s="778"/>
      <c r="D5" s="769"/>
      <c r="E5" s="769"/>
      <c r="F5" s="769"/>
      <c r="G5" s="769"/>
      <c r="H5" s="769"/>
      <c r="I5" s="836"/>
      <c r="K5" s="457"/>
      <c r="L5" s="457"/>
      <c r="M5" s="457"/>
      <c r="N5" s="250" t="s">
        <v>236</v>
      </c>
      <c r="O5" s="840">
        <f>C5</f>
        <v>0</v>
      </c>
      <c r="P5" s="841"/>
      <c r="Q5" s="841"/>
      <c r="R5" s="841"/>
      <c r="S5" s="841"/>
      <c r="T5" s="841"/>
      <c r="U5" s="842"/>
      <c r="W5" s="457"/>
      <c r="X5" s="457"/>
      <c r="Y5" s="457"/>
      <c r="Z5" s="457"/>
      <c r="AA5" s="457"/>
      <c r="AB5" s="250" t="s">
        <v>236</v>
      </c>
      <c r="AC5" s="815">
        <f>O5</f>
        <v>0</v>
      </c>
      <c r="AD5" s="816"/>
      <c r="AE5" s="816"/>
      <c r="AF5" s="816"/>
      <c r="AG5" s="816"/>
      <c r="AH5" s="816"/>
      <c r="AI5" s="817"/>
      <c r="AK5" s="457"/>
      <c r="AL5" s="457"/>
      <c r="AM5" s="457"/>
      <c r="AN5" s="457"/>
      <c r="AO5" s="457"/>
      <c r="AP5" s="250" t="s">
        <v>236</v>
      </c>
      <c r="AQ5" s="848">
        <f>C5</f>
        <v>0</v>
      </c>
      <c r="AR5" s="849"/>
      <c r="AS5" s="849"/>
      <c r="AT5" s="849"/>
      <c r="AU5" s="849"/>
      <c r="AV5" s="849"/>
      <c r="AW5" s="850"/>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823"/>
      <c r="P7" s="823"/>
      <c r="Q7" s="462"/>
      <c r="W7" s="457"/>
      <c r="X7" s="457"/>
      <c r="Y7" s="457"/>
      <c r="Z7" s="457"/>
      <c r="AA7" s="457"/>
      <c r="AB7" s="461"/>
      <c r="AC7" s="818"/>
      <c r="AD7" s="818"/>
      <c r="AE7" s="462"/>
      <c r="AK7" s="457"/>
      <c r="AL7" s="457"/>
      <c r="AM7" s="457"/>
      <c r="AN7" s="457"/>
      <c r="AO7" s="457"/>
      <c r="AP7" s="459"/>
      <c r="AQ7" s="823"/>
      <c r="AR7" s="823"/>
      <c r="AS7" s="462"/>
      <c r="AX7" s="457"/>
      <c r="AY7" s="457"/>
      <c r="AZ7" s="457"/>
      <c r="BA7" s="457"/>
      <c r="BB7" s="457"/>
      <c r="BC7" s="457"/>
      <c r="BD7" s="457"/>
    </row>
    <row r="8" spans="2:56" ht="16" thickBot="1" x14ac:dyDescent="0.4">
      <c r="B8" s="464" t="s">
        <v>318</v>
      </c>
      <c r="C8" s="465">
        <v>0.15</v>
      </c>
      <c r="D8" s="461"/>
      <c r="E8" s="466"/>
      <c r="K8" s="457"/>
      <c r="L8" s="457"/>
      <c r="M8" s="457"/>
      <c r="N8" s="464" t="s">
        <v>319</v>
      </c>
      <c r="O8" s="824">
        <v>0.15</v>
      </c>
      <c r="P8" s="825"/>
      <c r="Q8" s="466"/>
      <c r="W8" s="457"/>
      <c r="X8" s="457"/>
      <c r="Y8" s="457"/>
      <c r="Z8" s="457"/>
      <c r="AA8" s="457"/>
      <c r="AB8" s="461"/>
      <c r="AC8" s="818"/>
      <c r="AD8" s="818"/>
      <c r="AE8" s="466"/>
      <c r="AK8" s="457"/>
      <c r="AL8" s="457"/>
      <c r="AM8" s="457"/>
      <c r="AN8" s="457"/>
      <c r="AO8" s="457"/>
      <c r="AP8" s="464" t="s">
        <v>319</v>
      </c>
      <c r="AQ8" s="851">
        <v>0.15</v>
      </c>
      <c r="AR8" s="852"/>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26">
        <f>SUM(O46, O89, O132, O175, O218, O261, O304)</f>
        <v>0</v>
      </c>
      <c r="P9" s="827"/>
      <c r="Q9" s="461"/>
      <c r="W9" s="457"/>
      <c r="X9" s="457"/>
      <c r="Y9" s="457"/>
      <c r="Z9" s="457"/>
      <c r="AA9" s="457"/>
      <c r="AB9" s="468" t="s">
        <v>237</v>
      </c>
      <c r="AC9" s="819">
        <f>SUM(AC46, AC89, AC132, AC175, AC218, AC261, AC304)</f>
        <v>0</v>
      </c>
      <c r="AD9" s="820"/>
      <c r="AE9" s="461"/>
      <c r="AK9" s="457"/>
      <c r="AL9" s="457"/>
      <c r="AM9" s="457"/>
      <c r="AN9" s="457"/>
      <c r="AO9" s="457"/>
      <c r="AP9" s="467" t="s">
        <v>55</v>
      </c>
      <c r="AQ9" s="853">
        <f>SUM(AQ46, AQ89, AQ132, AQ175, AQ218, AQ261, AQ304)</f>
        <v>0</v>
      </c>
      <c r="AR9" s="854"/>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26">
        <f>SUM(O47, O90, O133, O176, O219, O262, O305)</f>
        <v>0</v>
      </c>
      <c r="P10" s="827"/>
      <c r="Q10" s="461"/>
      <c r="W10" s="457"/>
      <c r="X10" s="457"/>
      <c r="Y10" s="457"/>
      <c r="Z10" s="457"/>
      <c r="AA10" s="457"/>
      <c r="AB10" s="469" t="s">
        <v>238</v>
      </c>
      <c r="AC10" s="821">
        <f>SUM(AC47, AC90, AC133, AC176, AC219, AC262, AC305)</f>
        <v>0</v>
      </c>
      <c r="AD10" s="822"/>
      <c r="AE10" s="461"/>
      <c r="AK10" s="457"/>
      <c r="AL10" s="457"/>
      <c r="AM10" s="457"/>
      <c r="AN10" s="457"/>
      <c r="AO10" s="457"/>
      <c r="AP10" s="467" t="s">
        <v>56</v>
      </c>
      <c r="AQ10" s="853">
        <f>SUM(AQ47, AQ90, AQ133, AQ176, AQ219, AQ262, AQ305)</f>
        <v>0</v>
      </c>
      <c r="AR10" s="854"/>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26">
        <f>SUM(O48, O91, O134, O177, O220, O263, O306)</f>
        <v>0</v>
      </c>
      <c r="P11" s="827"/>
      <c r="Q11" s="461"/>
      <c r="W11" s="457"/>
      <c r="X11" s="457"/>
      <c r="Y11" s="457"/>
      <c r="Z11" s="457"/>
      <c r="AA11" s="457"/>
      <c r="AB11" s="469" t="s">
        <v>239</v>
      </c>
      <c r="AC11" s="821">
        <f>SUM(AC48, AC91, AC134, AC177, AC220, AC263, AC306)</f>
        <v>0</v>
      </c>
      <c r="AD11" s="822"/>
      <c r="AE11" s="461"/>
      <c r="AK11" s="457"/>
      <c r="AL11" s="457"/>
      <c r="AM11" s="457"/>
      <c r="AN11" s="457"/>
      <c r="AO11" s="457"/>
      <c r="AP11" s="467" t="s">
        <v>57</v>
      </c>
      <c r="AQ11" s="853">
        <f>SUM(AQ48, AQ91, AQ134, AQ177, AQ220, AQ263, AQ306)</f>
        <v>0</v>
      </c>
      <c r="AR11" s="854"/>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26">
        <f>SUM(O10:P11)</f>
        <v>0</v>
      </c>
      <c r="P12" s="827"/>
      <c r="Q12" s="461"/>
      <c r="W12" s="457"/>
      <c r="X12" s="457"/>
      <c r="Y12" s="457"/>
      <c r="Z12" s="457"/>
      <c r="AA12" s="457"/>
      <c r="AB12" s="469" t="s">
        <v>240</v>
      </c>
      <c r="AC12" s="821">
        <f>SUM(AC10:AD11)</f>
        <v>0</v>
      </c>
      <c r="AD12" s="822"/>
      <c r="AE12" s="461"/>
      <c r="AK12" s="457"/>
      <c r="AL12" s="457"/>
      <c r="AM12" s="457"/>
      <c r="AN12" s="457"/>
      <c r="AO12" s="457"/>
      <c r="AP12" s="467" t="s">
        <v>58</v>
      </c>
      <c r="AQ12" s="853">
        <f>SUM(AQ10:AR11)</f>
        <v>0</v>
      </c>
      <c r="AR12" s="854"/>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26">
        <f>SUM(O9:P11)</f>
        <v>0</v>
      </c>
      <c r="P13" s="827"/>
      <c r="Q13" s="461"/>
      <c r="W13" s="457"/>
      <c r="X13" s="457"/>
      <c r="Y13" s="457"/>
      <c r="Z13" s="457"/>
      <c r="AA13" s="457"/>
      <c r="AB13" s="469" t="s">
        <v>242</v>
      </c>
      <c r="AC13" s="834">
        <f>SUM(AC9:AD11)</f>
        <v>0</v>
      </c>
      <c r="AD13" s="835"/>
      <c r="AE13" s="461"/>
      <c r="AK13" s="457"/>
      <c r="AL13" s="457"/>
      <c r="AM13" s="457"/>
      <c r="AN13" s="457"/>
      <c r="AO13" s="457"/>
      <c r="AP13" s="467" t="s">
        <v>351</v>
      </c>
      <c r="AQ13" s="853">
        <f>SUM(AQ9:AR11)</f>
        <v>0</v>
      </c>
      <c r="AR13" s="854"/>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28" t="e">
        <f>Q14&amp;R14&amp;S14</f>
        <v>#DIV/0!</v>
      </c>
      <c r="P14" s="829"/>
      <c r="Q14" s="264" t="e">
        <f>P9/P9</f>
        <v>#DIV/0!</v>
      </c>
      <c r="R14" s="471" t="s">
        <v>62</v>
      </c>
      <c r="S14" s="265" t="e">
        <f>P12/P9</f>
        <v>#DIV/0!</v>
      </c>
      <c r="W14" s="457"/>
      <c r="X14" s="457"/>
      <c r="Y14" s="457"/>
      <c r="Z14" s="457"/>
      <c r="AA14" s="457"/>
      <c r="AB14" s="472" t="s">
        <v>243</v>
      </c>
      <c r="AC14" s="815" t="e">
        <f>AE14&amp;AF14&amp;AG14</f>
        <v>#DIV/0!</v>
      </c>
      <c r="AD14" s="817"/>
      <c r="AE14" s="264" t="e">
        <f>AD9/AD9</f>
        <v>#DIV/0!</v>
      </c>
      <c r="AF14" s="471" t="s">
        <v>62</v>
      </c>
      <c r="AG14" s="265" t="e">
        <f>AD12/AD9</f>
        <v>#DIV/0!</v>
      </c>
      <c r="AK14" s="457"/>
      <c r="AL14" s="457"/>
      <c r="AM14" s="457"/>
      <c r="AN14" s="457"/>
      <c r="AO14" s="457"/>
      <c r="AP14" s="470" t="s">
        <v>60</v>
      </c>
      <c r="AQ14" s="855" t="e">
        <f>AS14&amp;AT14&amp;AU14</f>
        <v>#DIV/0!</v>
      </c>
      <c r="AR14" s="856"/>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02" t="s">
        <v>303</v>
      </c>
      <c r="C17" s="803"/>
      <c r="D17" s="803"/>
      <c r="E17" s="803"/>
      <c r="F17" s="803"/>
      <c r="G17" s="803"/>
      <c r="H17" s="803"/>
      <c r="I17" s="803"/>
      <c r="J17" s="803"/>
      <c r="K17" s="804"/>
      <c r="N17" s="805" t="s">
        <v>78</v>
      </c>
      <c r="O17" s="806"/>
      <c r="P17" s="806"/>
      <c r="Q17" s="806"/>
      <c r="R17" s="806"/>
      <c r="S17" s="806"/>
      <c r="T17" s="806"/>
      <c r="U17" s="806"/>
      <c r="V17" s="806"/>
      <c r="W17" s="806"/>
      <c r="X17" s="806"/>
      <c r="Y17" s="807"/>
      <c r="AB17" s="808" t="s">
        <v>79</v>
      </c>
      <c r="AC17" s="809"/>
      <c r="AD17" s="809"/>
      <c r="AE17" s="809"/>
      <c r="AF17" s="809"/>
      <c r="AG17" s="809"/>
      <c r="AH17" s="809"/>
      <c r="AI17" s="809"/>
      <c r="AJ17" s="809"/>
      <c r="AK17" s="809"/>
      <c r="AL17" s="809"/>
      <c r="AM17" s="810"/>
      <c r="AP17" s="857" t="s">
        <v>340</v>
      </c>
      <c r="AQ17" s="858"/>
      <c r="AR17" s="858"/>
      <c r="AS17" s="858"/>
      <c r="AT17" s="858"/>
      <c r="AU17" s="858"/>
      <c r="AV17" s="858"/>
      <c r="AW17" s="858"/>
      <c r="AX17" s="858"/>
      <c r="AY17" s="859"/>
    </row>
    <row r="18" spans="2:51" ht="16" thickBot="1" x14ac:dyDescent="0.4">
      <c r="B18" s="250" t="s">
        <v>301</v>
      </c>
      <c r="C18" s="778"/>
      <c r="D18" s="770"/>
      <c r="E18" s="251" t="s">
        <v>302</v>
      </c>
      <c r="F18" s="830"/>
      <c r="G18" s="831"/>
      <c r="H18" s="831"/>
      <c r="I18" s="831"/>
      <c r="J18" s="831"/>
      <c r="K18" s="832"/>
      <c r="N18" s="250" t="s">
        <v>301</v>
      </c>
      <c r="O18" s="830"/>
      <c r="P18" s="831"/>
      <c r="Q18" s="833"/>
      <c r="R18" s="251" t="s">
        <v>302</v>
      </c>
      <c r="S18" s="830"/>
      <c r="T18" s="831"/>
      <c r="U18" s="831"/>
      <c r="V18" s="831"/>
      <c r="W18" s="831"/>
      <c r="X18" s="831"/>
      <c r="Y18" s="832"/>
      <c r="AB18" s="250" t="s">
        <v>301</v>
      </c>
      <c r="AC18" s="830"/>
      <c r="AD18" s="831"/>
      <c r="AE18" s="833"/>
      <c r="AF18" s="251" t="s">
        <v>302</v>
      </c>
      <c r="AG18" s="830"/>
      <c r="AH18" s="831"/>
      <c r="AI18" s="831"/>
      <c r="AJ18" s="831"/>
      <c r="AK18" s="831"/>
      <c r="AL18" s="831"/>
      <c r="AM18" s="832"/>
      <c r="AP18" s="250" t="s">
        <v>326</v>
      </c>
      <c r="AQ18" s="778"/>
      <c r="AR18" s="770"/>
      <c r="AS18" s="251" t="s">
        <v>327</v>
      </c>
      <c r="AT18" s="830"/>
      <c r="AU18" s="831"/>
      <c r="AV18" s="831"/>
      <c r="AW18" s="831"/>
      <c r="AX18" s="831"/>
      <c r="AY18" s="832"/>
    </row>
    <row r="19" spans="2:51" ht="16" thickBot="1" x14ac:dyDescent="0.4">
      <c r="D19" s="144"/>
      <c r="E19" s="144"/>
    </row>
    <row r="20" spans="2:51" x14ac:dyDescent="0.35">
      <c r="B20" s="771" t="s">
        <v>244</v>
      </c>
      <c r="C20" s="772"/>
      <c r="D20" s="772"/>
      <c r="E20" s="772"/>
      <c r="F20" s="772"/>
      <c r="G20" s="772"/>
      <c r="H20" s="772"/>
      <c r="I20" s="772"/>
      <c r="J20" s="772"/>
      <c r="K20" s="773"/>
      <c r="N20" s="759" t="s">
        <v>83</v>
      </c>
      <c r="O20" s="760"/>
      <c r="P20" s="760"/>
      <c r="Q20" s="760"/>
      <c r="R20" s="760"/>
      <c r="S20" s="760"/>
      <c r="T20" s="760"/>
      <c r="U20" s="760"/>
      <c r="V20" s="760"/>
      <c r="W20" s="760"/>
      <c r="X20" s="760"/>
      <c r="Y20" s="801"/>
      <c r="AB20" s="771" t="s">
        <v>83</v>
      </c>
      <c r="AC20" s="772"/>
      <c r="AD20" s="772"/>
      <c r="AE20" s="772"/>
      <c r="AF20" s="772"/>
      <c r="AG20" s="772"/>
      <c r="AH20" s="772"/>
      <c r="AI20" s="772"/>
      <c r="AJ20" s="772"/>
      <c r="AK20" s="772"/>
      <c r="AL20" s="772"/>
      <c r="AM20" s="773"/>
      <c r="AP20" s="771" t="s">
        <v>244</v>
      </c>
      <c r="AQ20" s="772"/>
      <c r="AR20" s="772"/>
      <c r="AS20" s="772"/>
      <c r="AT20" s="772"/>
      <c r="AU20" s="772"/>
      <c r="AV20" s="772"/>
      <c r="AW20" s="772"/>
      <c r="AX20" s="772"/>
      <c r="AY20" s="773"/>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572" t="s">
        <v>246</v>
      </c>
      <c r="P21" s="572"/>
      <c r="Q21" s="392" t="s">
        <v>87</v>
      </c>
      <c r="R21" s="392" t="s">
        <v>88</v>
      </c>
      <c r="S21" s="392" t="s">
        <v>89</v>
      </c>
      <c r="T21" s="392" t="s">
        <v>90</v>
      </c>
      <c r="U21" s="392" t="s">
        <v>91</v>
      </c>
      <c r="V21" s="392" t="s">
        <v>92</v>
      </c>
      <c r="W21" s="392" t="s">
        <v>93</v>
      </c>
      <c r="X21" s="392" t="s">
        <v>94</v>
      </c>
      <c r="Y21" s="475" t="s">
        <v>95</v>
      </c>
      <c r="AB21" s="260" t="s">
        <v>245</v>
      </c>
      <c r="AC21" s="572" t="s">
        <v>246</v>
      </c>
      <c r="AD21" s="572"/>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572"/>
      <c r="P22" s="572"/>
      <c r="Q22" s="476">
        <v>0</v>
      </c>
      <c r="R22" s="476">
        <v>0</v>
      </c>
      <c r="S22" s="496">
        <f>SUM(Q22:R22)</f>
        <v>0</v>
      </c>
      <c r="T22" s="476">
        <v>0</v>
      </c>
      <c r="U22" s="476">
        <v>0</v>
      </c>
      <c r="V22" s="496">
        <f>SUM(T22:U22)</f>
        <v>0</v>
      </c>
      <c r="W22" s="476">
        <v>0</v>
      </c>
      <c r="X22" s="496">
        <f>SUM(S22, V22, W22)</f>
        <v>0</v>
      </c>
      <c r="Y22" s="266">
        <f>K22-X22</f>
        <v>0</v>
      </c>
      <c r="AB22" s="260" t="s">
        <v>247</v>
      </c>
      <c r="AC22" s="577">
        <f>IF($O$46&lt;&gt;0, O22, C22)</f>
        <v>0</v>
      </c>
      <c r="AD22" s="577"/>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572"/>
      <c r="P23" s="572"/>
      <c r="Q23" s="476">
        <v>0</v>
      </c>
      <c r="R23" s="476">
        <v>0</v>
      </c>
      <c r="S23" s="496">
        <f>SUM(Q23:R23)</f>
        <v>0</v>
      </c>
      <c r="T23" s="476">
        <v>0</v>
      </c>
      <c r="U23" s="476">
        <v>0</v>
      </c>
      <c r="V23" s="496">
        <f>SUM(T23:U23)</f>
        <v>0</v>
      </c>
      <c r="W23" s="476">
        <v>0</v>
      </c>
      <c r="X23" s="496">
        <f>SUM(S23, V23, W23)</f>
        <v>0</v>
      </c>
      <c r="Y23" s="266">
        <f>K23-X23</f>
        <v>0</v>
      </c>
      <c r="AB23" s="260" t="s">
        <v>248</v>
      </c>
      <c r="AC23" s="577">
        <f>IF($O$46&lt;&gt;0, O23, C23)</f>
        <v>0</v>
      </c>
      <c r="AD23" s="577"/>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00"/>
      <c r="P24" s="800"/>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43">
        <f>SUM(AC22:AD23)</f>
        <v>0</v>
      </c>
      <c r="AD24" s="843"/>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59" t="s">
        <v>109</v>
      </c>
      <c r="C26" s="760"/>
      <c r="D26" s="760"/>
      <c r="E26" s="760"/>
      <c r="F26" s="760"/>
      <c r="G26" s="760"/>
      <c r="H26" s="760"/>
      <c r="I26" s="760"/>
      <c r="J26" s="760"/>
      <c r="K26" s="801"/>
      <c r="N26" s="759" t="s">
        <v>109</v>
      </c>
      <c r="O26" s="760"/>
      <c r="P26" s="760"/>
      <c r="Q26" s="760"/>
      <c r="R26" s="760"/>
      <c r="S26" s="760"/>
      <c r="T26" s="760"/>
      <c r="U26" s="760"/>
      <c r="V26" s="760"/>
      <c r="W26" s="760"/>
      <c r="X26" s="760"/>
      <c r="Y26" s="801"/>
      <c r="AB26" s="759" t="s">
        <v>109</v>
      </c>
      <c r="AC26" s="760"/>
      <c r="AD26" s="760"/>
      <c r="AE26" s="760"/>
      <c r="AF26" s="760"/>
      <c r="AG26" s="760"/>
      <c r="AH26" s="760"/>
      <c r="AI26" s="760"/>
      <c r="AJ26" s="760"/>
      <c r="AK26" s="760"/>
      <c r="AL26" s="760"/>
      <c r="AM26" s="801"/>
      <c r="AP26" s="759" t="s">
        <v>109</v>
      </c>
      <c r="AQ26" s="760"/>
      <c r="AR26" s="760"/>
      <c r="AS26" s="760"/>
      <c r="AT26" s="760"/>
      <c r="AU26" s="760"/>
      <c r="AV26" s="760"/>
      <c r="AW26" s="760"/>
      <c r="AX26" s="760"/>
      <c r="AY26" s="801"/>
    </row>
    <row r="27" spans="2:51" x14ac:dyDescent="0.35">
      <c r="B27" s="788" t="s">
        <v>110</v>
      </c>
      <c r="C27" s="776"/>
      <c r="D27" s="776"/>
      <c r="E27" s="776"/>
      <c r="F27" s="776"/>
      <c r="G27" s="787"/>
      <c r="H27" s="392" t="s">
        <v>111</v>
      </c>
      <c r="I27" s="392" t="s">
        <v>71</v>
      </c>
      <c r="J27" s="392" t="s">
        <v>72</v>
      </c>
      <c r="K27" s="475" t="s">
        <v>94</v>
      </c>
      <c r="N27" s="788" t="s">
        <v>110</v>
      </c>
      <c r="O27" s="776"/>
      <c r="P27" s="776"/>
      <c r="Q27" s="776"/>
      <c r="R27" s="776"/>
      <c r="S27" s="776"/>
      <c r="T27" s="787"/>
      <c r="U27" s="392" t="s">
        <v>41</v>
      </c>
      <c r="V27" s="392" t="s">
        <v>71</v>
      </c>
      <c r="W27" s="392" t="s">
        <v>72</v>
      </c>
      <c r="X27" s="392" t="s">
        <v>94</v>
      </c>
      <c r="Y27" s="475" t="s">
        <v>95</v>
      </c>
      <c r="AB27" s="788" t="s">
        <v>110</v>
      </c>
      <c r="AC27" s="776"/>
      <c r="AD27" s="776"/>
      <c r="AE27" s="776"/>
      <c r="AF27" s="776"/>
      <c r="AG27" s="776"/>
      <c r="AH27" s="787"/>
      <c r="AI27" s="392" t="s">
        <v>112</v>
      </c>
      <c r="AJ27" s="392" t="s">
        <v>71</v>
      </c>
      <c r="AK27" s="392" t="s">
        <v>72</v>
      </c>
      <c r="AL27" s="392" t="s">
        <v>96</v>
      </c>
      <c r="AM27" s="475" t="s">
        <v>97</v>
      </c>
      <c r="AP27" s="788" t="s">
        <v>110</v>
      </c>
      <c r="AQ27" s="776"/>
      <c r="AR27" s="776"/>
      <c r="AS27" s="776"/>
      <c r="AT27" s="776"/>
      <c r="AU27" s="787"/>
      <c r="AV27" s="392" t="s">
        <v>111</v>
      </c>
      <c r="AW27" s="392" t="s">
        <v>71</v>
      </c>
      <c r="AX27" s="392" t="s">
        <v>72</v>
      </c>
      <c r="AY27" s="475" t="s">
        <v>94</v>
      </c>
    </row>
    <row r="28" spans="2:51" ht="16" thickBot="1" x14ac:dyDescent="0.4">
      <c r="B28" s="768"/>
      <c r="C28" s="769"/>
      <c r="D28" s="769"/>
      <c r="E28" s="769"/>
      <c r="F28" s="769"/>
      <c r="G28" s="770"/>
      <c r="H28" s="301">
        <v>0</v>
      </c>
      <c r="I28" s="301">
        <v>0</v>
      </c>
      <c r="J28" s="301">
        <v>0</v>
      </c>
      <c r="K28" s="317">
        <f>SUM(H28:J28)</f>
        <v>0</v>
      </c>
      <c r="L28" s="461"/>
      <c r="N28" s="768"/>
      <c r="O28" s="769"/>
      <c r="P28" s="769"/>
      <c r="Q28" s="769"/>
      <c r="R28" s="769"/>
      <c r="S28" s="769"/>
      <c r="T28" s="770"/>
      <c r="U28" s="301">
        <v>0</v>
      </c>
      <c r="V28" s="301">
        <v>0</v>
      </c>
      <c r="W28" s="301">
        <v>0</v>
      </c>
      <c r="X28" s="283">
        <f>SUM(U28:W28)</f>
        <v>0</v>
      </c>
      <c r="Y28" s="318">
        <f>K28-X28</f>
        <v>0</v>
      </c>
      <c r="Z28" s="461"/>
      <c r="AA28" s="461"/>
      <c r="AB28" s="764">
        <f>IF($O$46&lt;&gt;0, N28, B28)</f>
        <v>0</v>
      </c>
      <c r="AC28" s="762"/>
      <c r="AD28" s="762"/>
      <c r="AE28" s="762"/>
      <c r="AF28" s="762"/>
      <c r="AG28" s="762"/>
      <c r="AH28" s="763"/>
      <c r="AI28" s="302">
        <v>0</v>
      </c>
      <c r="AJ28" s="302">
        <v>0</v>
      </c>
      <c r="AK28" s="302">
        <v>0</v>
      </c>
      <c r="AL28" s="284">
        <f>SUM(AI28:AK28)</f>
        <v>0</v>
      </c>
      <c r="AM28" s="270">
        <f>IF($O$50&lt;&gt;0, X28-AL28, K28-AL28)</f>
        <v>0</v>
      </c>
      <c r="AP28" s="768"/>
      <c r="AQ28" s="769"/>
      <c r="AR28" s="769"/>
      <c r="AS28" s="769"/>
      <c r="AT28" s="769"/>
      <c r="AU28" s="770"/>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59" t="s">
        <v>114</v>
      </c>
      <c r="C30" s="760"/>
      <c r="D30" s="760"/>
      <c r="E30" s="760"/>
      <c r="F30" s="760"/>
      <c r="G30" s="761"/>
      <c r="H30" s="473" t="s">
        <v>111</v>
      </c>
      <c r="I30" s="473" t="s">
        <v>71</v>
      </c>
      <c r="J30" s="473" t="s">
        <v>72</v>
      </c>
      <c r="K30" s="474" t="s">
        <v>94</v>
      </c>
      <c r="N30" s="759" t="s">
        <v>114</v>
      </c>
      <c r="O30" s="760"/>
      <c r="P30" s="760"/>
      <c r="Q30" s="760"/>
      <c r="R30" s="760"/>
      <c r="S30" s="760"/>
      <c r="T30" s="761"/>
      <c r="U30" s="473" t="s">
        <v>41</v>
      </c>
      <c r="V30" s="473" t="s">
        <v>71</v>
      </c>
      <c r="W30" s="473" t="s">
        <v>72</v>
      </c>
      <c r="X30" s="473" t="s">
        <v>94</v>
      </c>
      <c r="Y30" s="474" t="s">
        <v>95</v>
      </c>
      <c r="AB30" s="759" t="s">
        <v>114</v>
      </c>
      <c r="AC30" s="760"/>
      <c r="AD30" s="760"/>
      <c r="AE30" s="760"/>
      <c r="AF30" s="760"/>
      <c r="AG30" s="760"/>
      <c r="AH30" s="761"/>
      <c r="AI30" s="473" t="s">
        <v>112</v>
      </c>
      <c r="AJ30" s="473" t="s">
        <v>71</v>
      </c>
      <c r="AK30" s="473" t="s">
        <v>72</v>
      </c>
      <c r="AL30" s="473" t="s">
        <v>96</v>
      </c>
      <c r="AM30" s="474" t="s">
        <v>97</v>
      </c>
      <c r="AP30" s="759" t="s">
        <v>114</v>
      </c>
      <c r="AQ30" s="760"/>
      <c r="AR30" s="760"/>
      <c r="AS30" s="760"/>
      <c r="AT30" s="760"/>
      <c r="AU30" s="761"/>
      <c r="AV30" s="473" t="s">
        <v>111</v>
      </c>
      <c r="AW30" s="473" t="s">
        <v>71</v>
      </c>
      <c r="AX30" s="473" t="s">
        <v>72</v>
      </c>
      <c r="AY30" s="474" t="s">
        <v>94</v>
      </c>
    </row>
    <row r="31" spans="2:51" ht="16" thickBot="1" x14ac:dyDescent="0.4">
      <c r="B31" s="768"/>
      <c r="C31" s="769"/>
      <c r="D31" s="769"/>
      <c r="E31" s="769"/>
      <c r="F31" s="769"/>
      <c r="G31" s="770"/>
      <c r="H31" s="302">
        <v>0</v>
      </c>
      <c r="I31" s="302">
        <v>0</v>
      </c>
      <c r="J31" s="302">
        <v>0</v>
      </c>
      <c r="K31" s="317">
        <f>SUM(H31:J31)</f>
        <v>0</v>
      </c>
      <c r="L31" s="461"/>
      <c r="N31" s="768"/>
      <c r="O31" s="769"/>
      <c r="P31" s="769"/>
      <c r="Q31" s="769"/>
      <c r="R31" s="769"/>
      <c r="S31" s="769"/>
      <c r="T31" s="770"/>
      <c r="U31" s="301">
        <v>0</v>
      </c>
      <c r="V31" s="301">
        <v>0</v>
      </c>
      <c r="W31" s="301">
        <v>0</v>
      </c>
      <c r="X31" s="313">
        <f>SUM(U31:W31)</f>
        <v>0</v>
      </c>
      <c r="Y31" s="269">
        <f>K31-X31</f>
        <v>0</v>
      </c>
      <c r="Z31" s="461"/>
      <c r="AA31" s="461"/>
      <c r="AB31" s="764">
        <f>IF($O$46&lt;&gt;0, N31, B31)</f>
        <v>0</v>
      </c>
      <c r="AC31" s="762"/>
      <c r="AD31" s="762"/>
      <c r="AE31" s="762"/>
      <c r="AF31" s="762"/>
      <c r="AG31" s="762"/>
      <c r="AH31" s="763"/>
      <c r="AI31" s="302">
        <v>0</v>
      </c>
      <c r="AJ31" s="302">
        <v>0</v>
      </c>
      <c r="AK31" s="302">
        <v>0</v>
      </c>
      <c r="AL31" s="315">
        <f>SUM(AI31:AK31)</f>
        <v>0</v>
      </c>
      <c r="AM31" s="316">
        <f>IF($O$50&lt;&gt;0, X31-AL31, K31-AL31)</f>
        <v>0</v>
      </c>
      <c r="AP31" s="768"/>
      <c r="AQ31" s="769"/>
      <c r="AR31" s="769"/>
      <c r="AS31" s="769"/>
      <c r="AT31" s="769"/>
      <c r="AU31" s="770"/>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59" t="s">
        <v>116</v>
      </c>
      <c r="C33" s="760"/>
      <c r="D33" s="760"/>
      <c r="E33" s="760"/>
      <c r="F33" s="760"/>
      <c r="G33" s="761"/>
      <c r="H33" s="473" t="s">
        <v>111</v>
      </c>
      <c r="I33" s="473" t="s">
        <v>71</v>
      </c>
      <c r="J33" s="473" t="s">
        <v>72</v>
      </c>
      <c r="K33" s="474" t="s">
        <v>94</v>
      </c>
      <c r="N33" s="759" t="s">
        <v>116</v>
      </c>
      <c r="O33" s="760"/>
      <c r="P33" s="760"/>
      <c r="Q33" s="760"/>
      <c r="R33" s="760"/>
      <c r="S33" s="760"/>
      <c r="T33" s="761"/>
      <c r="U33" s="473" t="s">
        <v>41</v>
      </c>
      <c r="V33" s="473" t="s">
        <v>71</v>
      </c>
      <c r="W33" s="473" t="s">
        <v>72</v>
      </c>
      <c r="X33" s="473" t="s">
        <v>94</v>
      </c>
      <c r="Y33" s="474" t="s">
        <v>95</v>
      </c>
      <c r="AB33" s="759" t="s">
        <v>116</v>
      </c>
      <c r="AC33" s="760"/>
      <c r="AD33" s="760"/>
      <c r="AE33" s="760"/>
      <c r="AF33" s="760"/>
      <c r="AG33" s="760"/>
      <c r="AH33" s="761"/>
      <c r="AI33" s="473" t="s">
        <v>112</v>
      </c>
      <c r="AJ33" s="473" t="s">
        <v>71</v>
      </c>
      <c r="AK33" s="473" t="s">
        <v>72</v>
      </c>
      <c r="AL33" s="473" t="s">
        <v>96</v>
      </c>
      <c r="AM33" s="474" t="s">
        <v>97</v>
      </c>
      <c r="AP33" s="759" t="s">
        <v>116</v>
      </c>
      <c r="AQ33" s="760"/>
      <c r="AR33" s="760"/>
      <c r="AS33" s="760"/>
      <c r="AT33" s="760"/>
      <c r="AU33" s="761"/>
      <c r="AV33" s="473" t="s">
        <v>111</v>
      </c>
      <c r="AW33" s="473" t="s">
        <v>71</v>
      </c>
      <c r="AX33" s="473" t="s">
        <v>72</v>
      </c>
      <c r="AY33" s="474" t="s">
        <v>94</v>
      </c>
    </row>
    <row r="34" spans="2:51" ht="16" thickBot="1" x14ac:dyDescent="0.4">
      <c r="B34" s="768"/>
      <c r="C34" s="769"/>
      <c r="D34" s="769"/>
      <c r="E34" s="769"/>
      <c r="F34" s="769"/>
      <c r="G34" s="770"/>
      <c r="H34" s="301">
        <v>0</v>
      </c>
      <c r="I34" s="301">
        <v>0</v>
      </c>
      <c r="J34" s="301">
        <v>0</v>
      </c>
      <c r="K34" s="282">
        <f>SUM(H34:J34)</f>
        <v>0</v>
      </c>
      <c r="L34" s="461"/>
      <c r="N34" s="768"/>
      <c r="O34" s="769"/>
      <c r="P34" s="769"/>
      <c r="Q34" s="769"/>
      <c r="R34" s="769"/>
      <c r="S34" s="769"/>
      <c r="T34" s="770"/>
      <c r="U34" s="301">
        <v>0</v>
      </c>
      <c r="V34" s="301">
        <v>0</v>
      </c>
      <c r="W34" s="301">
        <v>0</v>
      </c>
      <c r="X34" s="283">
        <f t="shared" ref="X34" si="6">SUM(U34:W34)</f>
        <v>0</v>
      </c>
      <c r="Y34" s="269">
        <f>K34-X34</f>
        <v>0</v>
      </c>
      <c r="Z34" s="461"/>
      <c r="AA34" s="461"/>
      <c r="AB34" s="764">
        <f>IF($O$46&lt;&gt;0, N34, B34)</f>
        <v>0</v>
      </c>
      <c r="AC34" s="762"/>
      <c r="AD34" s="762"/>
      <c r="AE34" s="762"/>
      <c r="AF34" s="762"/>
      <c r="AG34" s="762"/>
      <c r="AH34" s="763"/>
      <c r="AI34" s="301">
        <v>0</v>
      </c>
      <c r="AJ34" s="301">
        <v>0</v>
      </c>
      <c r="AK34" s="301">
        <v>0</v>
      </c>
      <c r="AL34" s="284">
        <f t="shared" ref="AL34" si="7">SUM(AI34:AK34)</f>
        <v>0</v>
      </c>
      <c r="AM34" s="270">
        <f>IF($O$50&lt;&gt;0, X34-AL34, K34-AL34)</f>
        <v>0</v>
      </c>
      <c r="AP34" s="768"/>
      <c r="AQ34" s="769"/>
      <c r="AR34" s="769"/>
      <c r="AS34" s="769"/>
      <c r="AT34" s="769"/>
      <c r="AU34" s="770"/>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59" t="s">
        <v>119</v>
      </c>
      <c r="C37" s="760"/>
      <c r="D37" s="760"/>
      <c r="E37" s="760"/>
      <c r="F37" s="760"/>
      <c r="G37" s="761"/>
      <c r="H37" s="273">
        <f>SUM(F24, H28, H31, H34)</f>
        <v>0</v>
      </c>
      <c r="I37" s="273">
        <f>SUM(I24, I28, I31, I34, )</f>
        <v>0</v>
      </c>
      <c r="J37" s="273">
        <f>SUM(J24, J28, J31, J34)</f>
        <v>0</v>
      </c>
      <c r="K37" s="274">
        <f>SUM(H37:J37)</f>
        <v>0</v>
      </c>
      <c r="L37" s="461"/>
      <c r="N37" s="771" t="s">
        <v>119</v>
      </c>
      <c r="O37" s="772"/>
      <c r="P37" s="772"/>
      <c r="Q37" s="772"/>
      <c r="R37" s="772"/>
      <c r="S37" s="772"/>
      <c r="T37" s="772"/>
      <c r="U37" s="275">
        <f>SUM(S24, U28, U31, U34)</f>
        <v>0</v>
      </c>
      <c r="V37" s="275">
        <f>SUM(V24, V28, V31, V34)</f>
        <v>0</v>
      </c>
      <c r="W37" s="275">
        <f>SUM(W24, W28, W31, W34)</f>
        <v>0</v>
      </c>
      <c r="X37" s="275">
        <f>SUM(U37:W37)</f>
        <v>0</v>
      </c>
      <c r="Y37" s="276">
        <f>K37-X37</f>
        <v>0</v>
      </c>
      <c r="Z37" s="461"/>
      <c r="AA37" s="461"/>
      <c r="AB37" s="759" t="s">
        <v>119</v>
      </c>
      <c r="AC37" s="760"/>
      <c r="AD37" s="760"/>
      <c r="AE37" s="760"/>
      <c r="AF37" s="760"/>
      <c r="AG37" s="760"/>
      <c r="AH37" s="761"/>
      <c r="AI37" s="277">
        <f>SUM(AG24, AI28, AI31, AI34)</f>
        <v>0</v>
      </c>
      <c r="AJ37" s="277">
        <f xml:space="preserve"> SUM(AJ24, AJ28, AJ31, AJ34)</f>
        <v>0</v>
      </c>
      <c r="AK37" s="277">
        <f xml:space="preserve"> SUM(AK24, AK28, AK31, AK34)</f>
        <v>0</v>
      </c>
      <c r="AL37" s="277">
        <f>SUM(AI37:AK37)</f>
        <v>0</v>
      </c>
      <c r="AM37" s="278">
        <f>IF($O$50&lt;&gt;0, X37-AL37, K37-AL37)</f>
        <v>0</v>
      </c>
      <c r="AP37" s="759" t="s">
        <v>119</v>
      </c>
      <c r="AQ37" s="760"/>
      <c r="AR37" s="760"/>
      <c r="AS37" s="760"/>
      <c r="AT37" s="760"/>
      <c r="AU37" s="761"/>
      <c r="AV37" s="436">
        <f>SUM(AT24, AV28, AV31, AV34)</f>
        <v>0</v>
      </c>
      <c r="AW37" s="436">
        <f>SUM(AW24, AW28, AW31, AW34, )</f>
        <v>0</v>
      </c>
      <c r="AX37" s="436">
        <f>SUM(AX24, AX28, AX31, AX34)</f>
        <v>0</v>
      </c>
      <c r="AY37" s="437">
        <f>SUM(AV37:AX37)</f>
        <v>0</v>
      </c>
    </row>
    <row r="38" spans="2:51" ht="16" thickBot="1" x14ac:dyDescent="0.4">
      <c r="B38" s="768" t="s">
        <v>120</v>
      </c>
      <c r="C38" s="769"/>
      <c r="D38" s="769"/>
      <c r="E38" s="769"/>
      <c r="F38" s="769"/>
      <c r="G38" s="770"/>
      <c r="H38" s="481"/>
      <c r="I38" s="482"/>
      <c r="J38" s="482"/>
      <c r="K38" s="279">
        <f>SUM(I37:J37)</f>
        <v>0</v>
      </c>
      <c r="L38" s="461"/>
      <c r="N38" s="799" t="s">
        <v>120</v>
      </c>
      <c r="O38" s="800"/>
      <c r="P38" s="800"/>
      <c r="Q38" s="800"/>
      <c r="R38" s="800"/>
      <c r="S38" s="800"/>
      <c r="T38" s="800"/>
      <c r="U38" s="483"/>
      <c r="V38" s="483"/>
      <c r="W38" s="483"/>
      <c r="X38" s="254">
        <f xml:space="preserve"> SUM(V24, W24, V28, W28, V31, W31, V34, W34)</f>
        <v>0</v>
      </c>
      <c r="Y38" s="280">
        <f>K38-X38</f>
        <v>0</v>
      </c>
      <c r="Z38" s="461"/>
      <c r="AA38" s="461"/>
      <c r="AB38" s="768" t="s">
        <v>120</v>
      </c>
      <c r="AC38" s="769"/>
      <c r="AD38" s="769"/>
      <c r="AE38" s="769"/>
      <c r="AF38" s="769"/>
      <c r="AG38" s="769"/>
      <c r="AH38" s="770"/>
      <c r="AI38" s="484"/>
      <c r="AJ38" s="485"/>
      <c r="AK38" s="485"/>
      <c r="AL38" s="281">
        <f xml:space="preserve"> SUM(AJ24, AK24, AJ28, AK28, AJ31, AK31, AJ34, AK34)</f>
        <v>0</v>
      </c>
      <c r="AM38" s="270">
        <f>IF(O50&lt;&gt;0, X38-AL38, K38-AL38)</f>
        <v>0</v>
      </c>
      <c r="AP38" s="768" t="s">
        <v>120</v>
      </c>
      <c r="AQ38" s="769"/>
      <c r="AR38" s="769"/>
      <c r="AS38" s="769"/>
      <c r="AT38" s="769"/>
      <c r="AU38" s="770"/>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59" t="s">
        <v>121</v>
      </c>
      <c r="C40" s="760"/>
      <c r="D40" s="760"/>
      <c r="E40" s="760"/>
      <c r="F40" s="760"/>
      <c r="G40" s="761"/>
      <c r="H40" s="473" t="s">
        <v>111</v>
      </c>
      <c r="I40" s="774" t="s">
        <v>27</v>
      </c>
      <c r="J40" s="761"/>
      <c r="K40" s="474" t="s">
        <v>122</v>
      </c>
      <c r="L40" s="461"/>
      <c r="N40" s="759" t="s">
        <v>121</v>
      </c>
      <c r="O40" s="760"/>
      <c r="P40" s="760"/>
      <c r="Q40" s="760"/>
      <c r="R40" s="760"/>
      <c r="S40" s="760"/>
      <c r="T40" s="761"/>
      <c r="U40" s="473" t="s">
        <v>41</v>
      </c>
      <c r="V40" s="774" t="s">
        <v>27</v>
      </c>
      <c r="W40" s="761"/>
      <c r="X40" s="473" t="s">
        <v>94</v>
      </c>
      <c r="Y40" s="474" t="s">
        <v>95</v>
      </c>
      <c r="Z40" s="461"/>
      <c r="AA40" s="461"/>
      <c r="AB40" s="759" t="s">
        <v>121</v>
      </c>
      <c r="AC40" s="760"/>
      <c r="AD40" s="760"/>
      <c r="AE40" s="760"/>
      <c r="AF40" s="760"/>
      <c r="AG40" s="760"/>
      <c r="AH40" s="761"/>
      <c r="AI40" s="473" t="s">
        <v>123</v>
      </c>
      <c r="AJ40" s="774" t="s">
        <v>27</v>
      </c>
      <c r="AK40" s="761"/>
      <c r="AL40" s="473" t="s">
        <v>124</v>
      </c>
      <c r="AM40" s="474" t="s">
        <v>97</v>
      </c>
      <c r="AP40" s="759" t="s">
        <v>121</v>
      </c>
      <c r="AQ40" s="760"/>
      <c r="AR40" s="760"/>
      <c r="AS40" s="760"/>
      <c r="AT40" s="760"/>
      <c r="AU40" s="761"/>
      <c r="AV40" s="473" t="s">
        <v>111</v>
      </c>
      <c r="AW40" s="774" t="s">
        <v>27</v>
      </c>
      <c r="AX40" s="761"/>
      <c r="AY40" s="474" t="s">
        <v>122</v>
      </c>
    </row>
    <row r="41" spans="2:51" ht="16" thickBot="1" x14ac:dyDescent="0.4">
      <c r="B41" s="768" t="s">
        <v>40</v>
      </c>
      <c r="C41" s="769"/>
      <c r="D41" s="769"/>
      <c r="E41" s="769"/>
      <c r="F41" s="769"/>
      <c r="G41" s="770"/>
      <c r="H41" s="268">
        <f>( SUM(F24, H28, H31, H34))*$C$8</f>
        <v>0</v>
      </c>
      <c r="I41" s="792">
        <f>( SUM(I24, I28, I31, I34, J24, J28, J31, J34))*$C$8</f>
        <v>0</v>
      </c>
      <c r="J41" s="793"/>
      <c r="K41" s="282">
        <f>SUM(H41:J41)</f>
        <v>0</v>
      </c>
      <c r="L41" s="461"/>
      <c r="N41" s="768" t="s">
        <v>40</v>
      </c>
      <c r="O41" s="769"/>
      <c r="P41" s="769"/>
      <c r="Q41" s="769"/>
      <c r="R41" s="769"/>
      <c r="S41" s="769"/>
      <c r="T41" s="770"/>
      <c r="U41" s="283">
        <f>( SUM(S24, U28, U31, U34))*$O$8</f>
        <v>0</v>
      </c>
      <c r="V41" s="794">
        <f>( SUM(V24, W24, V28, W28, V31, W31, V34, W34, ))*$O$8</f>
        <v>0</v>
      </c>
      <c r="W41" s="795"/>
      <c r="X41" s="283">
        <f>SUM(U41:W41)</f>
        <v>0</v>
      </c>
      <c r="Y41" s="269">
        <f>K41-X41</f>
        <v>0</v>
      </c>
      <c r="Z41" s="461"/>
      <c r="AA41" s="461"/>
      <c r="AB41" s="768" t="s">
        <v>40</v>
      </c>
      <c r="AC41" s="769"/>
      <c r="AD41" s="769"/>
      <c r="AE41" s="769"/>
      <c r="AF41" s="769"/>
      <c r="AG41" s="769"/>
      <c r="AH41" s="770"/>
      <c r="AI41" s="500">
        <f>( SUM(AG24, AI28, AI31, AI34))*$C$8</f>
        <v>0</v>
      </c>
      <c r="AJ41" s="790">
        <f>( SUM(AJ24, AK24, AJ28, AK28, AJ31, AK31, AJ34, AK34, ))*$C$8</f>
        <v>0</v>
      </c>
      <c r="AK41" s="791"/>
      <c r="AL41" s="284">
        <f>SUM(AI41:AK41)</f>
        <v>0</v>
      </c>
      <c r="AM41" s="270">
        <f>IF($O$50&lt;&gt;0, X41-AL41, K41-AL41)</f>
        <v>0</v>
      </c>
      <c r="AP41" s="768" t="s">
        <v>40</v>
      </c>
      <c r="AQ41" s="769"/>
      <c r="AR41" s="769"/>
      <c r="AS41" s="769"/>
      <c r="AT41" s="769"/>
      <c r="AU41" s="770"/>
      <c r="AV41" s="433">
        <f>( SUM(AT24, AV28, AV31, AV34))*$C$8</f>
        <v>0</v>
      </c>
      <c r="AW41" s="860">
        <f>( SUM(AW24, AW28, AW31, AW34, AX24, AX28, AX31, AX34))*$C$8</f>
        <v>0</v>
      </c>
      <c r="AX41" s="861"/>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796" t="s">
        <v>126</v>
      </c>
      <c r="C43" s="797"/>
      <c r="D43" s="797"/>
      <c r="E43" s="797"/>
      <c r="F43" s="797"/>
      <c r="G43" s="798"/>
      <c r="H43" s="285">
        <f>SUM(H37,H41)</f>
        <v>0</v>
      </c>
      <c r="I43" s="285">
        <f>SUM(I37, I41)</f>
        <v>0</v>
      </c>
      <c r="J43" s="285">
        <f>SUM(J37)</f>
        <v>0</v>
      </c>
      <c r="K43" s="286">
        <f>SUM(H43:J43)</f>
        <v>0</v>
      </c>
      <c r="L43" s="272"/>
      <c r="N43" s="782" t="s">
        <v>126</v>
      </c>
      <c r="O43" s="783"/>
      <c r="P43" s="783"/>
      <c r="Q43" s="783"/>
      <c r="R43" s="783"/>
      <c r="S43" s="783"/>
      <c r="T43" s="811"/>
      <c r="U43" s="287">
        <f xml:space="preserve"> SUM(S24, U28, U31, U34, U41)</f>
        <v>0</v>
      </c>
      <c r="V43" s="287">
        <f xml:space="preserve"> SUM(V24, V28, V31, V34, V41)</f>
        <v>0</v>
      </c>
      <c r="W43" s="287">
        <f xml:space="preserve"> SUM(W24, W28, W31, W34)</f>
        <v>0</v>
      </c>
      <c r="X43" s="287">
        <f>SUM(U43:W43)</f>
        <v>0</v>
      </c>
      <c r="Y43" s="288">
        <f>K43-X43</f>
        <v>0</v>
      </c>
      <c r="Z43" s="272"/>
      <c r="AA43" s="272"/>
      <c r="AB43" s="784" t="s">
        <v>126</v>
      </c>
      <c r="AC43" s="785"/>
      <c r="AD43" s="785"/>
      <c r="AE43" s="785"/>
      <c r="AF43" s="785"/>
      <c r="AG43" s="785"/>
      <c r="AH43" s="786"/>
      <c r="AI43" s="289">
        <f>SUM(AG24, AI28, AI31, AI34, AI41)</f>
        <v>0</v>
      </c>
      <c r="AJ43" s="289">
        <f>SUM(AJ24, AJ28, AJ31, AJ34, AJ41)</f>
        <v>0</v>
      </c>
      <c r="AK43" s="289">
        <f>SUM(AK24, AK28, AK31, AK34)</f>
        <v>0</v>
      </c>
      <c r="AL43" s="289">
        <f>SUM(AI43:AK43)</f>
        <v>0</v>
      </c>
      <c r="AM43" s="290">
        <f>IF($O$50&lt;&gt;0, X43-AL43, K43-AL43)</f>
        <v>0</v>
      </c>
      <c r="AP43" s="862" t="s">
        <v>339</v>
      </c>
      <c r="AQ43" s="863"/>
      <c r="AR43" s="863"/>
      <c r="AS43" s="863"/>
      <c r="AT43" s="863"/>
      <c r="AU43" s="864"/>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4"/>
      <c r="AI46" s="761"/>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775"/>
      <c r="AI47" s="776"/>
      <c r="AJ47" s="776"/>
      <c r="AK47" s="777"/>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8"/>
      <c r="AI48" s="770"/>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44"/>
      <c r="AI50" s="780"/>
      <c r="AJ50" s="780"/>
      <c r="AK50" s="781"/>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02" t="s">
        <v>304</v>
      </c>
      <c r="C60" s="803"/>
      <c r="D60" s="803"/>
      <c r="E60" s="803"/>
      <c r="F60" s="803"/>
      <c r="G60" s="803"/>
      <c r="H60" s="803"/>
      <c r="I60" s="803"/>
      <c r="J60" s="803"/>
      <c r="K60" s="804"/>
      <c r="N60" s="805" t="s">
        <v>155</v>
      </c>
      <c r="O60" s="806"/>
      <c r="P60" s="806"/>
      <c r="Q60" s="806"/>
      <c r="R60" s="806"/>
      <c r="S60" s="806"/>
      <c r="T60" s="806"/>
      <c r="U60" s="806"/>
      <c r="V60" s="806"/>
      <c r="W60" s="806"/>
      <c r="X60" s="806"/>
      <c r="Y60" s="807"/>
      <c r="AB60" s="808" t="s">
        <v>156</v>
      </c>
      <c r="AC60" s="809"/>
      <c r="AD60" s="809"/>
      <c r="AE60" s="809"/>
      <c r="AF60" s="809"/>
      <c r="AG60" s="809"/>
      <c r="AH60" s="809"/>
      <c r="AI60" s="809"/>
      <c r="AJ60" s="809"/>
      <c r="AK60" s="809"/>
      <c r="AL60" s="809"/>
      <c r="AM60" s="810"/>
      <c r="AP60" s="857" t="s">
        <v>341</v>
      </c>
      <c r="AQ60" s="858"/>
      <c r="AR60" s="858"/>
      <c r="AS60" s="858"/>
      <c r="AT60" s="858"/>
      <c r="AU60" s="858"/>
      <c r="AV60" s="858"/>
      <c r="AW60" s="858"/>
      <c r="AX60" s="858"/>
      <c r="AY60" s="859"/>
    </row>
    <row r="61" spans="2:51" ht="16" thickBot="1" x14ac:dyDescent="0.4">
      <c r="B61" s="250" t="s">
        <v>310</v>
      </c>
      <c r="C61" s="778"/>
      <c r="D61" s="770"/>
      <c r="E61" s="251" t="s">
        <v>311</v>
      </c>
      <c r="F61" s="830"/>
      <c r="G61" s="831"/>
      <c r="H61" s="831"/>
      <c r="I61" s="831"/>
      <c r="J61" s="831"/>
      <c r="K61" s="832"/>
      <c r="N61" s="250" t="s">
        <v>310</v>
      </c>
      <c r="O61" s="830"/>
      <c r="P61" s="831"/>
      <c r="Q61" s="833"/>
      <c r="R61" s="251" t="s">
        <v>311</v>
      </c>
      <c r="S61" s="830"/>
      <c r="T61" s="831"/>
      <c r="U61" s="831"/>
      <c r="V61" s="831"/>
      <c r="W61" s="831"/>
      <c r="X61" s="831"/>
      <c r="Y61" s="832"/>
      <c r="AB61" s="250" t="s">
        <v>310</v>
      </c>
      <c r="AC61" s="830"/>
      <c r="AD61" s="831"/>
      <c r="AE61" s="833"/>
      <c r="AF61" s="251" t="s">
        <v>311</v>
      </c>
      <c r="AG61" s="830"/>
      <c r="AH61" s="831"/>
      <c r="AI61" s="831"/>
      <c r="AJ61" s="831"/>
      <c r="AK61" s="831"/>
      <c r="AL61" s="831"/>
      <c r="AM61" s="832"/>
      <c r="AP61" s="250" t="s">
        <v>326</v>
      </c>
      <c r="AQ61" s="778"/>
      <c r="AR61" s="770"/>
      <c r="AS61" s="251" t="s">
        <v>327</v>
      </c>
      <c r="AT61" s="830"/>
      <c r="AU61" s="831"/>
      <c r="AV61" s="831"/>
      <c r="AW61" s="831"/>
      <c r="AX61" s="831"/>
      <c r="AY61" s="832"/>
    </row>
    <row r="62" spans="2:51" ht="16" thickBot="1" x14ac:dyDescent="0.4">
      <c r="D62" s="144"/>
      <c r="E62" s="144"/>
    </row>
    <row r="63" spans="2:51" x14ac:dyDescent="0.35">
      <c r="B63" s="771" t="s">
        <v>244</v>
      </c>
      <c r="C63" s="772"/>
      <c r="D63" s="772"/>
      <c r="E63" s="772"/>
      <c r="F63" s="772"/>
      <c r="G63" s="772"/>
      <c r="H63" s="772"/>
      <c r="I63" s="772"/>
      <c r="J63" s="772"/>
      <c r="K63" s="773"/>
      <c r="N63" s="759" t="s">
        <v>83</v>
      </c>
      <c r="O63" s="760"/>
      <c r="P63" s="760"/>
      <c r="Q63" s="760"/>
      <c r="R63" s="760"/>
      <c r="S63" s="760"/>
      <c r="T63" s="760"/>
      <c r="U63" s="760"/>
      <c r="V63" s="760"/>
      <c r="W63" s="760"/>
      <c r="X63" s="760"/>
      <c r="Y63" s="801"/>
      <c r="AB63" s="771" t="s">
        <v>83</v>
      </c>
      <c r="AC63" s="772"/>
      <c r="AD63" s="772"/>
      <c r="AE63" s="772"/>
      <c r="AF63" s="772"/>
      <c r="AG63" s="772"/>
      <c r="AH63" s="772"/>
      <c r="AI63" s="772"/>
      <c r="AJ63" s="772"/>
      <c r="AK63" s="772"/>
      <c r="AL63" s="772"/>
      <c r="AM63" s="773"/>
      <c r="AP63" s="771" t="s">
        <v>244</v>
      </c>
      <c r="AQ63" s="772"/>
      <c r="AR63" s="772"/>
      <c r="AS63" s="772"/>
      <c r="AT63" s="772"/>
      <c r="AU63" s="772"/>
      <c r="AV63" s="772"/>
      <c r="AW63" s="772"/>
      <c r="AX63" s="772"/>
      <c r="AY63" s="773"/>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59" t="s">
        <v>109</v>
      </c>
      <c r="C69" s="760"/>
      <c r="D69" s="760"/>
      <c r="E69" s="760"/>
      <c r="F69" s="760"/>
      <c r="G69" s="760"/>
      <c r="H69" s="760"/>
      <c r="I69" s="760"/>
      <c r="J69" s="760"/>
      <c r="K69" s="801"/>
      <c r="N69" s="759" t="s">
        <v>109</v>
      </c>
      <c r="O69" s="760"/>
      <c r="P69" s="760"/>
      <c r="Q69" s="760"/>
      <c r="R69" s="760"/>
      <c r="S69" s="760"/>
      <c r="T69" s="760"/>
      <c r="U69" s="760"/>
      <c r="V69" s="760"/>
      <c r="W69" s="760"/>
      <c r="X69" s="760"/>
      <c r="Y69" s="801"/>
      <c r="AB69" s="759" t="s">
        <v>109</v>
      </c>
      <c r="AC69" s="760"/>
      <c r="AD69" s="760"/>
      <c r="AE69" s="760"/>
      <c r="AF69" s="760"/>
      <c r="AG69" s="760"/>
      <c r="AH69" s="760"/>
      <c r="AI69" s="760"/>
      <c r="AJ69" s="760"/>
      <c r="AK69" s="760"/>
      <c r="AL69" s="760"/>
      <c r="AM69" s="801"/>
      <c r="AP69" s="759" t="s">
        <v>109</v>
      </c>
      <c r="AQ69" s="760"/>
      <c r="AR69" s="760"/>
      <c r="AS69" s="760"/>
      <c r="AT69" s="760"/>
      <c r="AU69" s="760"/>
      <c r="AV69" s="760"/>
      <c r="AW69" s="760"/>
      <c r="AX69" s="760"/>
      <c r="AY69" s="801"/>
    </row>
    <row r="70" spans="2:51" x14ac:dyDescent="0.35">
      <c r="B70" s="788" t="s">
        <v>110</v>
      </c>
      <c r="C70" s="776"/>
      <c r="D70" s="776"/>
      <c r="E70" s="776"/>
      <c r="F70" s="776"/>
      <c r="G70" s="787"/>
      <c r="H70" s="392" t="s">
        <v>111</v>
      </c>
      <c r="I70" s="392" t="s">
        <v>71</v>
      </c>
      <c r="J70" s="392" t="s">
        <v>72</v>
      </c>
      <c r="K70" s="475" t="s">
        <v>94</v>
      </c>
      <c r="M70" s="490"/>
      <c r="N70" s="776" t="s">
        <v>110</v>
      </c>
      <c r="O70" s="776"/>
      <c r="P70" s="776"/>
      <c r="Q70" s="776"/>
      <c r="R70" s="776"/>
      <c r="S70" s="787"/>
      <c r="T70" s="392" t="s">
        <v>97</v>
      </c>
      <c r="U70" s="392" t="s">
        <v>41</v>
      </c>
      <c r="V70" s="392" t="s">
        <v>71</v>
      </c>
      <c r="W70" s="392" t="s">
        <v>72</v>
      </c>
      <c r="X70" s="392" t="s">
        <v>94</v>
      </c>
      <c r="Y70" s="475" t="s">
        <v>95</v>
      </c>
      <c r="AB70" s="788" t="s">
        <v>110</v>
      </c>
      <c r="AC70" s="776"/>
      <c r="AD70" s="776"/>
      <c r="AE70" s="776"/>
      <c r="AF70" s="776"/>
      <c r="AG70" s="776"/>
      <c r="AH70" s="392" t="s">
        <v>97</v>
      </c>
      <c r="AI70" s="392" t="s">
        <v>112</v>
      </c>
      <c r="AJ70" s="392" t="s">
        <v>71</v>
      </c>
      <c r="AK70" s="392" t="s">
        <v>72</v>
      </c>
      <c r="AL70" s="392" t="s">
        <v>96</v>
      </c>
      <c r="AM70" s="475" t="s">
        <v>160</v>
      </c>
      <c r="AP70" s="788" t="s">
        <v>110</v>
      </c>
      <c r="AQ70" s="776"/>
      <c r="AR70" s="776"/>
      <c r="AS70" s="776"/>
      <c r="AT70" s="776"/>
      <c r="AU70" s="787"/>
      <c r="AV70" s="392" t="s">
        <v>111</v>
      </c>
      <c r="AW70" s="392" t="s">
        <v>71</v>
      </c>
      <c r="AX70" s="392" t="s">
        <v>72</v>
      </c>
      <c r="AY70" s="475" t="s">
        <v>94</v>
      </c>
    </row>
    <row r="71" spans="2:51" ht="16" thickBot="1" x14ac:dyDescent="0.4">
      <c r="B71" s="764">
        <f>B28</f>
        <v>0</v>
      </c>
      <c r="C71" s="762"/>
      <c r="D71" s="762"/>
      <c r="E71" s="762"/>
      <c r="F71" s="762"/>
      <c r="G71" s="763"/>
      <c r="H71" s="301">
        <v>0</v>
      </c>
      <c r="I71" s="301">
        <v>0</v>
      </c>
      <c r="J71" s="301">
        <v>0</v>
      </c>
      <c r="K71" s="282">
        <f>SUM(H71:J71)</f>
        <v>0</v>
      </c>
      <c r="L71" s="461"/>
      <c r="M71" s="490"/>
      <c r="N71" s="764">
        <f>N28</f>
        <v>0</v>
      </c>
      <c r="O71" s="762"/>
      <c r="P71" s="762"/>
      <c r="Q71" s="762"/>
      <c r="R71" s="762"/>
      <c r="S71" s="763"/>
      <c r="T71" s="305">
        <f>AM28</f>
        <v>0</v>
      </c>
      <c r="U71" s="302">
        <v>0</v>
      </c>
      <c r="V71" s="301">
        <v>0</v>
      </c>
      <c r="W71" s="301">
        <v>0</v>
      </c>
      <c r="X71" s="283">
        <f>SUM(U71:W71)</f>
        <v>0</v>
      </c>
      <c r="Y71" s="269">
        <f>K71-X71</f>
        <v>0</v>
      </c>
      <c r="Z71" s="461"/>
      <c r="AA71" s="461"/>
      <c r="AB71" s="764">
        <f>IF($O$89&lt;&gt;0, N71,B71)</f>
        <v>0</v>
      </c>
      <c r="AC71" s="762"/>
      <c r="AD71" s="762"/>
      <c r="AE71" s="762"/>
      <c r="AF71" s="762"/>
      <c r="AG71" s="763"/>
      <c r="AH71" s="310">
        <f>AM28</f>
        <v>0</v>
      </c>
      <c r="AI71" s="301">
        <v>0</v>
      </c>
      <c r="AJ71" s="301">
        <v>0</v>
      </c>
      <c r="AK71" s="301">
        <v>0</v>
      </c>
      <c r="AL71" s="284">
        <f>SUM(AI71:AK71)</f>
        <v>0</v>
      </c>
      <c r="AM71" s="270">
        <f>IF($O$93&lt;&gt;0, X71+AM28-AL71, K71+AM28-AL71)</f>
        <v>0</v>
      </c>
      <c r="AP71" s="768"/>
      <c r="AQ71" s="769"/>
      <c r="AR71" s="769"/>
      <c r="AS71" s="769"/>
      <c r="AT71" s="769"/>
      <c r="AU71" s="770"/>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59" t="s">
        <v>114</v>
      </c>
      <c r="C73" s="760"/>
      <c r="D73" s="760"/>
      <c r="E73" s="760"/>
      <c r="F73" s="760"/>
      <c r="G73" s="761"/>
      <c r="H73" s="473" t="s">
        <v>111</v>
      </c>
      <c r="I73" s="473" t="s">
        <v>71</v>
      </c>
      <c r="J73" s="473" t="s">
        <v>72</v>
      </c>
      <c r="K73" s="474" t="s">
        <v>94</v>
      </c>
      <c r="N73" s="759" t="s">
        <v>114</v>
      </c>
      <c r="O73" s="760"/>
      <c r="P73" s="760"/>
      <c r="Q73" s="760"/>
      <c r="R73" s="760"/>
      <c r="S73" s="761"/>
      <c r="T73" s="492" t="s">
        <v>97</v>
      </c>
      <c r="U73" s="473" t="s">
        <v>41</v>
      </c>
      <c r="V73" s="473" t="s">
        <v>71</v>
      </c>
      <c r="W73" s="473" t="s">
        <v>72</v>
      </c>
      <c r="X73" s="473" t="s">
        <v>94</v>
      </c>
      <c r="Y73" s="474" t="s">
        <v>95</v>
      </c>
      <c r="AA73" s="490"/>
      <c r="AB73" s="759" t="s">
        <v>114</v>
      </c>
      <c r="AC73" s="760"/>
      <c r="AD73" s="760"/>
      <c r="AE73" s="760"/>
      <c r="AF73" s="760"/>
      <c r="AG73" s="761"/>
      <c r="AH73" s="473" t="s">
        <v>97</v>
      </c>
      <c r="AI73" s="473" t="s">
        <v>112</v>
      </c>
      <c r="AJ73" s="473" t="s">
        <v>71</v>
      </c>
      <c r="AK73" s="473" t="s">
        <v>72</v>
      </c>
      <c r="AL73" s="473" t="s">
        <v>96</v>
      </c>
      <c r="AM73" s="474" t="s">
        <v>160</v>
      </c>
      <c r="AP73" s="759" t="s">
        <v>114</v>
      </c>
      <c r="AQ73" s="760"/>
      <c r="AR73" s="760"/>
      <c r="AS73" s="760"/>
      <c r="AT73" s="760"/>
      <c r="AU73" s="761"/>
      <c r="AV73" s="473" t="s">
        <v>111</v>
      </c>
      <c r="AW73" s="473" t="s">
        <v>71</v>
      </c>
      <c r="AX73" s="473" t="s">
        <v>72</v>
      </c>
      <c r="AY73" s="474" t="s">
        <v>94</v>
      </c>
    </row>
    <row r="74" spans="2:51" ht="16" thickBot="1" x14ac:dyDescent="0.4">
      <c r="B74" s="764">
        <f>B31</f>
        <v>0</v>
      </c>
      <c r="C74" s="762"/>
      <c r="D74" s="762"/>
      <c r="E74" s="762"/>
      <c r="F74" s="762"/>
      <c r="G74" s="763"/>
      <c r="H74" s="301">
        <v>0</v>
      </c>
      <c r="I74" s="301">
        <v>0</v>
      </c>
      <c r="J74" s="301">
        <v>0</v>
      </c>
      <c r="K74" s="282">
        <f>SUM(H74:J74)</f>
        <v>0</v>
      </c>
      <c r="L74" s="461"/>
      <c r="N74" s="764">
        <f>N31</f>
        <v>0</v>
      </c>
      <c r="O74" s="762"/>
      <c r="P74" s="762"/>
      <c r="Q74" s="762"/>
      <c r="R74" s="762"/>
      <c r="S74" s="763"/>
      <c r="T74" s="306">
        <f>AM31</f>
        <v>0</v>
      </c>
      <c r="U74" s="302">
        <v>0</v>
      </c>
      <c r="V74" s="302">
        <v>0</v>
      </c>
      <c r="W74" s="301">
        <v>0</v>
      </c>
      <c r="X74" s="313">
        <f>SUM(U74:W74)</f>
        <v>0</v>
      </c>
      <c r="Y74" s="269">
        <f>K74-X74</f>
        <v>0</v>
      </c>
      <c r="Z74" s="461"/>
      <c r="AA74" s="494"/>
      <c r="AB74" s="764">
        <f>IF($O$89&lt;&gt;0, N74,B74)</f>
        <v>0</v>
      </c>
      <c r="AC74" s="762"/>
      <c r="AD74" s="762"/>
      <c r="AE74" s="762"/>
      <c r="AF74" s="762"/>
      <c r="AG74" s="763"/>
      <c r="AH74" s="314">
        <f>AM31</f>
        <v>0</v>
      </c>
      <c r="AI74" s="301">
        <v>0</v>
      </c>
      <c r="AJ74" s="302">
        <v>0</v>
      </c>
      <c r="AK74" s="301">
        <v>0</v>
      </c>
      <c r="AL74" s="315">
        <f>SUM(AI74:AK74)</f>
        <v>0</v>
      </c>
      <c r="AM74" s="270">
        <f>IF($O$93&lt;&gt;0, X74+AM31-AL74, K74+AM31-AL74)</f>
        <v>0</v>
      </c>
      <c r="AP74" s="768"/>
      <c r="AQ74" s="769"/>
      <c r="AR74" s="769"/>
      <c r="AS74" s="769"/>
      <c r="AT74" s="769"/>
      <c r="AU74" s="770"/>
      <c r="AV74" s="302">
        <v>0</v>
      </c>
      <c r="AW74" s="302">
        <v>0</v>
      </c>
      <c r="AX74" s="302">
        <v>0</v>
      </c>
      <c r="AY74" s="435">
        <f>SUM(AV74:AX74)</f>
        <v>0</v>
      </c>
    </row>
    <row r="75" spans="2:51" ht="16" thickBot="1" x14ac:dyDescent="0.4">
      <c r="D75" s="144"/>
      <c r="E75" s="144"/>
      <c r="H75" s="272"/>
      <c r="I75" s="272"/>
      <c r="J75" s="272"/>
      <c r="K75" s="272"/>
      <c r="L75" s="461"/>
      <c r="N75" s="789"/>
      <c r="O75" s="789"/>
      <c r="P75" s="789"/>
      <c r="Q75" s="789"/>
      <c r="R75" s="789"/>
      <c r="S75" s="789"/>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59" t="s">
        <v>116</v>
      </c>
      <c r="C76" s="760"/>
      <c r="D76" s="760"/>
      <c r="E76" s="760"/>
      <c r="F76" s="760"/>
      <c r="G76" s="761"/>
      <c r="H76" s="473" t="s">
        <v>111</v>
      </c>
      <c r="I76" s="473" t="s">
        <v>71</v>
      </c>
      <c r="J76" s="473" t="s">
        <v>72</v>
      </c>
      <c r="K76" s="474" t="s">
        <v>94</v>
      </c>
      <c r="M76" s="490"/>
      <c r="N76" s="760" t="s">
        <v>116</v>
      </c>
      <c r="O76" s="760"/>
      <c r="P76" s="760"/>
      <c r="Q76" s="760"/>
      <c r="R76" s="760"/>
      <c r="S76" s="761"/>
      <c r="T76" s="492" t="s">
        <v>97</v>
      </c>
      <c r="U76" s="473" t="s">
        <v>41</v>
      </c>
      <c r="V76" s="473" t="s">
        <v>71</v>
      </c>
      <c r="W76" s="473" t="s">
        <v>72</v>
      </c>
      <c r="X76" s="473" t="s">
        <v>94</v>
      </c>
      <c r="Y76" s="474" t="s">
        <v>95</v>
      </c>
      <c r="AA76" s="490"/>
      <c r="AB76" s="759" t="s">
        <v>116</v>
      </c>
      <c r="AC76" s="760"/>
      <c r="AD76" s="760"/>
      <c r="AE76" s="760"/>
      <c r="AF76" s="760"/>
      <c r="AG76" s="761"/>
      <c r="AH76" s="473" t="s">
        <v>97</v>
      </c>
      <c r="AI76" s="473" t="s">
        <v>112</v>
      </c>
      <c r="AJ76" s="473" t="s">
        <v>71</v>
      </c>
      <c r="AK76" s="473" t="s">
        <v>72</v>
      </c>
      <c r="AL76" s="473" t="s">
        <v>96</v>
      </c>
      <c r="AM76" s="474" t="s">
        <v>160</v>
      </c>
      <c r="AP76" s="759" t="s">
        <v>116</v>
      </c>
      <c r="AQ76" s="760"/>
      <c r="AR76" s="760"/>
      <c r="AS76" s="760"/>
      <c r="AT76" s="760"/>
      <c r="AU76" s="761"/>
      <c r="AV76" s="473" t="s">
        <v>111</v>
      </c>
      <c r="AW76" s="473" t="s">
        <v>71</v>
      </c>
      <c r="AX76" s="473" t="s">
        <v>72</v>
      </c>
      <c r="AY76" s="474" t="s">
        <v>94</v>
      </c>
    </row>
    <row r="77" spans="2:51" ht="16" thickBot="1" x14ac:dyDescent="0.4">
      <c r="B77" s="764">
        <f>B34</f>
        <v>0</v>
      </c>
      <c r="C77" s="762"/>
      <c r="D77" s="762"/>
      <c r="E77" s="762"/>
      <c r="F77" s="762"/>
      <c r="G77" s="763"/>
      <c r="H77" s="301">
        <v>0</v>
      </c>
      <c r="I77" s="301">
        <v>0</v>
      </c>
      <c r="J77" s="301">
        <v>0</v>
      </c>
      <c r="K77" s="282">
        <f>SUM(H77:J77)</f>
        <v>0</v>
      </c>
      <c r="L77" s="461"/>
      <c r="M77" s="490"/>
      <c r="N77" s="762">
        <f>N34</f>
        <v>0</v>
      </c>
      <c r="O77" s="762"/>
      <c r="P77" s="762"/>
      <c r="Q77" s="762"/>
      <c r="R77" s="762"/>
      <c r="S77" s="763"/>
      <c r="T77" s="305">
        <f>AM34</f>
        <v>0</v>
      </c>
      <c r="U77" s="301">
        <v>0</v>
      </c>
      <c r="V77" s="301">
        <v>0</v>
      </c>
      <c r="W77" s="301">
        <v>0</v>
      </c>
      <c r="X77" s="283">
        <f t="shared" ref="X77" si="14">SUM(U77:W77)</f>
        <v>0</v>
      </c>
      <c r="Y77" s="269">
        <f>K77-X77</f>
        <v>0</v>
      </c>
      <c r="Z77" s="461"/>
      <c r="AA77" s="494"/>
      <c r="AB77" s="764">
        <f>IF($O$89&lt;&gt;0, N77,B77)</f>
        <v>0</v>
      </c>
      <c r="AC77" s="762"/>
      <c r="AD77" s="762"/>
      <c r="AE77" s="762"/>
      <c r="AF77" s="762"/>
      <c r="AG77" s="763"/>
      <c r="AH77" s="308">
        <f>AM34</f>
        <v>0</v>
      </c>
      <c r="AI77" s="301">
        <v>0</v>
      </c>
      <c r="AJ77" s="301">
        <v>0</v>
      </c>
      <c r="AK77" s="301">
        <v>0</v>
      </c>
      <c r="AL77" s="284">
        <f t="shared" ref="AL77" si="15">SUM(AI77:AK77)</f>
        <v>0</v>
      </c>
      <c r="AM77" s="270">
        <f>IF($O$93&lt;&gt;0, X77+AM34-AL77, K77+AM34-AL77)</f>
        <v>0</v>
      </c>
      <c r="AP77" s="768"/>
      <c r="AQ77" s="769"/>
      <c r="AR77" s="769"/>
      <c r="AS77" s="769"/>
      <c r="AT77" s="769"/>
      <c r="AU77" s="770"/>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1" t="s">
        <v>119</v>
      </c>
      <c r="C80" s="772"/>
      <c r="D80" s="772"/>
      <c r="E80" s="772"/>
      <c r="F80" s="772"/>
      <c r="G80" s="772"/>
      <c r="H80" s="273">
        <f>SUM(F67, H71, H74, H77)</f>
        <v>0</v>
      </c>
      <c r="I80" s="273">
        <f>SUM(I67, I71, I74, I77, )</f>
        <v>0</v>
      </c>
      <c r="J80" s="273">
        <f>SUM(J67, J71, J74, J77)</f>
        <v>0</v>
      </c>
      <c r="K80" s="274">
        <f>SUM(H80:J80)</f>
        <v>0</v>
      </c>
      <c r="L80" s="461"/>
      <c r="N80" s="765" t="s">
        <v>119</v>
      </c>
      <c r="O80" s="766"/>
      <c r="P80" s="766"/>
      <c r="Q80" s="766"/>
      <c r="R80" s="766"/>
      <c r="S80" s="767"/>
      <c r="T80" s="307">
        <f>AM37</f>
        <v>0</v>
      </c>
      <c r="U80" s="303">
        <f>SUM(S67, U71, U74, U77)</f>
        <v>0</v>
      </c>
      <c r="V80" s="275">
        <f>SUM(V67, V71, V74, V77)</f>
        <v>0</v>
      </c>
      <c r="W80" s="275">
        <f>SUM(W67, W71, W74, W77)</f>
        <v>0</v>
      </c>
      <c r="X80" s="275">
        <f>SUM(U80:W80)</f>
        <v>0</v>
      </c>
      <c r="Y80" s="276">
        <f>K80-X80</f>
        <v>0</v>
      </c>
      <c r="Z80" s="461"/>
      <c r="AA80" s="461"/>
      <c r="AB80" s="759" t="s">
        <v>119</v>
      </c>
      <c r="AC80" s="760"/>
      <c r="AD80" s="760"/>
      <c r="AE80" s="760"/>
      <c r="AF80" s="760"/>
      <c r="AG80" s="761"/>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59" t="s">
        <v>119</v>
      </c>
      <c r="AQ80" s="760"/>
      <c r="AR80" s="760"/>
      <c r="AS80" s="760"/>
      <c r="AT80" s="760"/>
      <c r="AU80" s="761"/>
      <c r="AV80" s="436">
        <f>SUM(AT67, AV71, AV74, AV77)</f>
        <v>0</v>
      </c>
      <c r="AW80" s="436">
        <f>SUM(AW67, AW71, AW74, AW77, )</f>
        <v>0</v>
      </c>
      <c r="AX80" s="436">
        <f>SUM(AX67, AX71, AX74, AX77)</f>
        <v>0</v>
      </c>
      <c r="AY80" s="437">
        <f>SUM(AV80:AX80)</f>
        <v>0</v>
      </c>
    </row>
    <row r="81" spans="2:51" ht="16" thickBot="1" x14ac:dyDescent="0.4">
      <c r="B81" s="799" t="s">
        <v>120</v>
      </c>
      <c r="C81" s="800"/>
      <c r="D81" s="800"/>
      <c r="E81" s="800"/>
      <c r="F81" s="800"/>
      <c r="G81" s="800"/>
      <c r="H81" s="481"/>
      <c r="I81" s="482"/>
      <c r="J81" s="253">
        <f>SUM(I80:J80)</f>
        <v>0</v>
      </c>
      <c r="K81" s="282">
        <f>SUM(H81:J81)</f>
        <v>0</v>
      </c>
      <c r="L81" s="461"/>
      <c r="N81" s="768" t="s">
        <v>120</v>
      </c>
      <c r="O81" s="769"/>
      <c r="P81" s="769"/>
      <c r="Q81" s="769"/>
      <c r="R81" s="769"/>
      <c r="S81" s="769"/>
      <c r="T81" s="305">
        <f>AM38</f>
        <v>0</v>
      </c>
      <c r="U81" s="495"/>
      <c r="V81" s="483"/>
      <c r="W81" s="483"/>
      <c r="X81" s="254">
        <f xml:space="preserve"> SUM(V67, W67, V71, W71, V74, W74, V77, W77)</f>
        <v>0</v>
      </c>
      <c r="Y81" s="269">
        <f>H81-X81</f>
        <v>0</v>
      </c>
      <c r="Z81" s="461"/>
      <c r="AA81" s="461"/>
      <c r="AB81" s="768" t="s">
        <v>120</v>
      </c>
      <c r="AC81" s="769"/>
      <c r="AD81" s="769"/>
      <c r="AE81" s="769"/>
      <c r="AF81" s="769"/>
      <c r="AG81" s="770"/>
      <c r="AH81" s="310">
        <f>AM38</f>
        <v>0</v>
      </c>
      <c r="AI81" s="484"/>
      <c r="AJ81" s="485"/>
      <c r="AK81" s="485"/>
      <c r="AL81" s="281">
        <f xml:space="preserve"> SUM(AJ67, AK67, AJ71, AK71, AJ74, AK74, AJ77, AK77)</f>
        <v>0</v>
      </c>
      <c r="AM81" s="270">
        <f>IF($O$93&lt;&gt;0, X81+AM38-AL81, K81+AM38-AL81)</f>
        <v>0</v>
      </c>
      <c r="AP81" s="768" t="s">
        <v>120</v>
      </c>
      <c r="AQ81" s="769"/>
      <c r="AR81" s="769"/>
      <c r="AS81" s="769"/>
      <c r="AT81" s="769"/>
      <c r="AU81" s="770"/>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59" t="s">
        <v>121</v>
      </c>
      <c r="C83" s="760"/>
      <c r="D83" s="760"/>
      <c r="E83" s="760"/>
      <c r="F83" s="760"/>
      <c r="G83" s="761"/>
      <c r="H83" s="473" t="s">
        <v>111</v>
      </c>
      <c r="I83" s="774" t="s">
        <v>27</v>
      </c>
      <c r="J83" s="761"/>
      <c r="K83" s="474" t="s">
        <v>122</v>
      </c>
      <c r="L83" s="461"/>
      <c r="N83" s="759" t="s">
        <v>121</v>
      </c>
      <c r="O83" s="760"/>
      <c r="P83" s="760"/>
      <c r="Q83" s="760"/>
      <c r="R83" s="760"/>
      <c r="S83" s="760"/>
      <c r="T83" s="473" t="s">
        <v>97</v>
      </c>
      <c r="U83" s="473" t="s">
        <v>41</v>
      </c>
      <c r="V83" s="774" t="s">
        <v>27</v>
      </c>
      <c r="W83" s="761"/>
      <c r="X83" s="473" t="s">
        <v>94</v>
      </c>
      <c r="Y83" s="474" t="s">
        <v>95</v>
      </c>
      <c r="Z83" s="461"/>
      <c r="AA83" s="494"/>
      <c r="AB83" s="759" t="s">
        <v>121</v>
      </c>
      <c r="AC83" s="760"/>
      <c r="AD83" s="760"/>
      <c r="AE83" s="760"/>
      <c r="AF83" s="760"/>
      <c r="AG83" s="761"/>
      <c r="AH83" s="473" t="s">
        <v>97</v>
      </c>
      <c r="AI83" s="473" t="s">
        <v>123</v>
      </c>
      <c r="AJ83" s="774" t="s">
        <v>27</v>
      </c>
      <c r="AK83" s="761"/>
      <c r="AL83" s="473" t="s">
        <v>124</v>
      </c>
      <c r="AM83" s="474" t="s">
        <v>160</v>
      </c>
      <c r="AP83" s="759" t="s">
        <v>121</v>
      </c>
      <c r="AQ83" s="760"/>
      <c r="AR83" s="760"/>
      <c r="AS83" s="760"/>
      <c r="AT83" s="760"/>
      <c r="AU83" s="761"/>
      <c r="AV83" s="473" t="s">
        <v>111</v>
      </c>
      <c r="AW83" s="774" t="s">
        <v>27</v>
      </c>
      <c r="AX83" s="761"/>
      <c r="AY83" s="474" t="s">
        <v>122</v>
      </c>
    </row>
    <row r="84" spans="2:51" ht="16" thickBot="1" x14ac:dyDescent="0.4">
      <c r="B84" s="768" t="s">
        <v>40</v>
      </c>
      <c r="C84" s="769"/>
      <c r="D84" s="769"/>
      <c r="E84" s="769"/>
      <c r="F84" s="769"/>
      <c r="G84" s="770"/>
      <c r="H84" s="268">
        <f>( SUM(F67, H71, H74, H77))*$C$8</f>
        <v>0</v>
      </c>
      <c r="I84" s="792">
        <f>( SUM(I67, I71, I74, I77, J67, J71, J74, J77))*$C$8</f>
        <v>0</v>
      </c>
      <c r="J84" s="793"/>
      <c r="K84" s="282">
        <f>SUM(H84:J84)</f>
        <v>0</v>
      </c>
      <c r="L84" s="461"/>
      <c r="N84" s="768" t="s">
        <v>40</v>
      </c>
      <c r="O84" s="769"/>
      <c r="P84" s="769"/>
      <c r="Q84" s="769"/>
      <c r="R84" s="769"/>
      <c r="S84" s="769"/>
      <c r="T84" s="311">
        <f>AM41</f>
        <v>0</v>
      </c>
      <c r="U84" s="283">
        <f>( SUM(S67, U71, U74, U77))*$O$8</f>
        <v>0</v>
      </c>
      <c r="V84" s="794">
        <f>( SUM(V67, W67, V71, W71, V74, W74, V77, W77, ))*$O$8</f>
        <v>0</v>
      </c>
      <c r="W84" s="795"/>
      <c r="X84" s="283">
        <f>SUM(U84:W84)</f>
        <v>0</v>
      </c>
      <c r="Y84" s="269">
        <f>K84-X84</f>
        <v>0</v>
      </c>
      <c r="Z84" s="461"/>
      <c r="AA84" s="494"/>
      <c r="AB84" s="768" t="s">
        <v>40</v>
      </c>
      <c r="AC84" s="769"/>
      <c r="AD84" s="769"/>
      <c r="AE84" s="769"/>
      <c r="AF84" s="769"/>
      <c r="AG84" s="770"/>
      <c r="AH84" s="310">
        <f>AM41</f>
        <v>0</v>
      </c>
      <c r="AI84" s="500">
        <f>( SUM(AG67, AI71, AI74, AI77))*$C$8</f>
        <v>0</v>
      </c>
      <c r="AJ84" s="790">
        <f>( SUM(AJ67, AK67, AJ71, AK71, AJ74, AK74, AJ77, AK77, ))*$C$8</f>
        <v>0</v>
      </c>
      <c r="AK84" s="791"/>
      <c r="AL84" s="284">
        <f>SUM(AI84:AK84)</f>
        <v>0</v>
      </c>
      <c r="AM84" s="270">
        <f>IF($O$93&lt;&gt;0, X84+AM41-AL84, K84+AM41-AL84)</f>
        <v>0</v>
      </c>
      <c r="AP84" s="768" t="s">
        <v>40</v>
      </c>
      <c r="AQ84" s="769"/>
      <c r="AR84" s="769"/>
      <c r="AS84" s="769"/>
      <c r="AT84" s="769"/>
      <c r="AU84" s="770"/>
      <c r="AV84" s="433">
        <f>( SUM(AT67, AV71, AV74, AV77))*$C$8</f>
        <v>0</v>
      </c>
      <c r="AW84" s="860">
        <f>( SUM(AW67, AW71, AW74, AW77, AX67, AX71, AX74, AX77))*$C$8</f>
        <v>0</v>
      </c>
      <c r="AX84" s="861"/>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796" t="s">
        <v>126</v>
      </c>
      <c r="C86" s="797"/>
      <c r="D86" s="797"/>
      <c r="E86" s="797"/>
      <c r="F86" s="797"/>
      <c r="G86" s="798"/>
      <c r="H86" s="285">
        <f>SUM(H80,H84)</f>
        <v>0</v>
      </c>
      <c r="I86" s="285">
        <f>SUM(I80, I84)</f>
        <v>0</v>
      </c>
      <c r="J86" s="285">
        <f>SUM(J80)</f>
        <v>0</v>
      </c>
      <c r="K86" s="286">
        <f>SUM(H86:J86)</f>
        <v>0</v>
      </c>
      <c r="L86" s="272"/>
      <c r="N86" s="782" t="s">
        <v>126</v>
      </c>
      <c r="O86" s="783"/>
      <c r="P86" s="783"/>
      <c r="Q86" s="783"/>
      <c r="R86" s="783"/>
      <c r="S86" s="78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784" t="s">
        <v>126</v>
      </c>
      <c r="AC86" s="785"/>
      <c r="AD86" s="785"/>
      <c r="AE86" s="785"/>
      <c r="AF86" s="785"/>
      <c r="AG86" s="786"/>
      <c r="AH86" s="319">
        <f>AM43</f>
        <v>0</v>
      </c>
      <c r="AI86" s="289">
        <f>SUM(AG67, AI71, AI74, AI77, AI84)</f>
        <v>0</v>
      </c>
      <c r="AJ86" s="289">
        <f>SUM(AJ67, AJ71, AJ74, AJ77, AJ84)</f>
        <v>0</v>
      </c>
      <c r="AK86" s="289">
        <f>SUM(AK67, AK71, AK74, AK77)</f>
        <v>0</v>
      </c>
      <c r="AL86" s="289">
        <f>SUM(AI86:AK86)</f>
        <v>0</v>
      </c>
      <c r="AM86" s="290">
        <f>IF($O$93&lt;&gt;0, X86+AM43-AL86, K86+AM43-AL86)</f>
        <v>0</v>
      </c>
      <c r="AP86" s="862" t="s">
        <v>342</v>
      </c>
      <c r="AQ86" s="863"/>
      <c r="AR86" s="863"/>
      <c r="AS86" s="863"/>
      <c r="AT86" s="863"/>
      <c r="AU86" s="864"/>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4"/>
      <c r="AI89" s="761"/>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775"/>
      <c r="AI90" s="776"/>
      <c r="AJ90" s="776"/>
      <c r="AK90" s="777"/>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8"/>
      <c r="AI91" s="770"/>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79" t="s">
        <v>151</v>
      </c>
      <c r="AH93" s="780"/>
      <c r="AI93" s="780"/>
      <c r="AJ93" s="780"/>
      <c r="AK93" s="781"/>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02" t="s">
        <v>305</v>
      </c>
      <c r="C103" s="803"/>
      <c r="D103" s="803"/>
      <c r="E103" s="803"/>
      <c r="F103" s="803"/>
      <c r="G103" s="803"/>
      <c r="H103" s="803"/>
      <c r="I103" s="803"/>
      <c r="J103" s="803"/>
      <c r="K103" s="804"/>
      <c r="N103" s="805" t="s">
        <v>171</v>
      </c>
      <c r="O103" s="806"/>
      <c r="P103" s="806"/>
      <c r="Q103" s="806"/>
      <c r="R103" s="806"/>
      <c r="S103" s="806"/>
      <c r="T103" s="806"/>
      <c r="U103" s="806"/>
      <c r="V103" s="806"/>
      <c r="W103" s="806"/>
      <c r="X103" s="806"/>
      <c r="Y103" s="807"/>
      <c r="AB103" s="808" t="s">
        <v>172</v>
      </c>
      <c r="AC103" s="809"/>
      <c r="AD103" s="809"/>
      <c r="AE103" s="809"/>
      <c r="AF103" s="809"/>
      <c r="AG103" s="809"/>
      <c r="AH103" s="809"/>
      <c r="AI103" s="809"/>
      <c r="AJ103" s="809"/>
      <c r="AK103" s="809"/>
      <c r="AL103" s="809"/>
      <c r="AM103" s="810"/>
      <c r="AP103" s="857" t="s">
        <v>343</v>
      </c>
      <c r="AQ103" s="858"/>
      <c r="AR103" s="858"/>
      <c r="AS103" s="858"/>
      <c r="AT103" s="858"/>
      <c r="AU103" s="858"/>
      <c r="AV103" s="858"/>
      <c r="AW103" s="858"/>
      <c r="AX103" s="858"/>
      <c r="AY103" s="859"/>
    </row>
    <row r="104" spans="2:51" ht="16" thickBot="1" x14ac:dyDescent="0.4">
      <c r="B104" s="250" t="s">
        <v>312</v>
      </c>
      <c r="C104" s="778"/>
      <c r="D104" s="770"/>
      <c r="E104" s="251" t="s">
        <v>313</v>
      </c>
      <c r="F104" s="830"/>
      <c r="G104" s="831"/>
      <c r="H104" s="831"/>
      <c r="I104" s="831"/>
      <c r="J104" s="831"/>
      <c r="K104" s="832"/>
      <c r="N104" s="250" t="s">
        <v>312</v>
      </c>
      <c r="O104" s="830"/>
      <c r="P104" s="831"/>
      <c r="Q104" s="833"/>
      <c r="R104" s="251" t="s">
        <v>313</v>
      </c>
      <c r="S104" s="830"/>
      <c r="T104" s="831"/>
      <c r="U104" s="831"/>
      <c r="V104" s="831"/>
      <c r="W104" s="831"/>
      <c r="X104" s="831"/>
      <c r="Y104" s="832"/>
      <c r="AB104" s="250" t="s">
        <v>312</v>
      </c>
      <c r="AC104" s="830"/>
      <c r="AD104" s="831"/>
      <c r="AE104" s="833"/>
      <c r="AF104" s="251" t="s">
        <v>313</v>
      </c>
      <c r="AG104" s="830"/>
      <c r="AH104" s="831"/>
      <c r="AI104" s="831"/>
      <c r="AJ104" s="831"/>
      <c r="AK104" s="831"/>
      <c r="AL104" s="831"/>
      <c r="AM104" s="832"/>
      <c r="AP104" s="250" t="s">
        <v>326</v>
      </c>
      <c r="AQ104" s="778"/>
      <c r="AR104" s="770"/>
      <c r="AS104" s="251" t="s">
        <v>327</v>
      </c>
      <c r="AT104" s="830"/>
      <c r="AU104" s="831"/>
      <c r="AV104" s="831"/>
      <c r="AW104" s="831"/>
      <c r="AX104" s="831"/>
      <c r="AY104" s="832"/>
    </row>
    <row r="105" spans="2:51" ht="16" thickBot="1" x14ac:dyDescent="0.4">
      <c r="D105" s="144"/>
      <c r="E105" s="144"/>
    </row>
    <row r="106" spans="2:51" x14ac:dyDescent="0.35">
      <c r="B106" s="771" t="s">
        <v>244</v>
      </c>
      <c r="C106" s="772"/>
      <c r="D106" s="772"/>
      <c r="E106" s="772"/>
      <c r="F106" s="772"/>
      <c r="G106" s="772"/>
      <c r="H106" s="772"/>
      <c r="I106" s="772"/>
      <c r="J106" s="772"/>
      <c r="K106" s="773"/>
      <c r="N106" s="759" t="s">
        <v>83</v>
      </c>
      <c r="O106" s="760"/>
      <c r="P106" s="760"/>
      <c r="Q106" s="760"/>
      <c r="R106" s="760"/>
      <c r="S106" s="760"/>
      <c r="T106" s="760"/>
      <c r="U106" s="760"/>
      <c r="V106" s="760"/>
      <c r="W106" s="760"/>
      <c r="X106" s="760"/>
      <c r="Y106" s="801"/>
      <c r="AB106" s="771" t="s">
        <v>83</v>
      </c>
      <c r="AC106" s="772"/>
      <c r="AD106" s="772"/>
      <c r="AE106" s="772"/>
      <c r="AF106" s="772"/>
      <c r="AG106" s="772"/>
      <c r="AH106" s="772"/>
      <c r="AI106" s="772"/>
      <c r="AJ106" s="772"/>
      <c r="AK106" s="772"/>
      <c r="AL106" s="772"/>
      <c r="AM106" s="773"/>
      <c r="AP106" s="771" t="s">
        <v>244</v>
      </c>
      <c r="AQ106" s="772"/>
      <c r="AR106" s="772"/>
      <c r="AS106" s="772"/>
      <c r="AT106" s="772"/>
      <c r="AU106" s="772"/>
      <c r="AV106" s="772"/>
      <c r="AW106" s="772"/>
      <c r="AX106" s="772"/>
      <c r="AY106" s="773"/>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59" t="s">
        <v>109</v>
      </c>
      <c r="C112" s="760"/>
      <c r="D112" s="760"/>
      <c r="E112" s="760"/>
      <c r="F112" s="760"/>
      <c r="G112" s="760"/>
      <c r="H112" s="760"/>
      <c r="I112" s="760"/>
      <c r="J112" s="760"/>
      <c r="K112" s="801"/>
      <c r="N112" s="759" t="s">
        <v>109</v>
      </c>
      <c r="O112" s="760"/>
      <c r="P112" s="760"/>
      <c r="Q112" s="760"/>
      <c r="R112" s="760"/>
      <c r="S112" s="760"/>
      <c r="T112" s="760"/>
      <c r="U112" s="760"/>
      <c r="V112" s="760"/>
      <c r="W112" s="760"/>
      <c r="X112" s="760"/>
      <c r="Y112" s="801"/>
      <c r="AB112" s="759" t="s">
        <v>109</v>
      </c>
      <c r="AC112" s="760"/>
      <c r="AD112" s="760"/>
      <c r="AE112" s="760"/>
      <c r="AF112" s="760"/>
      <c r="AG112" s="760"/>
      <c r="AH112" s="760"/>
      <c r="AI112" s="760"/>
      <c r="AJ112" s="760"/>
      <c r="AK112" s="760"/>
      <c r="AL112" s="760"/>
      <c r="AM112" s="801"/>
      <c r="AP112" s="759" t="s">
        <v>109</v>
      </c>
      <c r="AQ112" s="760"/>
      <c r="AR112" s="760"/>
      <c r="AS112" s="760"/>
      <c r="AT112" s="760"/>
      <c r="AU112" s="760"/>
      <c r="AV112" s="760"/>
      <c r="AW112" s="760"/>
      <c r="AX112" s="760"/>
      <c r="AY112" s="801"/>
    </row>
    <row r="113" spans="2:51" x14ac:dyDescent="0.35">
      <c r="B113" s="788" t="s">
        <v>110</v>
      </c>
      <c r="C113" s="776"/>
      <c r="D113" s="776"/>
      <c r="E113" s="776"/>
      <c r="F113" s="776"/>
      <c r="G113" s="787"/>
      <c r="H113" s="392" t="s">
        <v>111</v>
      </c>
      <c r="I113" s="392" t="s">
        <v>71</v>
      </c>
      <c r="J113" s="392" t="s">
        <v>72</v>
      </c>
      <c r="K113" s="475" t="s">
        <v>94</v>
      </c>
      <c r="M113" s="490"/>
      <c r="N113" s="776" t="s">
        <v>110</v>
      </c>
      <c r="O113" s="776"/>
      <c r="P113" s="776"/>
      <c r="Q113" s="776"/>
      <c r="R113" s="776"/>
      <c r="S113" s="787"/>
      <c r="T113" s="392" t="s">
        <v>160</v>
      </c>
      <c r="U113" s="392" t="s">
        <v>41</v>
      </c>
      <c r="V113" s="392" t="s">
        <v>71</v>
      </c>
      <c r="W113" s="392" t="s">
        <v>72</v>
      </c>
      <c r="X113" s="392" t="s">
        <v>94</v>
      </c>
      <c r="Y113" s="475" t="s">
        <v>95</v>
      </c>
      <c r="AB113" s="788" t="s">
        <v>110</v>
      </c>
      <c r="AC113" s="776"/>
      <c r="AD113" s="776"/>
      <c r="AE113" s="776"/>
      <c r="AF113" s="776"/>
      <c r="AG113" s="776"/>
      <c r="AH113" s="392" t="s">
        <v>160</v>
      </c>
      <c r="AI113" s="392" t="s">
        <v>112</v>
      </c>
      <c r="AJ113" s="392" t="s">
        <v>71</v>
      </c>
      <c r="AK113" s="392" t="s">
        <v>72</v>
      </c>
      <c r="AL113" s="392" t="s">
        <v>96</v>
      </c>
      <c r="AM113" s="475" t="s">
        <v>175</v>
      </c>
      <c r="AP113" s="788" t="s">
        <v>110</v>
      </c>
      <c r="AQ113" s="776"/>
      <c r="AR113" s="776"/>
      <c r="AS113" s="776"/>
      <c r="AT113" s="776"/>
      <c r="AU113" s="787"/>
      <c r="AV113" s="392" t="s">
        <v>111</v>
      </c>
      <c r="AW113" s="392" t="s">
        <v>71</v>
      </c>
      <c r="AX113" s="392" t="s">
        <v>72</v>
      </c>
      <c r="AY113" s="475" t="s">
        <v>94</v>
      </c>
    </row>
    <row r="114" spans="2:51" ht="16" thickBot="1" x14ac:dyDescent="0.4">
      <c r="B114" s="764">
        <f>B71</f>
        <v>0</v>
      </c>
      <c r="C114" s="762"/>
      <c r="D114" s="762"/>
      <c r="E114" s="762"/>
      <c r="F114" s="762"/>
      <c r="G114" s="763"/>
      <c r="H114" s="301">
        <v>0</v>
      </c>
      <c r="I114" s="301">
        <v>0</v>
      </c>
      <c r="J114" s="301">
        <v>0</v>
      </c>
      <c r="K114" s="282">
        <f>SUM(H114:J114)</f>
        <v>0</v>
      </c>
      <c r="L114" s="461"/>
      <c r="M114" s="490"/>
      <c r="N114" s="764">
        <f>N71</f>
        <v>0</v>
      </c>
      <c r="O114" s="762"/>
      <c r="P114" s="762"/>
      <c r="Q114" s="762"/>
      <c r="R114" s="762"/>
      <c r="S114" s="763"/>
      <c r="T114" s="305">
        <f>AM71</f>
        <v>0</v>
      </c>
      <c r="U114" s="302">
        <v>0</v>
      </c>
      <c r="V114" s="301">
        <v>0</v>
      </c>
      <c r="W114" s="301">
        <v>0</v>
      </c>
      <c r="X114" s="283">
        <f>SUM(U114:W114)</f>
        <v>0</v>
      </c>
      <c r="Y114" s="269">
        <f>K114-X114</f>
        <v>0</v>
      </c>
      <c r="Z114" s="461"/>
      <c r="AA114" s="461"/>
      <c r="AB114" s="764">
        <f>IF($O$132&lt;&gt;0, N114, B114)</f>
        <v>0</v>
      </c>
      <c r="AC114" s="762"/>
      <c r="AD114" s="762"/>
      <c r="AE114" s="762"/>
      <c r="AF114" s="762"/>
      <c r="AG114" s="763"/>
      <c r="AH114" s="310">
        <f>AM71</f>
        <v>0</v>
      </c>
      <c r="AI114" s="301">
        <v>0</v>
      </c>
      <c r="AJ114" s="301">
        <v>0</v>
      </c>
      <c r="AK114" s="301">
        <v>0</v>
      </c>
      <c r="AL114" s="284">
        <f>SUM(AI114:AK114)</f>
        <v>0</v>
      </c>
      <c r="AM114" s="270">
        <f>IF($O$136&lt;&gt;0, X114+AM71-AL114, K114+AM71-AL114)</f>
        <v>0</v>
      </c>
      <c r="AP114" s="768"/>
      <c r="AQ114" s="769"/>
      <c r="AR114" s="769"/>
      <c r="AS114" s="769"/>
      <c r="AT114" s="769"/>
      <c r="AU114" s="770"/>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59" t="s">
        <v>114</v>
      </c>
      <c r="C116" s="760"/>
      <c r="D116" s="760"/>
      <c r="E116" s="760"/>
      <c r="F116" s="760"/>
      <c r="G116" s="761"/>
      <c r="H116" s="473" t="s">
        <v>111</v>
      </c>
      <c r="I116" s="473" t="s">
        <v>71</v>
      </c>
      <c r="J116" s="473" t="s">
        <v>72</v>
      </c>
      <c r="K116" s="474" t="s">
        <v>94</v>
      </c>
      <c r="N116" s="759" t="s">
        <v>114</v>
      </c>
      <c r="O116" s="760"/>
      <c r="P116" s="760"/>
      <c r="Q116" s="760"/>
      <c r="R116" s="760"/>
      <c r="S116" s="761"/>
      <c r="T116" s="492" t="s">
        <v>160</v>
      </c>
      <c r="U116" s="473" t="s">
        <v>41</v>
      </c>
      <c r="V116" s="473" t="s">
        <v>71</v>
      </c>
      <c r="W116" s="473" t="s">
        <v>72</v>
      </c>
      <c r="X116" s="473" t="s">
        <v>94</v>
      </c>
      <c r="Y116" s="474" t="s">
        <v>95</v>
      </c>
      <c r="AA116" s="490"/>
      <c r="AB116" s="759" t="s">
        <v>114</v>
      </c>
      <c r="AC116" s="760"/>
      <c r="AD116" s="760"/>
      <c r="AE116" s="760"/>
      <c r="AF116" s="760"/>
      <c r="AG116" s="761"/>
      <c r="AH116" s="473" t="s">
        <v>160</v>
      </c>
      <c r="AI116" s="473" t="s">
        <v>112</v>
      </c>
      <c r="AJ116" s="473" t="s">
        <v>71</v>
      </c>
      <c r="AK116" s="473" t="s">
        <v>72</v>
      </c>
      <c r="AL116" s="473" t="s">
        <v>96</v>
      </c>
      <c r="AM116" s="474" t="s">
        <v>175</v>
      </c>
      <c r="AP116" s="759" t="s">
        <v>114</v>
      </c>
      <c r="AQ116" s="760"/>
      <c r="AR116" s="760"/>
      <c r="AS116" s="760"/>
      <c r="AT116" s="760"/>
      <c r="AU116" s="761"/>
      <c r="AV116" s="473" t="s">
        <v>111</v>
      </c>
      <c r="AW116" s="473" t="s">
        <v>71</v>
      </c>
      <c r="AX116" s="473" t="s">
        <v>72</v>
      </c>
      <c r="AY116" s="474" t="s">
        <v>94</v>
      </c>
    </row>
    <row r="117" spans="2:51" ht="16" thickBot="1" x14ac:dyDescent="0.4">
      <c r="B117" s="764">
        <f>B74</f>
        <v>0</v>
      </c>
      <c r="C117" s="762"/>
      <c r="D117" s="762"/>
      <c r="E117" s="762"/>
      <c r="F117" s="762"/>
      <c r="G117" s="763"/>
      <c r="H117" s="301">
        <v>0</v>
      </c>
      <c r="I117" s="301">
        <v>0</v>
      </c>
      <c r="J117" s="301">
        <v>0</v>
      </c>
      <c r="K117" s="282">
        <f>SUM(H117:J117)</f>
        <v>0</v>
      </c>
      <c r="L117" s="461"/>
      <c r="N117" s="764">
        <f>N74</f>
        <v>0</v>
      </c>
      <c r="O117" s="762"/>
      <c r="P117" s="762"/>
      <c r="Q117" s="762"/>
      <c r="R117" s="762"/>
      <c r="S117" s="763"/>
      <c r="T117" s="306">
        <f>AM74</f>
        <v>0</v>
      </c>
      <c r="U117" s="302">
        <v>0</v>
      </c>
      <c r="V117" s="302">
        <v>0</v>
      </c>
      <c r="W117" s="301">
        <v>0</v>
      </c>
      <c r="X117" s="313">
        <f>SUM(U117:W117)</f>
        <v>0</v>
      </c>
      <c r="Y117" s="269">
        <f>K117-X117</f>
        <v>0</v>
      </c>
      <c r="Z117" s="461"/>
      <c r="AA117" s="494"/>
      <c r="AB117" s="764">
        <f>IF($O$132&lt;&gt;0, N117, B117)</f>
        <v>0</v>
      </c>
      <c r="AC117" s="762"/>
      <c r="AD117" s="762"/>
      <c r="AE117" s="762"/>
      <c r="AF117" s="762"/>
      <c r="AG117" s="763"/>
      <c r="AH117" s="314">
        <f>AM74</f>
        <v>0</v>
      </c>
      <c r="AI117" s="301">
        <v>0</v>
      </c>
      <c r="AJ117" s="302">
        <v>0</v>
      </c>
      <c r="AK117" s="301">
        <v>0</v>
      </c>
      <c r="AL117" s="315">
        <f>SUM(AI117:AK117)</f>
        <v>0</v>
      </c>
      <c r="AM117" s="270">
        <f>IF($O$136&lt;&gt;0, X117+AM74-AL117, K117+AM74-AL117)</f>
        <v>0</v>
      </c>
      <c r="AP117" s="768"/>
      <c r="AQ117" s="769"/>
      <c r="AR117" s="769"/>
      <c r="AS117" s="769"/>
      <c r="AT117" s="769"/>
      <c r="AU117" s="770"/>
      <c r="AV117" s="302">
        <v>0</v>
      </c>
      <c r="AW117" s="302">
        <v>0</v>
      </c>
      <c r="AX117" s="302">
        <v>0</v>
      </c>
      <c r="AY117" s="435">
        <f>SUM(AV117:AX117)</f>
        <v>0</v>
      </c>
    </row>
    <row r="118" spans="2:51" ht="16" thickBot="1" x14ac:dyDescent="0.4">
      <c r="D118" s="144"/>
      <c r="E118" s="144"/>
      <c r="H118" s="272"/>
      <c r="I118" s="272"/>
      <c r="J118" s="272"/>
      <c r="K118" s="272"/>
      <c r="L118" s="461"/>
      <c r="N118" s="789"/>
      <c r="O118" s="789"/>
      <c r="P118" s="789"/>
      <c r="Q118" s="789"/>
      <c r="R118" s="789"/>
      <c r="S118" s="789"/>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59" t="s">
        <v>116</v>
      </c>
      <c r="C119" s="760"/>
      <c r="D119" s="760"/>
      <c r="E119" s="760"/>
      <c r="F119" s="760"/>
      <c r="G119" s="761"/>
      <c r="H119" s="473" t="s">
        <v>111</v>
      </c>
      <c r="I119" s="473" t="s">
        <v>71</v>
      </c>
      <c r="J119" s="473" t="s">
        <v>72</v>
      </c>
      <c r="K119" s="474" t="s">
        <v>94</v>
      </c>
      <c r="M119" s="490"/>
      <c r="N119" s="760" t="s">
        <v>116</v>
      </c>
      <c r="O119" s="760"/>
      <c r="P119" s="760"/>
      <c r="Q119" s="760"/>
      <c r="R119" s="760"/>
      <c r="S119" s="761"/>
      <c r="T119" s="492" t="s">
        <v>160</v>
      </c>
      <c r="U119" s="473" t="s">
        <v>41</v>
      </c>
      <c r="V119" s="473" t="s">
        <v>71</v>
      </c>
      <c r="W119" s="473" t="s">
        <v>72</v>
      </c>
      <c r="X119" s="473" t="s">
        <v>94</v>
      </c>
      <c r="Y119" s="474" t="s">
        <v>95</v>
      </c>
      <c r="AA119" s="490"/>
      <c r="AB119" s="759" t="s">
        <v>116</v>
      </c>
      <c r="AC119" s="760"/>
      <c r="AD119" s="760"/>
      <c r="AE119" s="760"/>
      <c r="AF119" s="760"/>
      <c r="AG119" s="761"/>
      <c r="AH119" s="473" t="s">
        <v>160</v>
      </c>
      <c r="AI119" s="473" t="s">
        <v>112</v>
      </c>
      <c r="AJ119" s="473" t="s">
        <v>71</v>
      </c>
      <c r="AK119" s="473" t="s">
        <v>72</v>
      </c>
      <c r="AL119" s="473" t="s">
        <v>96</v>
      </c>
      <c r="AM119" s="474" t="s">
        <v>175</v>
      </c>
      <c r="AP119" s="759" t="s">
        <v>116</v>
      </c>
      <c r="AQ119" s="760"/>
      <c r="AR119" s="760"/>
      <c r="AS119" s="760"/>
      <c r="AT119" s="760"/>
      <c r="AU119" s="761"/>
      <c r="AV119" s="473" t="s">
        <v>111</v>
      </c>
      <c r="AW119" s="473" t="s">
        <v>71</v>
      </c>
      <c r="AX119" s="473" t="s">
        <v>72</v>
      </c>
      <c r="AY119" s="474" t="s">
        <v>94</v>
      </c>
    </row>
    <row r="120" spans="2:51" ht="16" thickBot="1" x14ac:dyDescent="0.4">
      <c r="B120" s="764">
        <f>B77</f>
        <v>0</v>
      </c>
      <c r="C120" s="762"/>
      <c r="D120" s="762"/>
      <c r="E120" s="762"/>
      <c r="F120" s="762"/>
      <c r="G120" s="763"/>
      <c r="H120" s="301">
        <v>0</v>
      </c>
      <c r="I120" s="301">
        <v>0</v>
      </c>
      <c r="J120" s="301">
        <v>0</v>
      </c>
      <c r="K120" s="282">
        <f>SUM(H120:J120)</f>
        <v>0</v>
      </c>
      <c r="L120" s="461"/>
      <c r="M120" s="490"/>
      <c r="N120" s="762">
        <f>N77</f>
        <v>0</v>
      </c>
      <c r="O120" s="762"/>
      <c r="P120" s="762"/>
      <c r="Q120" s="762"/>
      <c r="R120" s="762"/>
      <c r="S120" s="763"/>
      <c r="T120" s="305">
        <f>AM77</f>
        <v>0</v>
      </c>
      <c r="U120" s="301">
        <v>0</v>
      </c>
      <c r="V120" s="301">
        <v>0</v>
      </c>
      <c r="W120" s="301">
        <v>0</v>
      </c>
      <c r="X120" s="283">
        <f t="shared" ref="X120" si="22">SUM(U120:W120)</f>
        <v>0</v>
      </c>
      <c r="Y120" s="269">
        <f>K120-X120</f>
        <v>0</v>
      </c>
      <c r="Z120" s="461"/>
      <c r="AA120" s="494"/>
      <c r="AB120" s="764">
        <f>IF($O$132&lt;&gt;0, N120, B120)</f>
        <v>0</v>
      </c>
      <c r="AC120" s="762"/>
      <c r="AD120" s="762"/>
      <c r="AE120" s="762"/>
      <c r="AF120" s="762"/>
      <c r="AG120" s="763"/>
      <c r="AH120" s="314">
        <f>AM77</f>
        <v>0</v>
      </c>
      <c r="AI120" s="301">
        <v>0</v>
      </c>
      <c r="AJ120" s="301">
        <v>0</v>
      </c>
      <c r="AK120" s="301">
        <v>0</v>
      </c>
      <c r="AL120" s="284">
        <f t="shared" ref="AL120" si="23">SUM(AI120:AK120)</f>
        <v>0</v>
      </c>
      <c r="AM120" s="270">
        <f>IF($O$136&lt;&gt;0, X120+AM77-AL120, K120+AM77-AL120)</f>
        <v>0</v>
      </c>
      <c r="AP120" s="768"/>
      <c r="AQ120" s="769"/>
      <c r="AR120" s="769"/>
      <c r="AS120" s="769"/>
      <c r="AT120" s="769"/>
      <c r="AU120" s="770"/>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1" t="s">
        <v>119</v>
      </c>
      <c r="C123" s="772"/>
      <c r="D123" s="772"/>
      <c r="E123" s="772"/>
      <c r="F123" s="772"/>
      <c r="G123" s="772"/>
      <c r="H123" s="273">
        <f>SUM(F110, H114, H117, H120)</f>
        <v>0</v>
      </c>
      <c r="I123" s="273">
        <f>SUM(I110, I114, I117, I120, )</f>
        <v>0</v>
      </c>
      <c r="J123" s="273">
        <f>SUM(J110, J114, J117, J120)</f>
        <v>0</v>
      </c>
      <c r="K123" s="274">
        <f>SUM(H123:J123)</f>
        <v>0</v>
      </c>
      <c r="L123" s="461"/>
      <c r="N123" s="765" t="s">
        <v>119</v>
      </c>
      <c r="O123" s="766"/>
      <c r="P123" s="766"/>
      <c r="Q123" s="766"/>
      <c r="R123" s="766"/>
      <c r="S123" s="767"/>
      <c r="T123" s="307">
        <f>AM80</f>
        <v>0</v>
      </c>
      <c r="U123" s="303">
        <f>SUM(S110, U114, U117, U120)</f>
        <v>0</v>
      </c>
      <c r="V123" s="275">
        <f>SUM(V110, V114, V117, V120)</f>
        <v>0</v>
      </c>
      <c r="W123" s="275">
        <f>SUM(W110, W114, W117, W120)</f>
        <v>0</v>
      </c>
      <c r="X123" s="275">
        <f>SUM(U123:W123)</f>
        <v>0</v>
      </c>
      <c r="Y123" s="276">
        <f>K123-X123</f>
        <v>0</v>
      </c>
      <c r="Z123" s="461"/>
      <c r="AA123" s="461"/>
      <c r="AB123" s="759" t="s">
        <v>119</v>
      </c>
      <c r="AC123" s="760"/>
      <c r="AD123" s="760"/>
      <c r="AE123" s="760"/>
      <c r="AF123" s="760"/>
      <c r="AG123" s="761"/>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59" t="s">
        <v>119</v>
      </c>
      <c r="AQ123" s="760"/>
      <c r="AR123" s="760"/>
      <c r="AS123" s="760"/>
      <c r="AT123" s="760"/>
      <c r="AU123" s="761"/>
      <c r="AV123" s="436">
        <f>SUM(AT110, AV114, AV117, AV120)</f>
        <v>0</v>
      </c>
      <c r="AW123" s="436">
        <f>SUM(AW110, AW114, AW117, AW120, )</f>
        <v>0</v>
      </c>
      <c r="AX123" s="436">
        <f>SUM(AX110, AX114, AX117, AX120)</f>
        <v>0</v>
      </c>
      <c r="AY123" s="437">
        <f>SUM(AV123:AX123)</f>
        <v>0</v>
      </c>
    </row>
    <row r="124" spans="2:51" ht="16" thickBot="1" x14ac:dyDescent="0.4">
      <c r="B124" s="799" t="s">
        <v>120</v>
      </c>
      <c r="C124" s="800"/>
      <c r="D124" s="800"/>
      <c r="E124" s="800"/>
      <c r="F124" s="800"/>
      <c r="G124" s="800"/>
      <c r="H124" s="481"/>
      <c r="I124" s="482"/>
      <c r="J124" s="253">
        <f>SUM(I123:J123)</f>
        <v>0</v>
      </c>
      <c r="K124" s="282">
        <f>SUM(H124:J124)</f>
        <v>0</v>
      </c>
      <c r="L124" s="461"/>
      <c r="N124" s="768" t="s">
        <v>120</v>
      </c>
      <c r="O124" s="769"/>
      <c r="P124" s="769"/>
      <c r="Q124" s="769"/>
      <c r="R124" s="769"/>
      <c r="S124" s="769"/>
      <c r="T124" s="305">
        <f>AM81</f>
        <v>0</v>
      </c>
      <c r="U124" s="495"/>
      <c r="V124" s="483"/>
      <c r="W124" s="483"/>
      <c r="X124" s="254">
        <f xml:space="preserve"> SUM(V110, W110, V114, W114, V117, W117, V120, W120)</f>
        <v>0</v>
      </c>
      <c r="Y124" s="269">
        <f>H124-X124</f>
        <v>0</v>
      </c>
      <c r="Z124" s="461"/>
      <c r="AA124" s="461"/>
      <c r="AB124" s="768" t="s">
        <v>120</v>
      </c>
      <c r="AC124" s="769"/>
      <c r="AD124" s="769"/>
      <c r="AE124" s="769"/>
      <c r="AF124" s="769"/>
      <c r="AG124" s="770"/>
      <c r="AH124" s="310">
        <f>AM81</f>
        <v>0</v>
      </c>
      <c r="AI124" s="484"/>
      <c r="AJ124" s="485"/>
      <c r="AK124" s="485"/>
      <c r="AL124" s="281">
        <f xml:space="preserve"> SUM(AJ110, AK110, AJ114, AK114, AJ117, AK117, AJ120, AK120)</f>
        <v>0</v>
      </c>
      <c r="AM124" s="270">
        <f>IF($O$136&lt;&gt;0, X124+AM81-AL124, K124+AM81-AL124)</f>
        <v>0</v>
      </c>
      <c r="AP124" s="768" t="s">
        <v>120</v>
      </c>
      <c r="AQ124" s="769"/>
      <c r="AR124" s="769"/>
      <c r="AS124" s="769"/>
      <c r="AT124" s="769"/>
      <c r="AU124" s="770"/>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59" t="s">
        <v>121</v>
      </c>
      <c r="C126" s="760"/>
      <c r="D126" s="760"/>
      <c r="E126" s="760"/>
      <c r="F126" s="760"/>
      <c r="G126" s="761"/>
      <c r="H126" s="473" t="s">
        <v>111</v>
      </c>
      <c r="I126" s="774" t="s">
        <v>27</v>
      </c>
      <c r="J126" s="761"/>
      <c r="K126" s="474" t="s">
        <v>122</v>
      </c>
      <c r="L126" s="461"/>
      <c r="N126" s="759" t="s">
        <v>121</v>
      </c>
      <c r="O126" s="760"/>
      <c r="P126" s="760"/>
      <c r="Q126" s="760"/>
      <c r="R126" s="760"/>
      <c r="S126" s="760"/>
      <c r="T126" s="473" t="s">
        <v>160</v>
      </c>
      <c r="U126" s="473" t="s">
        <v>41</v>
      </c>
      <c r="V126" s="774" t="s">
        <v>27</v>
      </c>
      <c r="W126" s="761"/>
      <c r="X126" s="473" t="s">
        <v>94</v>
      </c>
      <c r="Y126" s="474" t="s">
        <v>95</v>
      </c>
      <c r="Z126" s="461"/>
      <c r="AA126" s="494"/>
      <c r="AB126" s="759" t="s">
        <v>121</v>
      </c>
      <c r="AC126" s="760"/>
      <c r="AD126" s="760"/>
      <c r="AE126" s="760"/>
      <c r="AF126" s="760"/>
      <c r="AG126" s="761"/>
      <c r="AH126" s="473" t="s">
        <v>160</v>
      </c>
      <c r="AI126" s="473" t="s">
        <v>123</v>
      </c>
      <c r="AJ126" s="774" t="s">
        <v>27</v>
      </c>
      <c r="AK126" s="761"/>
      <c r="AL126" s="473" t="s">
        <v>124</v>
      </c>
      <c r="AM126" s="474" t="s">
        <v>175</v>
      </c>
      <c r="AP126" s="759" t="s">
        <v>121</v>
      </c>
      <c r="AQ126" s="760"/>
      <c r="AR126" s="760"/>
      <c r="AS126" s="760"/>
      <c r="AT126" s="760"/>
      <c r="AU126" s="761"/>
      <c r="AV126" s="473" t="s">
        <v>111</v>
      </c>
      <c r="AW126" s="774" t="s">
        <v>27</v>
      </c>
      <c r="AX126" s="761"/>
      <c r="AY126" s="474" t="s">
        <v>122</v>
      </c>
    </row>
    <row r="127" spans="2:51" ht="16" thickBot="1" x14ac:dyDescent="0.4">
      <c r="B127" s="768" t="s">
        <v>40</v>
      </c>
      <c r="C127" s="769"/>
      <c r="D127" s="769"/>
      <c r="E127" s="769"/>
      <c r="F127" s="769"/>
      <c r="G127" s="770"/>
      <c r="H127" s="268">
        <f>( SUM(F110, H114, H117, H120))*$C$8</f>
        <v>0</v>
      </c>
      <c r="I127" s="792">
        <f>( SUM(I110, I114, I117, I120, J110, J114, J117, J120))*$C$8</f>
        <v>0</v>
      </c>
      <c r="J127" s="793"/>
      <c r="K127" s="282">
        <f>SUM(H127:J127)</f>
        <v>0</v>
      </c>
      <c r="L127" s="461"/>
      <c r="N127" s="768" t="s">
        <v>40</v>
      </c>
      <c r="O127" s="769"/>
      <c r="P127" s="769"/>
      <c r="Q127" s="769"/>
      <c r="R127" s="769"/>
      <c r="S127" s="769"/>
      <c r="T127" s="311">
        <f>AM84</f>
        <v>0</v>
      </c>
      <c r="U127" s="283">
        <f>( SUM(S110, U114, U117, U120))*$O$8</f>
        <v>0</v>
      </c>
      <c r="V127" s="794">
        <f>( SUM(V110, W110, V114, W114, V117, W117, V120, W120, ))*$O$8</f>
        <v>0</v>
      </c>
      <c r="W127" s="795"/>
      <c r="X127" s="283">
        <f>SUM(U127:W127)</f>
        <v>0</v>
      </c>
      <c r="Y127" s="269">
        <f>K127-X127</f>
        <v>0</v>
      </c>
      <c r="Z127" s="461"/>
      <c r="AA127" s="494"/>
      <c r="AB127" s="768" t="s">
        <v>40</v>
      </c>
      <c r="AC127" s="769"/>
      <c r="AD127" s="769"/>
      <c r="AE127" s="769"/>
      <c r="AF127" s="769"/>
      <c r="AG127" s="770"/>
      <c r="AH127" s="310">
        <f>AM84</f>
        <v>0</v>
      </c>
      <c r="AI127" s="500">
        <f>( SUM(AG110, AI114, AI117, AI120))*$C$8</f>
        <v>0</v>
      </c>
      <c r="AJ127" s="790">
        <f>( SUM(AJ110, AK110, AJ114, AK114, AJ117, AK117, AJ120, AK120, ))*$C$8</f>
        <v>0</v>
      </c>
      <c r="AK127" s="791"/>
      <c r="AL127" s="284">
        <f>SUM(AI127:AK127)</f>
        <v>0</v>
      </c>
      <c r="AM127" s="270">
        <f>IF($O$136&lt;&gt;0, X127+AM84-AL127, K127+AM84-AL127)</f>
        <v>0</v>
      </c>
      <c r="AP127" s="768" t="s">
        <v>40</v>
      </c>
      <c r="AQ127" s="769"/>
      <c r="AR127" s="769"/>
      <c r="AS127" s="769"/>
      <c r="AT127" s="769"/>
      <c r="AU127" s="770"/>
      <c r="AV127" s="433">
        <f>( SUM(AT110, AV114, AV117, AV120))*$C$8</f>
        <v>0</v>
      </c>
      <c r="AW127" s="860">
        <f>( SUM(AW110, AW114, AW117, AW120, AX110, AX114, AX117, AX120))*$C$8</f>
        <v>0</v>
      </c>
      <c r="AX127" s="861"/>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796" t="s">
        <v>126</v>
      </c>
      <c r="C129" s="797"/>
      <c r="D129" s="797"/>
      <c r="E129" s="797"/>
      <c r="F129" s="797"/>
      <c r="G129" s="798"/>
      <c r="H129" s="285">
        <f>SUM(H123,H127)</f>
        <v>0</v>
      </c>
      <c r="I129" s="285">
        <f>SUM(I123, I127)</f>
        <v>0</v>
      </c>
      <c r="J129" s="285">
        <f>SUM(J123)</f>
        <v>0</v>
      </c>
      <c r="K129" s="286">
        <f>SUM(H129:J129)</f>
        <v>0</v>
      </c>
      <c r="L129" s="272"/>
      <c r="N129" s="782" t="s">
        <v>126</v>
      </c>
      <c r="O129" s="783"/>
      <c r="P129" s="783"/>
      <c r="Q129" s="783"/>
      <c r="R129" s="783"/>
      <c r="S129" s="78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784" t="s">
        <v>126</v>
      </c>
      <c r="AC129" s="785"/>
      <c r="AD129" s="785"/>
      <c r="AE129" s="785"/>
      <c r="AF129" s="785"/>
      <c r="AG129" s="78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62" t="s">
        <v>344</v>
      </c>
      <c r="AQ129" s="863"/>
      <c r="AR129" s="863"/>
      <c r="AS129" s="863"/>
      <c r="AT129" s="863"/>
      <c r="AU129" s="864"/>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4"/>
      <c r="AI132" s="761"/>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775"/>
      <c r="AI133" s="776"/>
      <c r="AJ133" s="776"/>
      <c r="AK133" s="777"/>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8"/>
      <c r="AI134" s="770"/>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79" t="s">
        <v>151</v>
      </c>
      <c r="AH136" s="780"/>
      <c r="AI136" s="780"/>
      <c r="AJ136" s="780"/>
      <c r="AK136" s="781"/>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02" t="s">
        <v>306</v>
      </c>
      <c r="C146" s="803"/>
      <c r="D146" s="803"/>
      <c r="E146" s="803"/>
      <c r="F146" s="803"/>
      <c r="G146" s="803"/>
      <c r="H146" s="803"/>
      <c r="I146" s="803"/>
      <c r="J146" s="803"/>
      <c r="K146" s="804"/>
      <c r="N146" s="805" t="s">
        <v>183</v>
      </c>
      <c r="O146" s="806"/>
      <c r="P146" s="806"/>
      <c r="Q146" s="806"/>
      <c r="R146" s="806"/>
      <c r="S146" s="806"/>
      <c r="T146" s="806"/>
      <c r="U146" s="806"/>
      <c r="V146" s="806"/>
      <c r="W146" s="806"/>
      <c r="X146" s="806"/>
      <c r="Y146" s="807"/>
      <c r="AB146" s="808" t="s">
        <v>184</v>
      </c>
      <c r="AC146" s="809"/>
      <c r="AD146" s="809"/>
      <c r="AE146" s="809"/>
      <c r="AF146" s="809"/>
      <c r="AG146" s="809"/>
      <c r="AH146" s="809"/>
      <c r="AI146" s="809"/>
      <c r="AJ146" s="809"/>
      <c r="AK146" s="809"/>
      <c r="AL146" s="809"/>
      <c r="AM146" s="810"/>
      <c r="AP146" s="857" t="s">
        <v>345</v>
      </c>
      <c r="AQ146" s="858"/>
      <c r="AR146" s="858"/>
      <c r="AS146" s="858"/>
      <c r="AT146" s="858"/>
      <c r="AU146" s="858"/>
      <c r="AV146" s="858"/>
      <c r="AW146" s="858"/>
      <c r="AX146" s="858"/>
      <c r="AY146" s="859"/>
    </row>
    <row r="147" spans="2:51" ht="16" thickBot="1" x14ac:dyDescent="0.4">
      <c r="B147" s="250" t="s">
        <v>315</v>
      </c>
      <c r="C147" s="778"/>
      <c r="D147" s="770"/>
      <c r="E147" s="251" t="s">
        <v>314</v>
      </c>
      <c r="F147" s="830"/>
      <c r="G147" s="831"/>
      <c r="H147" s="831"/>
      <c r="I147" s="831"/>
      <c r="J147" s="831"/>
      <c r="K147" s="832"/>
      <c r="N147" s="250" t="s">
        <v>315</v>
      </c>
      <c r="O147" s="830"/>
      <c r="P147" s="831"/>
      <c r="Q147" s="833"/>
      <c r="R147" s="251" t="s">
        <v>314</v>
      </c>
      <c r="S147" s="830"/>
      <c r="T147" s="831"/>
      <c r="U147" s="831"/>
      <c r="V147" s="831"/>
      <c r="W147" s="831"/>
      <c r="X147" s="831"/>
      <c r="Y147" s="832"/>
      <c r="AB147" s="250" t="s">
        <v>315</v>
      </c>
      <c r="AC147" s="830"/>
      <c r="AD147" s="831"/>
      <c r="AE147" s="833"/>
      <c r="AF147" s="251" t="s">
        <v>314</v>
      </c>
      <c r="AG147" s="830"/>
      <c r="AH147" s="831"/>
      <c r="AI147" s="831"/>
      <c r="AJ147" s="831"/>
      <c r="AK147" s="831"/>
      <c r="AL147" s="831"/>
      <c r="AM147" s="832"/>
      <c r="AP147" s="250" t="s">
        <v>326</v>
      </c>
      <c r="AQ147" s="778"/>
      <c r="AR147" s="770"/>
      <c r="AS147" s="251" t="s">
        <v>327</v>
      </c>
      <c r="AT147" s="830"/>
      <c r="AU147" s="831"/>
      <c r="AV147" s="831"/>
      <c r="AW147" s="831"/>
      <c r="AX147" s="831"/>
      <c r="AY147" s="832"/>
    </row>
    <row r="148" spans="2:51" ht="16" thickBot="1" x14ac:dyDescent="0.4">
      <c r="D148" s="144"/>
      <c r="E148" s="144"/>
    </row>
    <row r="149" spans="2:51" x14ac:dyDescent="0.35">
      <c r="B149" s="771" t="s">
        <v>244</v>
      </c>
      <c r="C149" s="772"/>
      <c r="D149" s="772"/>
      <c r="E149" s="772"/>
      <c r="F149" s="772"/>
      <c r="G149" s="772"/>
      <c r="H149" s="772"/>
      <c r="I149" s="772"/>
      <c r="J149" s="772"/>
      <c r="K149" s="773"/>
      <c r="N149" s="759" t="s">
        <v>83</v>
      </c>
      <c r="O149" s="760"/>
      <c r="P149" s="760"/>
      <c r="Q149" s="760"/>
      <c r="R149" s="760"/>
      <c r="S149" s="760"/>
      <c r="T149" s="760"/>
      <c r="U149" s="760"/>
      <c r="V149" s="760"/>
      <c r="W149" s="760"/>
      <c r="X149" s="760"/>
      <c r="Y149" s="801"/>
      <c r="AB149" s="771" t="s">
        <v>83</v>
      </c>
      <c r="AC149" s="772"/>
      <c r="AD149" s="772"/>
      <c r="AE149" s="772"/>
      <c r="AF149" s="772"/>
      <c r="AG149" s="772"/>
      <c r="AH149" s="772"/>
      <c r="AI149" s="772"/>
      <c r="AJ149" s="772"/>
      <c r="AK149" s="772"/>
      <c r="AL149" s="772"/>
      <c r="AM149" s="773"/>
      <c r="AP149" s="771" t="s">
        <v>244</v>
      </c>
      <c r="AQ149" s="772"/>
      <c r="AR149" s="772"/>
      <c r="AS149" s="772"/>
      <c r="AT149" s="772"/>
      <c r="AU149" s="772"/>
      <c r="AV149" s="772"/>
      <c r="AW149" s="772"/>
      <c r="AX149" s="772"/>
      <c r="AY149" s="773"/>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59" t="s">
        <v>109</v>
      </c>
      <c r="C155" s="760"/>
      <c r="D155" s="760"/>
      <c r="E155" s="760"/>
      <c r="F155" s="760"/>
      <c r="G155" s="760"/>
      <c r="H155" s="760"/>
      <c r="I155" s="760"/>
      <c r="J155" s="760"/>
      <c r="K155" s="801"/>
      <c r="N155" s="759" t="s">
        <v>109</v>
      </c>
      <c r="O155" s="760"/>
      <c r="P155" s="760"/>
      <c r="Q155" s="760"/>
      <c r="R155" s="760"/>
      <c r="S155" s="760"/>
      <c r="T155" s="760"/>
      <c r="U155" s="760"/>
      <c r="V155" s="760"/>
      <c r="W155" s="760"/>
      <c r="X155" s="760"/>
      <c r="Y155" s="801"/>
      <c r="AB155" s="759" t="s">
        <v>109</v>
      </c>
      <c r="AC155" s="760"/>
      <c r="AD155" s="760"/>
      <c r="AE155" s="760"/>
      <c r="AF155" s="760"/>
      <c r="AG155" s="760"/>
      <c r="AH155" s="760"/>
      <c r="AI155" s="760"/>
      <c r="AJ155" s="760"/>
      <c r="AK155" s="760"/>
      <c r="AL155" s="760"/>
      <c r="AM155" s="801"/>
      <c r="AP155" s="759" t="s">
        <v>109</v>
      </c>
      <c r="AQ155" s="760"/>
      <c r="AR155" s="760"/>
      <c r="AS155" s="760"/>
      <c r="AT155" s="760"/>
      <c r="AU155" s="760"/>
      <c r="AV155" s="760"/>
      <c r="AW155" s="760"/>
      <c r="AX155" s="760"/>
      <c r="AY155" s="801"/>
    </row>
    <row r="156" spans="2:51" x14ac:dyDescent="0.35">
      <c r="B156" s="788" t="s">
        <v>110</v>
      </c>
      <c r="C156" s="776"/>
      <c r="D156" s="776"/>
      <c r="E156" s="776"/>
      <c r="F156" s="776"/>
      <c r="G156" s="787"/>
      <c r="H156" s="392" t="s">
        <v>111</v>
      </c>
      <c r="I156" s="392" t="s">
        <v>71</v>
      </c>
      <c r="J156" s="392" t="s">
        <v>72</v>
      </c>
      <c r="K156" s="475" t="s">
        <v>94</v>
      </c>
      <c r="M156" s="490"/>
      <c r="N156" s="776" t="s">
        <v>110</v>
      </c>
      <c r="O156" s="776"/>
      <c r="P156" s="776"/>
      <c r="Q156" s="776"/>
      <c r="R156" s="776"/>
      <c r="S156" s="787"/>
      <c r="T156" s="392" t="s">
        <v>175</v>
      </c>
      <c r="U156" s="392" t="s">
        <v>41</v>
      </c>
      <c r="V156" s="392" t="s">
        <v>71</v>
      </c>
      <c r="W156" s="392" t="s">
        <v>72</v>
      </c>
      <c r="X156" s="392" t="s">
        <v>94</v>
      </c>
      <c r="Y156" s="475" t="s">
        <v>95</v>
      </c>
      <c r="AB156" s="788" t="s">
        <v>110</v>
      </c>
      <c r="AC156" s="776"/>
      <c r="AD156" s="776"/>
      <c r="AE156" s="776"/>
      <c r="AF156" s="776"/>
      <c r="AG156" s="776"/>
      <c r="AH156" s="392" t="s">
        <v>175</v>
      </c>
      <c r="AI156" s="392" t="s">
        <v>112</v>
      </c>
      <c r="AJ156" s="392" t="s">
        <v>71</v>
      </c>
      <c r="AK156" s="392" t="s">
        <v>72</v>
      </c>
      <c r="AL156" s="392" t="s">
        <v>96</v>
      </c>
      <c r="AM156" s="475" t="s">
        <v>187</v>
      </c>
      <c r="AP156" s="788" t="s">
        <v>110</v>
      </c>
      <c r="AQ156" s="776"/>
      <c r="AR156" s="776"/>
      <c r="AS156" s="776"/>
      <c r="AT156" s="776"/>
      <c r="AU156" s="787"/>
      <c r="AV156" s="392" t="s">
        <v>111</v>
      </c>
      <c r="AW156" s="392" t="s">
        <v>71</v>
      </c>
      <c r="AX156" s="392" t="s">
        <v>72</v>
      </c>
      <c r="AY156" s="475" t="s">
        <v>94</v>
      </c>
    </row>
    <row r="157" spans="2:51" ht="16" thickBot="1" x14ac:dyDescent="0.4">
      <c r="B157" s="764">
        <f>B114</f>
        <v>0</v>
      </c>
      <c r="C157" s="762"/>
      <c r="D157" s="762"/>
      <c r="E157" s="762"/>
      <c r="F157" s="762"/>
      <c r="G157" s="763"/>
      <c r="H157" s="301">
        <v>0</v>
      </c>
      <c r="I157" s="301">
        <v>0</v>
      </c>
      <c r="J157" s="301">
        <v>0</v>
      </c>
      <c r="K157" s="282">
        <f>SUM(H157:J157)</f>
        <v>0</v>
      </c>
      <c r="L157" s="461"/>
      <c r="M157" s="490"/>
      <c r="N157" s="764">
        <f>N114</f>
        <v>0</v>
      </c>
      <c r="O157" s="762"/>
      <c r="P157" s="762"/>
      <c r="Q157" s="762"/>
      <c r="R157" s="762"/>
      <c r="S157" s="763"/>
      <c r="T157" s="305">
        <f>AM114</f>
        <v>0</v>
      </c>
      <c r="U157" s="302">
        <v>0</v>
      </c>
      <c r="V157" s="301">
        <v>0</v>
      </c>
      <c r="W157" s="301">
        <v>0</v>
      </c>
      <c r="X157" s="283">
        <f>SUM(U157:W157)</f>
        <v>0</v>
      </c>
      <c r="Y157" s="269">
        <f>K157-X157</f>
        <v>0</v>
      </c>
      <c r="Z157" s="461"/>
      <c r="AA157" s="461"/>
      <c r="AB157" s="764">
        <f>IF($O$175&lt;&gt;0, N157, B157)</f>
        <v>0</v>
      </c>
      <c r="AC157" s="762"/>
      <c r="AD157" s="762"/>
      <c r="AE157" s="762"/>
      <c r="AF157" s="762"/>
      <c r="AG157" s="763"/>
      <c r="AH157" s="310">
        <f>AM114</f>
        <v>0</v>
      </c>
      <c r="AI157" s="301">
        <v>0</v>
      </c>
      <c r="AJ157" s="301">
        <v>0</v>
      </c>
      <c r="AK157" s="301">
        <v>0</v>
      </c>
      <c r="AL157" s="284">
        <f>SUM(AI157:AK157)</f>
        <v>0</v>
      </c>
      <c r="AM157" s="270">
        <f>IF($O$179&lt;&gt;0, X157+AM114-AL157, K157+AM114-AL157)</f>
        <v>0</v>
      </c>
      <c r="AP157" s="768"/>
      <c r="AQ157" s="769"/>
      <c r="AR157" s="769"/>
      <c r="AS157" s="769"/>
      <c r="AT157" s="769"/>
      <c r="AU157" s="770"/>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59" t="s">
        <v>114</v>
      </c>
      <c r="C159" s="760"/>
      <c r="D159" s="760"/>
      <c r="E159" s="760"/>
      <c r="F159" s="760"/>
      <c r="G159" s="761"/>
      <c r="H159" s="473" t="s">
        <v>111</v>
      </c>
      <c r="I159" s="473" t="s">
        <v>71</v>
      </c>
      <c r="J159" s="473" t="s">
        <v>72</v>
      </c>
      <c r="K159" s="474" t="s">
        <v>94</v>
      </c>
      <c r="N159" s="759" t="s">
        <v>114</v>
      </c>
      <c r="O159" s="760"/>
      <c r="P159" s="760"/>
      <c r="Q159" s="760"/>
      <c r="R159" s="760"/>
      <c r="S159" s="761"/>
      <c r="T159" s="492" t="s">
        <v>175</v>
      </c>
      <c r="U159" s="473" t="s">
        <v>41</v>
      </c>
      <c r="V159" s="473" t="s">
        <v>71</v>
      </c>
      <c r="W159" s="473" t="s">
        <v>72</v>
      </c>
      <c r="X159" s="473" t="s">
        <v>94</v>
      </c>
      <c r="Y159" s="474" t="s">
        <v>95</v>
      </c>
      <c r="AA159" s="490"/>
      <c r="AB159" s="759" t="s">
        <v>114</v>
      </c>
      <c r="AC159" s="760"/>
      <c r="AD159" s="760"/>
      <c r="AE159" s="760"/>
      <c r="AF159" s="760"/>
      <c r="AG159" s="761"/>
      <c r="AH159" s="473" t="s">
        <v>175</v>
      </c>
      <c r="AI159" s="473" t="s">
        <v>112</v>
      </c>
      <c r="AJ159" s="473" t="s">
        <v>71</v>
      </c>
      <c r="AK159" s="473" t="s">
        <v>72</v>
      </c>
      <c r="AL159" s="473" t="s">
        <v>96</v>
      </c>
      <c r="AM159" s="474" t="s">
        <v>187</v>
      </c>
      <c r="AP159" s="759" t="s">
        <v>114</v>
      </c>
      <c r="AQ159" s="760"/>
      <c r="AR159" s="760"/>
      <c r="AS159" s="760"/>
      <c r="AT159" s="760"/>
      <c r="AU159" s="761"/>
      <c r="AV159" s="473" t="s">
        <v>111</v>
      </c>
      <c r="AW159" s="473" t="s">
        <v>71</v>
      </c>
      <c r="AX159" s="473" t="s">
        <v>72</v>
      </c>
      <c r="AY159" s="474" t="s">
        <v>94</v>
      </c>
    </row>
    <row r="160" spans="2:51" ht="16" thickBot="1" x14ac:dyDescent="0.4">
      <c r="B160" s="764">
        <f>B117</f>
        <v>0</v>
      </c>
      <c r="C160" s="762"/>
      <c r="D160" s="762"/>
      <c r="E160" s="762"/>
      <c r="F160" s="762"/>
      <c r="G160" s="763"/>
      <c r="H160" s="301">
        <v>0</v>
      </c>
      <c r="I160" s="301">
        <v>0</v>
      </c>
      <c r="J160" s="301">
        <v>0</v>
      </c>
      <c r="K160" s="282">
        <f>SUM(H160:J160)</f>
        <v>0</v>
      </c>
      <c r="L160" s="461"/>
      <c r="N160" s="764">
        <f>N117</f>
        <v>0</v>
      </c>
      <c r="O160" s="762"/>
      <c r="P160" s="762"/>
      <c r="Q160" s="762"/>
      <c r="R160" s="762"/>
      <c r="S160" s="763"/>
      <c r="T160" s="306">
        <f>AM117</f>
        <v>0</v>
      </c>
      <c r="U160" s="302">
        <v>0</v>
      </c>
      <c r="V160" s="302">
        <v>0</v>
      </c>
      <c r="W160" s="301">
        <v>0</v>
      </c>
      <c r="X160" s="313">
        <f>SUM(U160:W160)</f>
        <v>0</v>
      </c>
      <c r="Y160" s="269">
        <f>K160-X160</f>
        <v>0</v>
      </c>
      <c r="Z160" s="461"/>
      <c r="AA160" s="494"/>
      <c r="AB160" s="764">
        <f>IF($O$175&lt;&gt;0, N160, B160)</f>
        <v>0</v>
      </c>
      <c r="AC160" s="762"/>
      <c r="AD160" s="762"/>
      <c r="AE160" s="762"/>
      <c r="AF160" s="762"/>
      <c r="AG160" s="763"/>
      <c r="AH160" s="314">
        <f>AM117</f>
        <v>0</v>
      </c>
      <c r="AI160" s="301">
        <v>0</v>
      </c>
      <c r="AJ160" s="302">
        <v>0</v>
      </c>
      <c r="AK160" s="301">
        <v>0</v>
      </c>
      <c r="AL160" s="315">
        <f>SUM(AI160:AK160)</f>
        <v>0</v>
      </c>
      <c r="AM160" s="270">
        <f>IF($O$179&lt;&gt;0, X160+AM117-AL160, K160+AM117-AL160)</f>
        <v>0</v>
      </c>
      <c r="AP160" s="768"/>
      <c r="AQ160" s="769"/>
      <c r="AR160" s="769"/>
      <c r="AS160" s="769"/>
      <c r="AT160" s="769"/>
      <c r="AU160" s="770"/>
      <c r="AV160" s="302">
        <v>0</v>
      </c>
      <c r="AW160" s="302">
        <v>0</v>
      </c>
      <c r="AX160" s="302">
        <v>0</v>
      </c>
      <c r="AY160" s="435">
        <f>SUM(AV160:AX160)</f>
        <v>0</v>
      </c>
    </row>
    <row r="161" spans="2:51" ht="16" thickBot="1" x14ac:dyDescent="0.4">
      <c r="D161" s="144"/>
      <c r="E161" s="144"/>
      <c r="H161" s="272"/>
      <c r="I161" s="272"/>
      <c r="J161" s="272"/>
      <c r="K161" s="272"/>
      <c r="L161" s="461"/>
      <c r="N161" s="789"/>
      <c r="O161" s="789"/>
      <c r="P161" s="789"/>
      <c r="Q161" s="789"/>
      <c r="R161" s="789"/>
      <c r="S161" s="789"/>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59" t="s">
        <v>116</v>
      </c>
      <c r="C162" s="760"/>
      <c r="D162" s="760"/>
      <c r="E162" s="760"/>
      <c r="F162" s="760"/>
      <c r="G162" s="761"/>
      <c r="H162" s="473" t="s">
        <v>111</v>
      </c>
      <c r="I162" s="473" t="s">
        <v>71</v>
      </c>
      <c r="J162" s="473" t="s">
        <v>72</v>
      </c>
      <c r="K162" s="474" t="s">
        <v>94</v>
      </c>
      <c r="M162" s="490"/>
      <c r="N162" s="760" t="s">
        <v>116</v>
      </c>
      <c r="O162" s="760"/>
      <c r="P162" s="760"/>
      <c r="Q162" s="760"/>
      <c r="R162" s="760"/>
      <c r="S162" s="761"/>
      <c r="T162" s="492" t="s">
        <v>175</v>
      </c>
      <c r="U162" s="473" t="s">
        <v>41</v>
      </c>
      <c r="V162" s="473" t="s">
        <v>71</v>
      </c>
      <c r="W162" s="473" t="s">
        <v>72</v>
      </c>
      <c r="X162" s="473" t="s">
        <v>94</v>
      </c>
      <c r="Y162" s="474" t="s">
        <v>95</v>
      </c>
      <c r="AA162" s="490"/>
      <c r="AB162" s="759" t="s">
        <v>116</v>
      </c>
      <c r="AC162" s="760"/>
      <c r="AD162" s="760"/>
      <c r="AE162" s="760"/>
      <c r="AF162" s="760"/>
      <c r="AG162" s="761"/>
      <c r="AH162" s="473" t="s">
        <v>175</v>
      </c>
      <c r="AI162" s="473" t="s">
        <v>112</v>
      </c>
      <c r="AJ162" s="473" t="s">
        <v>71</v>
      </c>
      <c r="AK162" s="473" t="s">
        <v>72</v>
      </c>
      <c r="AL162" s="473" t="s">
        <v>96</v>
      </c>
      <c r="AM162" s="474" t="s">
        <v>187</v>
      </c>
      <c r="AP162" s="759" t="s">
        <v>116</v>
      </c>
      <c r="AQ162" s="760"/>
      <c r="AR162" s="760"/>
      <c r="AS162" s="760"/>
      <c r="AT162" s="760"/>
      <c r="AU162" s="761"/>
      <c r="AV162" s="473" t="s">
        <v>111</v>
      </c>
      <c r="AW162" s="473" t="s">
        <v>71</v>
      </c>
      <c r="AX162" s="473" t="s">
        <v>72</v>
      </c>
      <c r="AY162" s="474" t="s">
        <v>94</v>
      </c>
    </row>
    <row r="163" spans="2:51" ht="16" thickBot="1" x14ac:dyDescent="0.4">
      <c r="B163" s="764">
        <f>B120</f>
        <v>0</v>
      </c>
      <c r="C163" s="762"/>
      <c r="D163" s="762"/>
      <c r="E163" s="762"/>
      <c r="F163" s="762"/>
      <c r="G163" s="763"/>
      <c r="H163" s="301">
        <v>0</v>
      </c>
      <c r="I163" s="301">
        <v>0</v>
      </c>
      <c r="J163" s="301">
        <v>0</v>
      </c>
      <c r="K163" s="282">
        <f>SUM(H163:J163)</f>
        <v>0</v>
      </c>
      <c r="L163" s="461"/>
      <c r="M163" s="490"/>
      <c r="N163" s="762">
        <f>N120</f>
        <v>0</v>
      </c>
      <c r="O163" s="762"/>
      <c r="P163" s="762"/>
      <c r="Q163" s="762"/>
      <c r="R163" s="762"/>
      <c r="S163" s="763"/>
      <c r="T163" s="305">
        <f>AM120</f>
        <v>0</v>
      </c>
      <c r="U163" s="301">
        <v>0</v>
      </c>
      <c r="V163" s="301">
        <v>0</v>
      </c>
      <c r="W163" s="301">
        <v>0</v>
      </c>
      <c r="X163" s="283">
        <f t="shared" ref="X163" si="30">SUM(U163:W163)</f>
        <v>0</v>
      </c>
      <c r="Y163" s="269">
        <f>K163-X163</f>
        <v>0</v>
      </c>
      <c r="Z163" s="461"/>
      <c r="AA163" s="494"/>
      <c r="AB163" s="764">
        <f>IF($O$175&lt;&gt;0, N163, B163)</f>
        <v>0</v>
      </c>
      <c r="AC163" s="762"/>
      <c r="AD163" s="762"/>
      <c r="AE163" s="762"/>
      <c r="AF163" s="762"/>
      <c r="AG163" s="763"/>
      <c r="AH163" s="308">
        <f>AM120</f>
        <v>0</v>
      </c>
      <c r="AI163" s="301">
        <v>0</v>
      </c>
      <c r="AJ163" s="301">
        <v>0</v>
      </c>
      <c r="AK163" s="301">
        <v>0</v>
      </c>
      <c r="AL163" s="284">
        <f t="shared" ref="AL163" si="31">SUM(AI163:AK163)</f>
        <v>0</v>
      </c>
      <c r="AM163" s="270">
        <f>IF($O$179&lt;&gt;0, X163+AM120-AL163, K163+AM120-AL163)</f>
        <v>0</v>
      </c>
      <c r="AP163" s="768"/>
      <c r="AQ163" s="769"/>
      <c r="AR163" s="769"/>
      <c r="AS163" s="769"/>
      <c r="AT163" s="769"/>
      <c r="AU163" s="770"/>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1" t="s">
        <v>119</v>
      </c>
      <c r="C166" s="772"/>
      <c r="D166" s="772"/>
      <c r="E166" s="772"/>
      <c r="F166" s="772"/>
      <c r="G166" s="772"/>
      <c r="H166" s="273">
        <f>SUM(F153, H157, H160, H163)</f>
        <v>0</v>
      </c>
      <c r="I166" s="273">
        <f>SUM(I153, I157, I160, I163, )</f>
        <v>0</v>
      </c>
      <c r="J166" s="273">
        <f>SUM(J153, J157, J160, J163)</f>
        <v>0</v>
      </c>
      <c r="K166" s="274">
        <f>SUM(H166:J166)</f>
        <v>0</v>
      </c>
      <c r="L166" s="461"/>
      <c r="N166" s="765" t="s">
        <v>119</v>
      </c>
      <c r="O166" s="766"/>
      <c r="P166" s="766"/>
      <c r="Q166" s="766"/>
      <c r="R166" s="766"/>
      <c r="S166" s="767"/>
      <c r="T166" s="307">
        <f>AM123</f>
        <v>0</v>
      </c>
      <c r="U166" s="303">
        <f>SUM(S153, U157, U160, U163)</f>
        <v>0</v>
      </c>
      <c r="V166" s="275">
        <f>SUM(V153, V157, V160, V163)</f>
        <v>0</v>
      </c>
      <c r="W166" s="275">
        <f>SUM(W153, W157, W160, W163)</f>
        <v>0</v>
      </c>
      <c r="X166" s="275">
        <f>SUM(U166:W166)</f>
        <v>0</v>
      </c>
      <c r="Y166" s="276">
        <f>K166-X166</f>
        <v>0</v>
      </c>
      <c r="Z166" s="461"/>
      <c r="AA166" s="461"/>
      <c r="AB166" s="759" t="s">
        <v>119</v>
      </c>
      <c r="AC166" s="760"/>
      <c r="AD166" s="760"/>
      <c r="AE166" s="760"/>
      <c r="AF166" s="760"/>
      <c r="AG166" s="761"/>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59" t="s">
        <v>119</v>
      </c>
      <c r="AQ166" s="760"/>
      <c r="AR166" s="760"/>
      <c r="AS166" s="760"/>
      <c r="AT166" s="760"/>
      <c r="AU166" s="761"/>
      <c r="AV166" s="436">
        <f>SUM(AT153, AV157, AV160, AV163)</f>
        <v>0</v>
      </c>
      <c r="AW166" s="436">
        <f>SUM(AW153, AW157, AW160, AW163, )</f>
        <v>0</v>
      </c>
      <c r="AX166" s="436">
        <f>SUM(AX153, AX157, AX160, AX163)</f>
        <v>0</v>
      </c>
      <c r="AY166" s="437">
        <f>SUM(AV166:AX166)</f>
        <v>0</v>
      </c>
    </row>
    <row r="167" spans="2:51" ht="16" thickBot="1" x14ac:dyDescent="0.4">
      <c r="B167" s="799" t="s">
        <v>120</v>
      </c>
      <c r="C167" s="800"/>
      <c r="D167" s="800"/>
      <c r="E167" s="800"/>
      <c r="F167" s="800"/>
      <c r="G167" s="800"/>
      <c r="H167" s="481"/>
      <c r="I167" s="482"/>
      <c r="J167" s="253">
        <f>SUM(I166:J166)</f>
        <v>0</v>
      </c>
      <c r="K167" s="282">
        <f>SUM(H167:J167)</f>
        <v>0</v>
      </c>
      <c r="L167" s="461"/>
      <c r="N167" s="768" t="s">
        <v>120</v>
      </c>
      <c r="O167" s="769"/>
      <c r="P167" s="769"/>
      <c r="Q167" s="769"/>
      <c r="R167" s="769"/>
      <c r="S167" s="769"/>
      <c r="T167" s="305">
        <f>AM124</f>
        <v>0</v>
      </c>
      <c r="U167" s="495"/>
      <c r="V167" s="483"/>
      <c r="W167" s="483"/>
      <c r="X167" s="254">
        <f xml:space="preserve"> SUM(V153, W153, V157, W157, V160, W160, V163, W163)</f>
        <v>0</v>
      </c>
      <c r="Y167" s="269">
        <f>H167-X167</f>
        <v>0</v>
      </c>
      <c r="Z167" s="461"/>
      <c r="AA167" s="461"/>
      <c r="AB167" s="768" t="s">
        <v>120</v>
      </c>
      <c r="AC167" s="769"/>
      <c r="AD167" s="769"/>
      <c r="AE167" s="769"/>
      <c r="AF167" s="769"/>
      <c r="AG167" s="770"/>
      <c r="AH167" s="310">
        <f>AM124</f>
        <v>0</v>
      </c>
      <c r="AI167" s="484"/>
      <c r="AJ167" s="485"/>
      <c r="AK167" s="485"/>
      <c r="AL167" s="281">
        <f xml:space="preserve"> SUM(AJ153, AK153, AJ157, AK157, AJ160, AK160, AJ163, AK163)</f>
        <v>0</v>
      </c>
      <c r="AM167" s="270">
        <f>IF($O$179&lt;&gt;0, X167+AM124-AL167, K167+AM124-AL167)</f>
        <v>0</v>
      </c>
      <c r="AP167" s="768" t="s">
        <v>120</v>
      </c>
      <c r="AQ167" s="769"/>
      <c r="AR167" s="769"/>
      <c r="AS167" s="769"/>
      <c r="AT167" s="769"/>
      <c r="AU167" s="770"/>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59" t="s">
        <v>121</v>
      </c>
      <c r="C169" s="760"/>
      <c r="D169" s="760"/>
      <c r="E169" s="760"/>
      <c r="F169" s="760"/>
      <c r="G169" s="761"/>
      <c r="H169" s="473" t="s">
        <v>111</v>
      </c>
      <c r="I169" s="774" t="s">
        <v>27</v>
      </c>
      <c r="J169" s="761"/>
      <c r="K169" s="474" t="s">
        <v>122</v>
      </c>
      <c r="L169" s="461"/>
      <c r="N169" s="759" t="s">
        <v>121</v>
      </c>
      <c r="O169" s="760"/>
      <c r="P169" s="760"/>
      <c r="Q169" s="760"/>
      <c r="R169" s="760"/>
      <c r="S169" s="760"/>
      <c r="T169" s="473" t="s">
        <v>175</v>
      </c>
      <c r="U169" s="473" t="s">
        <v>41</v>
      </c>
      <c r="V169" s="774" t="s">
        <v>27</v>
      </c>
      <c r="W169" s="761"/>
      <c r="X169" s="473" t="s">
        <v>94</v>
      </c>
      <c r="Y169" s="474" t="s">
        <v>95</v>
      </c>
      <c r="Z169" s="461"/>
      <c r="AA169" s="494"/>
      <c r="AB169" s="759" t="s">
        <v>121</v>
      </c>
      <c r="AC169" s="760"/>
      <c r="AD169" s="760"/>
      <c r="AE169" s="760"/>
      <c r="AF169" s="760"/>
      <c r="AG169" s="761"/>
      <c r="AH169" s="473" t="s">
        <v>175</v>
      </c>
      <c r="AI169" s="473" t="s">
        <v>123</v>
      </c>
      <c r="AJ169" s="774" t="s">
        <v>27</v>
      </c>
      <c r="AK169" s="761"/>
      <c r="AL169" s="473" t="s">
        <v>124</v>
      </c>
      <c r="AM169" s="474" t="s">
        <v>187</v>
      </c>
      <c r="AP169" s="759" t="s">
        <v>121</v>
      </c>
      <c r="AQ169" s="760"/>
      <c r="AR169" s="760"/>
      <c r="AS169" s="760"/>
      <c r="AT169" s="760"/>
      <c r="AU169" s="761"/>
      <c r="AV169" s="473" t="s">
        <v>111</v>
      </c>
      <c r="AW169" s="774" t="s">
        <v>27</v>
      </c>
      <c r="AX169" s="761"/>
      <c r="AY169" s="474" t="s">
        <v>122</v>
      </c>
    </row>
    <row r="170" spans="2:51" ht="16" thickBot="1" x14ac:dyDescent="0.4">
      <c r="B170" s="768" t="s">
        <v>40</v>
      </c>
      <c r="C170" s="769"/>
      <c r="D170" s="769"/>
      <c r="E170" s="769"/>
      <c r="F170" s="769"/>
      <c r="G170" s="770"/>
      <c r="H170" s="268">
        <f>( SUM(F153, H157, H160, H163))*$C$8</f>
        <v>0</v>
      </c>
      <c r="I170" s="792">
        <f>( SUM(I153, I157, I160, I163, J153, J157, J160, J163))*$C$8</f>
        <v>0</v>
      </c>
      <c r="J170" s="793"/>
      <c r="K170" s="282">
        <f>SUM(H170:J170)</f>
        <v>0</v>
      </c>
      <c r="L170" s="461"/>
      <c r="N170" s="768" t="s">
        <v>40</v>
      </c>
      <c r="O170" s="769"/>
      <c r="P170" s="769"/>
      <c r="Q170" s="769"/>
      <c r="R170" s="769"/>
      <c r="S170" s="769"/>
      <c r="T170" s="311">
        <f>AM127</f>
        <v>0</v>
      </c>
      <c r="U170" s="283">
        <f>( SUM(S153, U157, U160, U163))*$O$8</f>
        <v>0</v>
      </c>
      <c r="V170" s="794">
        <f>( SUM(V153, W153, V157, W157, V160, W160, V163, W163, ))*$O$8</f>
        <v>0</v>
      </c>
      <c r="W170" s="795"/>
      <c r="X170" s="283">
        <f>SUM(U170:W170)</f>
        <v>0</v>
      </c>
      <c r="Y170" s="269">
        <f>K170-X170</f>
        <v>0</v>
      </c>
      <c r="Z170" s="461"/>
      <c r="AA170" s="494"/>
      <c r="AB170" s="768" t="s">
        <v>40</v>
      </c>
      <c r="AC170" s="769"/>
      <c r="AD170" s="769"/>
      <c r="AE170" s="769"/>
      <c r="AF170" s="769"/>
      <c r="AG170" s="770"/>
      <c r="AH170" s="310">
        <f>AM127</f>
        <v>0</v>
      </c>
      <c r="AI170" s="500">
        <f>( SUM(AG153, AI157, AI160, AI163))*$C$8</f>
        <v>0</v>
      </c>
      <c r="AJ170" s="790">
        <f>( SUM(AJ153, AK153, AJ157, AK157, AJ160, AK160, AJ163, AK163, ))*$C$8</f>
        <v>0</v>
      </c>
      <c r="AK170" s="791"/>
      <c r="AL170" s="284">
        <f>SUM(AI170:AK170)</f>
        <v>0</v>
      </c>
      <c r="AM170" s="270">
        <f>IF($O$179&lt;&gt;0, X170+AM127-AL170, K170+AM127-AL170)</f>
        <v>0</v>
      </c>
      <c r="AP170" s="768" t="s">
        <v>40</v>
      </c>
      <c r="AQ170" s="769"/>
      <c r="AR170" s="769"/>
      <c r="AS170" s="769"/>
      <c r="AT170" s="769"/>
      <c r="AU170" s="770"/>
      <c r="AV170" s="433">
        <f>( SUM(AT153, AV157, AV160, AV163))*$C$8</f>
        <v>0</v>
      </c>
      <c r="AW170" s="860">
        <f>( SUM(AW153, AW157, AW160, AW163, AX153, AX157, AX160, AX163))*$C$8</f>
        <v>0</v>
      </c>
      <c r="AX170" s="861"/>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796" t="s">
        <v>126</v>
      </c>
      <c r="C172" s="797"/>
      <c r="D172" s="797"/>
      <c r="E172" s="797"/>
      <c r="F172" s="797"/>
      <c r="G172" s="798"/>
      <c r="H172" s="285">
        <f>SUM(H166,H170)</f>
        <v>0</v>
      </c>
      <c r="I172" s="285">
        <f>SUM(I166, I170)</f>
        <v>0</v>
      </c>
      <c r="J172" s="285">
        <f>SUM(J166)</f>
        <v>0</v>
      </c>
      <c r="K172" s="286">
        <f>SUM(H172:J172)</f>
        <v>0</v>
      </c>
      <c r="L172" s="272"/>
      <c r="N172" s="782" t="s">
        <v>126</v>
      </c>
      <c r="O172" s="783"/>
      <c r="P172" s="783"/>
      <c r="Q172" s="783"/>
      <c r="R172" s="783"/>
      <c r="S172" s="78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784" t="s">
        <v>126</v>
      </c>
      <c r="AC172" s="785"/>
      <c r="AD172" s="785"/>
      <c r="AE172" s="785"/>
      <c r="AF172" s="785"/>
      <c r="AG172" s="78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62" t="s">
        <v>346</v>
      </c>
      <c r="AQ172" s="863"/>
      <c r="AR172" s="863"/>
      <c r="AS172" s="863"/>
      <c r="AT172" s="863"/>
      <c r="AU172" s="864"/>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4"/>
      <c r="AI175" s="761"/>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775"/>
      <c r="AI176" s="776"/>
      <c r="AJ176" s="776"/>
      <c r="AK176" s="777"/>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8"/>
      <c r="AI177" s="770"/>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79" t="s">
        <v>151</v>
      </c>
      <c r="AH179" s="780"/>
      <c r="AI179" s="780"/>
      <c r="AJ179" s="780"/>
      <c r="AK179" s="781"/>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02" t="s">
        <v>307</v>
      </c>
      <c r="C189" s="803"/>
      <c r="D189" s="803"/>
      <c r="E189" s="803"/>
      <c r="F189" s="803"/>
      <c r="G189" s="803"/>
      <c r="H189" s="803"/>
      <c r="I189" s="803"/>
      <c r="J189" s="803"/>
      <c r="K189" s="804"/>
      <c r="N189" s="805" t="s">
        <v>195</v>
      </c>
      <c r="O189" s="806"/>
      <c r="P189" s="806"/>
      <c r="Q189" s="806"/>
      <c r="R189" s="806"/>
      <c r="S189" s="806"/>
      <c r="T189" s="806"/>
      <c r="U189" s="806"/>
      <c r="V189" s="806"/>
      <c r="W189" s="806"/>
      <c r="X189" s="806"/>
      <c r="Y189" s="807"/>
      <c r="AB189" s="808" t="s">
        <v>196</v>
      </c>
      <c r="AC189" s="809"/>
      <c r="AD189" s="809"/>
      <c r="AE189" s="809"/>
      <c r="AF189" s="809"/>
      <c r="AG189" s="809"/>
      <c r="AH189" s="809"/>
      <c r="AI189" s="809"/>
      <c r="AJ189" s="809"/>
      <c r="AK189" s="809"/>
      <c r="AL189" s="809"/>
      <c r="AM189" s="810"/>
      <c r="AP189" s="857" t="s">
        <v>347</v>
      </c>
      <c r="AQ189" s="858"/>
      <c r="AR189" s="858"/>
      <c r="AS189" s="858"/>
      <c r="AT189" s="858"/>
      <c r="AU189" s="858"/>
      <c r="AV189" s="858"/>
      <c r="AW189" s="858"/>
      <c r="AX189" s="858"/>
      <c r="AY189" s="859"/>
    </row>
    <row r="190" spans="2:51" ht="16" thickBot="1" x14ac:dyDescent="0.4">
      <c r="B190" s="250" t="s">
        <v>316</v>
      </c>
      <c r="C190" s="778"/>
      <c r="D190" s="770"/>
      <c r="E190" s="251" t="s">
        <v>317</v>
      </c>
      <c r="F190" s="830"/>
      <c r="G190" s="831"/>
      <c r="H190" s="831"/>
      <c r="I190" s="831"/>
      <c r="J190" s="831"/>
      <c r="K190" s="832"/>
      <c r="N190" s="250" t="s">
        <v>316</v>
      </c>
      <c r="O190" s="830"/>
      <c r="P190" s="831"/>
      <c r="Q190" s="833"/>
      <c r="R190" s="251" t="s">
        <v>317</v>
      </c>
      <c r="S190" s="830"/>
      <c r="T190" s="831"/>
      <c r="U190" s="831"/>
      <c r="V190" s="831"/>
      <c r="W190" s="831"/>
      <c r="X190" s="831"/>
      <c r="Y190" s="832"/>
      <c r="AB190" s="250" t="s">
        <v>316</v>
      </c>
      <c r="AC190" s="830"/>
      <c r="AD190" s="831"/>
      <c r="AE190" s="833"/>
      <c r="AF190" s="251" t="s">
        <v>317</v>
      </c>
      <c r="AG190" s="830"/>
      <c r="AH190" s="831"/>
      <c r="AI190" s="831"/>
      <c r="AJ190" s="831"/>
      <c r="AK190" s="831"/>
      <c r="AL190" s="831"/>
      <c r="AM190" s="832"/>
      <c r="AP190" s="250" t="s">
        <v>326</v>
      </c>
      <c r="AQ190" s="778"/>
      <c r="AR190" s="770"/>
      <c r="AS190" s="251" t="s">
        <v>327</v>
      </c>
      <c r="AT190" s="830"/>
      <c r="AU190" s="831"/>
      <c r="AV190" s="831"/>
      <c r="AW190" s="831"/>
      <c r="AX190" s="831"/>
      <c r="AY190" s="832"/>
    </row>
    <row r="191" spans="2:51" ht="16" thickBot="1" x14ac:dyDescent="0.4">
      <c r="D191" s="144"/>
      <c r="E191" s="144"/>
    </row>
    <row r="192" spans="2:51" x14ac:dyDescent="0.35">
      <c r="B192" s="771" t="s">
        <v>244</v>
      </c>
      <c r="C192" s="772"/>
      <c r="D192" s="772"/>
      <c r="E192" s="772"/>
      <c r="F192" s="772"/>
      <c r="G192" s="772"/>
      <c r="H192" s="772"/>
      <c r="I192" s="772"/>
      <c r="J192" s="772"/>
      <c r="K192" s="773"/>
      <c r="N192" s="759" t="s">
        <v>83</v>
      </c>
      <c r="O192" s="760"/>
      <c r="P192" s="760"/>
      <c r="Q192" s="760"/>
      <c r="R192" s="760"/>
      <c r="S192" s="760"/>
      <c r="T192" s="760"/>
      <c r="U192" s="760"/>
      <c r="V192" s="760"/>
      <c r="W192" s="760"/>
      <c r="X192" s="760"/>
      <c r="Y192" s="801"/>
      <c r="AB192" s="771" t="s">
        <v>83</v>
      </c>
      <c r="AC192" s="772"/>
      <c r="AD192" s="772"/>
      <c r="AE192" s="772"/>
      <c r="AF192" s="772"/>
      <c r="AG192" s="772"/>
      <c r="AH192" s="772"/>
      <c r="AI192" s="772"/>
      <c r="AJ192" s="772"/>
      <c r="AK192" s="772"/>
      <c r="AL192" s="772"/>
      <c r="AM192" s="773"/>
      <c r="AP192" s="771" t="s">
        <v>244</v>
      </c>
      <c r="AQ192" s="772"/>
      <c r="AR192" s="772"/>
      <c r="AS192" s="772"/>
      <c r="AT192" s="772"/>
      <c r="AU192" s="772"/>
      <c r="AV192" s="772"/>
      <c r="AW192" s="772"/>
      <c r="AX192" s="772"/>
      <c r="AY192" s="773"/>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59" t="s">
        <v>109</v>
      </c>
      <c r="C198" s="760"/>
      <c r="D198" s="760"/>
      <c r="E198" s="760"/>
      <c r="F198" s="760"/>
      <c r="G198" s="760"/>
      <c r="H198" s="760"/>
      <c r="I198" s="760"/>
      <c r="J198" s="760"/>
      <c r="K198" s="801"/>
      <c r="N198" s="759" t="s">
        <v>109</v>
      </c>
      <c r="O198" s="760"/>
      <c r="P198" s="760"/>
      <c r="Q198" s="760"/>
      <c r="R198" s="760"/>
      <c r="S198" s="760"/>
      <c r="T198" s="760"/>
      <c r="U198" s="760"/>
      <c r="V198" s="760"/>
      <c r="W198" s="760"/>
      <c r="X198" s="760"/>
      <c r="Y198" s="801"/>
      <c r="AB198" s="759" t="s">
        <v>109</v>
      </c>
      <c r="AC198" s="760"/>
      <c r="AD198" s="760"/>
      <c r="AE198" s="760"/>
      <c r="AF198" s="760"/>
      <c r="AG198" s="760"/>
      <c r="AH198" s="760"/>
      <c r="AI198" s="760"/>
      <c r="AJ198" s="760"/>
      <c r="AK198" s="760"/>
      <c r="AL198" s="760"/>
      <c r="AM198" s="801"/>
      <c r="AP198" s="759" t="s">
        <v>109</v>
      </c>
      <c r="AQ198" s="760"/>
      <c r="AR198" s="760"/>
      <c r="AS198" s="760"/>
      <c r="AT198" s="760"/>
      <c r="AU198" s="760"/>
      <c r="AV198" s="760"/>
      <c r="AW198" s="760"/>
      <c r="AX198" s="760"/>
      <c r="AY198" s="801"/>
    </row>
    <row r="199" spans="2:51" x14ac:dyDescent="0.35">
      <c r="B199" s="788" t="s">
        <v>110</v>
      </c>
      <c r="C199" s="776"/>
      <c r="D199" s="776"/>
      <c r="E199" s="776"/>
      <c r="F199" s="776"/>
      <c r="G199" s="787"/>
      <c r="H199" s="392" t="s">
        <v>111</v>
      </c>
      <c r="I199" s="392" t="s">
        <v>71</v>
      </c>
      <c r="J199" s="392" t="s">
        <v>72</v>
      </c>
      <c r="K199" s="475" t="s">
        <v>94</v>
      </c>
      <c r="M199" s="490"/>
      <c r="N199" s="776" t="s">
        <v>110</v>
      </c>
      <c r="O199" s="776"/>
      <c r="P199" s="776"/>
      <c r="Q199" s="776"/>
      <c r="R199" s="776"/>
      <c r="S199" s="787"/>
      <c r="T199" s="392" t="s">
        <v>187</v>
      </c>
      <c r="U199" s="392" t="s">
        <v>41</v>
      </c>
      <c r="V199" s="392" t="s">
        <v>71</v>
      </c>
      <c r="W199" s="392" t="s">
        <v>72</v>
      </c>
      <c r="X199" s="392" t="s">
        <v>94</v>
      </c>
      <c r="Y199" s="475" t="s">
        <v>95</v>
      </c>
      <c r="AB199" s="788" t="s">
        <v>110</v>
      </c>
      <c r="AC199" s="776"/>
      <c r="AD199" s="776"/>
      <c r="AE199" s="776"/>
      <c r="AF199" s="776"/>
      <c r="AG199" s="776"/>
      <c r="AH199" s="392" t="s">
        <v>187</v>
      </c>
      <c r="AI199" s="392" t="s">
        <v>112</v>
      </c>
      <c r="AJ199" s="392" t="s">
        <v>71</v>
      </c>
      <c r="AK199" s="392" t="s">
        <v>72</v>
      </c>
      <c r="AL199" s="392" t="s">
        <v>96</v>
      </c>
      <c r="AM199" s="475" t="s">
        <v>200</v>
      </c>
      <c r="AP199" s="788" t="s">
        <v>110</v>
      </c>
      <c r="AQ199" s="776"/>
      <c r="AR199" s="776"/>
      <c r="AS199" s="776"/>
      <c r="AT199" s="776"/>
      <c r="AU199" s="787"/>
      <c r="AV199" s="392" t="s">
        <v>111</v>
      </c>
      <c r="AW199" s="392" t="s">
        <v>71</v>
      </c>
      <c r="AX199" s="392" t="s">
        <v>72</v>
      </c>
      <c r="AY199" s="475" t="s">
        <v>94</v>
      </c>
    </row>
    <row r="200" spans="2:51" ht="16" thickBot="1" x14ac:dyDescent="0.4">
      <c r="B200" s="764">
        <f>B157</f>
        <v>0</v>
      </c>
      <c r="C200" s="762"/>
      <c r="D200" s="762"/>
      <c r="E200" s="762"/>
      <c r="F200" s="762"/>
      <c r="G200" s="763"/>
      <c r="H200" s="301">
        <v>0</v>
      </c>
      <c r="I200" s="301">
        <v>0</v>
      </c>
      <c r="J200" s="301">
        <v>0</v>
      </c>
      <c r="K200" s="282">
        <f>SUM(H200:J200)</f>
        <v>0</v>
      </c>
      <c r="L200" s="461"/>
      <c r="M200" s="490"/>
      <c r="N200" s="764">
        <f>N157</f>
        <v>0</v>
      </c>
      <c r="O200" s="762"/>
      <c r="P200" s="762"/>
      <c r="Q200" s="762"/>
      <c r="R200" s="762"/>
      <c r="S200" s="763"/>
      <c r="T200" s="305">
        <f>AM157</f>
        <v>0</v>
      </c>
      <c r="U200" s="302">
        <v>0</v>
      </c>
      <c r="V200" s="301">
        <v>0</v>
      </c>
      <c r="W200" s="301">
        <v>0</v>
      </c>
      <c r="X200" s="283">
        <f>SUM(U200:W200)</f>
        <v>0</v>
      </c>
      <c r="Y200" s="269">
        <f>K200-X200</f>
        <v>0</v>
      </c>
      <c r="Z200" s="461"/>
      <c r="AA200" s="461"/>
      <c r="AB200" s="764">
        <f>IF($O$218&lt;&gt;0, N200, B200)</f>
        <v>0</v>
      </c>
      <c r="AC200" s="762"/>
      <c r="AD200" s="762"/>
      <c r="AE200" s="762"/>
      <c r="AF200" s="762"/>
      <c r="AG200" s="763"/>
      <c r="AH200" s="310">
        <f>AM157</f>
        <v>0</v>
      </c>
      <c r="AI200" s="301">
        <v>0</v>
      </c>
      <c r="AJ200" s="301">
        <v>0</v>
      </c>
      <c r="AK200" s="301">
        <v>0</v>
      </c>
      <c r="AL200" s="284">
        <f>SUM(AI200:AK200)</f>
        <v>0</v>
      </c>
      <c r="AM200" s="270">
        <f>IF($O$222&lt;&gt;0, X200+AM157-AL200, K200+AM157-AL200)</f>
        <v>0</v>
      </c>
      <c r="AP200" s="768"/>
      <c r="AQ200" s="769"/>
      <c r="AR200" s="769"/>
      <c r="AS200" s="769"/>
      <c r="AT200" s="769"/>
      <c r="AU200" s="770"/>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59" t="s">
        <v>114</v>
      </c>
      <c r="C202" s="760"/>
      <c r="D202" s="760"/>
      <c r="E202" s="760"/>
      <c r="F202" s="760"/>
      <c r="G202" s="761"/>
      <c r="H202" s="473" t="s">
        <v>111</v>
      </c>
      <c r="I202" s="473" t="s">
        <v>71</v>
      </c>
      <c r="J202" s="473" t="s">
        <v>72</v>
      </c>
      <c r="K202" s="474" t="s">
        <v>94</v>
      </c>
      <c r="N202" s="759" t="s">
        <v>114</v>
      </c>
      <c r="O202" s="760"/>
      <c r="P202" s="760"/>
      <c r="Q202" s="760"/>
      <c r="R202" s="760"/>
      <c r="S202" s="761"/>
      <c r="T202" s="492" t="s">
        <v>187</v>
      </c>
      <c r="U202" s="473" t="s">
        <v>41</v>
      </c>
      <c r="V202" s="473" t="s">
        <v>71</v>
      </c>
      <c r="W202" s="473" t="s">
        <v>72</v>
      </c>
      <c r="X202" s="473" t="s">
        <v>94</v>
      </c>
      <c r="Y202" s="474" t="s">
        <v>95</v>
      </c>
      <c r="AA202" s="490"/>
      <c r="AB202" s="759" t="s">
        <v>114</v>
      </c>
      <c r="AC202" s="760"/>
      <c r="AD202" s="760"/>
      <c r="AE202" s="760"/>
      <c r="AF202" s="760"/>
      <c r="AG202" s="761"/>
      <c r="AH202" s="473" t="s">
        <v>187</v>
      </c>
      <c r="AI202" s="473" t="s">
        <v>112</v>
      </c>
      <c r="AJ202" s="473" t="s">
        <v>71</v>
      </c>
      <c r="AK202" s="473" t="s">
        <v>72</v>
      </c>
      <c r="AL202" s="473" t="s">
        <v>96</v>
      </c>
      <c r="AM202" s="474" t="s">
        <v>200</v>
      </c>
      <c r="AP202" s="759" t="s">
        <v>114</v>
      </c>
      <c r="AQ202" s="760"/>
      <c r="AR202" s="760"/>
      <c r="AS202" s="760"/>
      <c r="AT202" s="760"/>
      <c r="AU202" s="761"/>
      <c r="AV202" s="473" t="s">
        <v>111</v>
      </c>
      <c r="AW202" s="473" t="s">
        <v>71</v>
      </c>
      <c r="AX202" s="473" t="s">
        <v>72</v>
      </c>
      <c r="AY202" s="474" t="s">
        <v>94</v>
      </c>
    </row>
    <row r="203" spans="2:51" ht="16" thickBot="1" x14ac:dyDescent="0.4">
      <c r="B203" s="764">
        <f>B160</f>
        <v>0</v>
      </c>
      <c r="C203" s="762"/>
      <c r="D203" s="762"/>
      <c r="E203" s="762"/>
      <c r="F203" s="762"/>
      <c r="G203" s="763"/>
      <c r="H203" s="301">
        <v>0</v>
      </c>
      <c r="I203" s="301">
        <v>0</v>
      </c>
      <c r="J203" s="301">
        <v>0</v>
      </c>
      <c r="K203" s="282">
        <f>SUM(H203:J203)</f>
        <v>0</v>
      </c>
      <c r="L203" s="461"/>
      <c r="N203" s="764">
        <f>N160</f>
        <v>0</v>
      </c>
      <c r="O203" s="762"/>
      <c r="P203" s="762"/>
      <c r="Q203" s="762"/>
      <c r="R203" s="762"/>
      <c r="S203" s="763"/>
      <c r="T203" s="306">
        <f>AM160</f>
        <v>0</v>
      </c>
      <c r="U203" s="302">
        <v>0</v>
      </c>
      <c r="V203" s="302">
        <v>0</v>
      </c>
      <c r="W203" s="301">
        <v>0</v>
      </c>
      <c r="X203" s="313">
        <f>SUM(U203:W203)</f>
        <v>0</v>
      </c>
      <c r="Y203" s="269">
        <f>K203-X203</f>
        <v>0</v>
      </c>
      <c r="Z203" s="461"/>
      <c r="AA203" s="494"/>
      <c r="AB203" s="764">
        <f>IF($O$218&lt;&gt;0, N203, B203)</f>
        <v>0</v>
      </c>
      <c r="AC203" s="762"/>
      <c r="AD203" s="762"/>
      <c r="AE203" s="762"/>
      <c r="AF203" s="762"/>
      <c r="AG203" s="763"/>
      <c r="AH203" s="314">
        <f>AM160</f>
        <v>0</v>
      </c>
      <c r="AI203" s="301">
        <v>0</v>
      </c>
      <c r="AJ203" s="302">
        <v>0</v>
      </c>
      <c r="AK203" s="301">
        <v>0</v>
      </c>
      <c r="AL203" s="315">
        <f>SUM(AI203:AK203)</f>
        <v>0</v>
      </c>
      <c r="AM203" s="270">
        <f>IF($O$222&lt;&gt;0, X203+AM160-AL203, K203+AM160-AL203)</f>
        <v>0</v>
      </c>
      <c r="AP203" s="768"/>
      <c r="AQ203" s="769"/>
      <c r="AR203" s="769"/>
      <c r="AS203" s="769"/>
      <c r="AT203" s="769"/>
      <c r="AU203" s="770"/>
      <c r="AV203" s="302">
        <v>0</v>
      </c>
      <c r="AW203" s="302">
        <v>0</v>
      </c>
      <c r="AX203" s="302">
        <v>0</v>
      </c>
      <c r="AY203" s="435">
        <f>SUM(AV203:AX203)</f>
        <v>0</v>
      </c>
    </row>
    <row r="204" spans="2:51" ht="16" thickBot="1" x14ac:dyDescent="0.4">
      <c r="D204" s="144"/>
      <c r="E204" s="144"/>
      <c r="H204" s="272"/>
      <c r="I204" s="272"/>
      <c r="J204" s="272"/>
      <c r="K204" s="272"/>
      <c r="L204" s="461"/>
      <c r="N204" s="789"/>
      <c r="O204" s="789"/>
      <c r="P204" s="789"/>
      <c r="Q204" s="789"/>
      <c r="R204" s="789"/>
      <c r="S204" s="789"/>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59" t="s">
        <v>116</v>
      </c>
      <c r="C205" s="760"/>
      <c r="D205" s="760"/>
      <c r="E205" s="760"/>
      <c r="F205" s="760"/>
      <c r="G205" s="761"/>
      <c r="H205" s="473" t="s">
        <v>111</v>
      </c>
      <c r="I205" s="473" t="s">
        <v>71</v>
      </c>
      <c r="J205" s="473" t="s">
        <v>72</v>
      </c>
      <c r="K205" s="474" t="s">
        <v>94</v>
      </c>
      <c r="M205" s="490"/>
      <c r="N205" s="760" t="s">
        <v>116</v>
      </c>
      <c r="O205" s="760"/>
      <c r="P205" s="760"/>
      <c r="Q205" s="760"/>
      <c r="R205" s="760"/>
      <c r="S205" s="761"/>
      <c r="T205" s="492" t="s">
        <v>187</v>
      </c>
      <c r="U205" s="473" t="s">
        <v>41</v>
      </c>
      <c r="V205" s="473" t="s">
        <v>71</v>
      </c>
      <c r="W205" s="473" t="s">
        <v>72</v>
      </c>
      <c r="X205" s="473" t="s">
        <v>94</v>
      </c>
      <c r="Y205" s="474" t="s">
        <v>95</v>
      </c>
      <c r="AA205" s="490"/>
      <c r="AB205" s="759" t="s">
        <v>116</v>
      </c>
      <c r="AC205" s="760"/>
      <c r="AD205" s="760"/>
      <c r="AE205" s="760"/>
      <c r="AF205" s="760"/>
      <c r="AG205" s="761"/>
      <c r="AH205" s="473" t="s">
        <v>187</v>
      </c>
      <c r="AI205" s="473" t="s">
        <v>112</v>
      </c>
      <c r="AJ205" s="473" t="s">
        <v>71</v>
      </c>
      <c r="AK205" s="473" t="s">
        <v>72</v>
      </c>
      <c r="AL205" s="473" t="s">
        <v>96</v>
      </c>
      <c r="AM205" s="474" t="s">
        <v>200</v>
      </c>
      <c r="AP205" s="759" t="s">
        <v>116</v>
      </c>
      <c r="AQ205" s="760"/>
      <c r="AR205" s="760"/>
      <c r="AS205" s="760"/>
      <c r="AT205" s="760"/>
      <c r="AU205" s="761"/>
      <c r="AV205" s="473" t="s">
        <v>111</v>
      </c>
      <c r="AW205" s="473" t="s">
        <v>71</v>
      </c>
      <c r="AX205" s="473" t="s">
        <v>72</v>
      </c>
      <c r="AY205" s="474" t="s">
        <v>94</v>
      </c>
    </row>
    <row r="206" spans="2:51" ht="16" thickBot="1" x14ac:dyDescent="0.4">
      <c r="B206" s="764">
        <f>B163</f>
        <v>0</v>
      </c>
      <c r="C206" s="762"/>
      <c r="D206" s="762"/>
      <c r="E206" s="762"/>
      <c r="F206" s="762"/>
      <c r="G206" s="763"/>
      <c r="H206" s="301">
        <v>0</v>
      </c>
      <c r="I206" s="301">
        <v>0</v>
      </c>
      <c r="J206" s="301">
        <v>0</v>
      </c>
      <c r="K206" s="282">
        <f>SUM(H206:J206)</f>
        <v>0</v>
      </c>
      <c r="L206" s="461"/>
      <c r="M206" s="490"/>
      <c r="N206" s="762">
        <f>N163</f>
        <v>0</v>
      </c>
      <c r="O206" s="762"/>
      <c r="P206" s="762"/>
      <c r="Q206" s="762"/>
      <c r="R206" s="762"/>
      <c r="S206" s="763"/>
      <c r="T206" s="305">
        <f>AM163</f>
        <v>0</v>
      </c>
      <c r="U206" s="301">
        <v>0</v>
      </c>
      <c r="V206" s="301">
        <v>0</v>
      </c>
      <c r="W206" s="301">
        <v>0</v>
      </c>
      <c r="X206" s="283">
        <f t="shared" ref="X206" si="38">SUM(U206:W206)</f>
        <v>0</v>
      </c>
      <c r="Y206" s="269">
        <f>K206-X206</f>
        <v>0</v>
      </c>
      <c r="Z206" s="461"/>
      <c r="AA206" s="494"/>
      <c r="AB206" s="764">
        <f>IF($O$218&lt;&gt;0, N206, B206)</f>
        <v>0</v>
      </c>
      <c r="AC206" s="762"/>
      <c r="AD206" s="762"/>
      <c r="AE206" s="762"/>
      <c r="AF206" s="762"/>
      <c r="AG206" s="763"/>
      <c r="AH206" s="308">
        <f>AM163</f>
        <v>0</v>
      </c>
      <c r="AI206" s="301">
        <v>0</v>
      </c>
      <c r="AJ206" s="301">
        <v>0</v>
      </c>
      <c r="AK206" s="301">
        <v>0</v>
      </c>
      <c r="AL206" s="284">
        <f t="shared" ref="AL206" si="39">SUM(AI206:AK206)</f>
        <v>0</v>
      </c>
      <c r="AM206" s="270">
        <f>IF($O$222&lt;&gt;0, X206+AM163-AL206, K206+AM163-AL206)</f>
        <v>0</v>
      </c>
      <c r="AP206" s="768"/>
      <c r="AQ206" s="769"/>
      <c r="AR206" s="769"/>
      <c r="AS206" s="769"/>
      <c r="AT206" s="769"/>
      <c r="AU206" s="770"/>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1" t="s">
        <v>119</v>
      </c>
      <c r="C209" s="772"/>
      <c r="D209" s="772"/>
      <c r="E209" s="772"/>
      <c r="F209" s="772"/>
      <c r="G209" s="772"/>
      <c r="H209" s="273">
        <f>SUM(F196, H200, H203, H206)</f>
        <v>0</v>
      </c>
      <c r="I209" s="273">
        <f>SUM(I196, I200, I203, I206, )</f>
        <v>0</v>
      </c>
      <c r="J209" s="273">
        <f>SUM(J196, J200, J203, J206)</f>
        <v>0</v>
      </c>
      <c r="K209" s="274">
        <f>SUM(H209:J209)</f>
        <v>0</v>
      </c>
      <c r="L209" s="461"/>
      <c r="N209" s="765" t="s">
        <v>119</v>
      </c>
      <c r="O209" s="766"/>
      <c r="P209" s="766"/>
      <c r="Q209" s="766"/>
      <c r="R209" s="766"/>
      <c r="S209" s="767"/>
      <c r="T209" s="307">
        <f>AM166</f>
        <v>0</v>
      </c>
      <c r="U209" s="303">
        <f>SUM(S196, U200, U203, U206)</f>
        <v>0</v>
      </c>
      <c r="V209" s="275">
        <f>SUM(V196, V200, V203, V206)</f>
        <v>0</v>
      </c>
      <c r="W209" s="275">
        <f>SUM(W196, W200, W203, W206)</f>
        <v>0</v>
      </c>
      <c r="X209" s="275">
        <f>SUM(U209:W209)</f>
        <v>0</v>
      </c>
      <c r="Y209" s="276">
        <f>K209-X209</f>
        <v>0</v>
      </c>
      <c r="Z209" s="461"/>
      <c r="AA209" s="461"/>
      <c r="AB209" s="759" t="s">
        <v>119</v>
      </c>
      <c r="AC209" s="760"/>
      <c r="AD209" s="760"/>
      <c r="AE209" s="760"/>
      <c r="AF209" s="760"/>
      <c r="AG209" s="761"/>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59" t="s">
        <v>119</v>
      </c>
      <c r="AQ209" s="760"/>
      <c r="AR209" s="760"/>
      <c r="AS209" s="760"/>
      <c r="AT209" s="760"/>
      <c r="AU209" s="761"/>
      <c r="AV209" s="436">
        <f>SUM(AT196, AV200, AV203, AV206)</f>
        <v>0</v>
      </c>
      <c r="AW209" s="436">
        <f>SUM(AW196, AW200, AW203, AW206, )</f>
        <v>0</v>
      </c>
      <c r="AX209" s="436">
        <f>SUM(AX196, AX200, AX203, AX206)</f>
        <v>0</v>
      </c>
      <c r="AY209" s="437">
        <f>SUM(AV209:AX209)</f>
        <v>0</v>
      </c>
    </row>
    <row r="210" spans="2:51" ht="16" thickBot="1" x14ac:dyDescent="0.4">
      <c r="B210" s="799" t="s">
        <v>120</v>
      </c>
      <c r="C210" s="800"/>
      <c r="D210" s="800"/>
      <c r="E210" s="800"/>
      <c r="F210" s="800"/>
      <c r="G210" s="800"/>
      <c r="H210" s="481"/>
      <c r="I210" s="482"/>
      <c r="J210" s="253">
        <f>SUM(I209:J209)</f>
        <v>0</v>
      </c>
      <c r="K210" s="282">
        <f>SUM(H210:J210)</f>
        <v>0</v>
      </c>
      <c r="L210" s="461"/>
      <c r="N210" s="768" t="s">
        <v>120</v>
      </c>
      <c r="O210" s="769"/>
      <c r="P210" s="769"/>
      <c r="Q210" s="769"/>
      <c r="R210" s="769"/>
      <c r="S210" s="769"/>
      <c r="T210" s="305">
        <f>AM167</f>
        <v>0</v>
      </c>
      <c r="U210" s="495"/>
      <c r="V210" s="483"/>
      <c r="W210" s="483"/>
      <c r="X210" s="254">
        <f xml:space="preserve"> SUM(V196, W196, V200, W200, V203, W203, V206, W206)</f>
        <v>0</v>
      </c>
      <c r="Y210" s="269">
        <f>H210-X210</f>
        <v>0</v>
      </c>
      <c r="Z210" s="461"/>
      <c r="AA210" s="461"/>
      <c r="AB210" s="768" t="s">
        <v>120</v>
      </c>
      <c r="AC210" s="769"/>
      <c r="AD210" s="769"/>
      <c r="AE210" s="769"/>
      <c r="AF210" s="769"/>
      <c r="AG210" s="770"/>
      <c r="AH210" s="310">
        <f>AM167</f>
        <v>0</v>
      </c>
      <c r="AI210" s="484"/>
      <c r="AJ210" s="485"/>
      <c r="AK210" s="485"/>
      <c r="AL210" s="281">
        <f xml:space="preserve"> SUM(AJ196, AK196, AJ200, AK200, AJ203, AK203, AJ206, AK206)</f>
        <v>0</v>
      </c>
      <c r="AM210" s="270">
        <f>IF($O$222&lt;&gt;0, X210+AM167-AL210, K210+AM167-AL210)</f>
        <v>0</v>
      </c>
      <c r="AP210" s="768" t="s">
        <v>120</v>
      </c>
      <c r="AQ210" s="769"/>
      <c r="AR210" s="769"/>
      <c r="AS210" s="769"/>
      <c r="AT210" s="769"/>
      <c r="AU210" s="770"/>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59" t="s">
        <v>121</v>
      </c>
      <c r="C212" s="760"/>
      <c r="D212" s="760"/>
      <c r="E212" s="760"/>
      <c r="F212" s="760"/>
      <c r="G212" s="761"/>
      <c r="H212" s="473" t="s">
        <v>111</v>
      </c>
      <c r="I212" s="774" t="s">
        <v>27</v>
      </c>
      <c r="J212" s="761"/>
      <c r="K212" s="474" t="s">
        <v>122</v>
      </c>
      <c r="L212" s="461"/>
      <c r="N212" s="759" t="s">
        <v>121</v>
      </c>
      <c r="O212" s="760"/>
      <c r="P212" s="760"/>
      <c r="Q212" s="760"/>
      <c r="R212" s="760"/>
      <c r="S212" s="760"/>
      <c r="T212" s="473" t="s">
        <v>187</v>
      </c>
      <c r="U212" s="473" t="s">
        <v>41</v>
      </c>
      <c r="V212" s="774" t="s">
        <v>27</v>
      </c>
      <c r="W212" s="761"/>
      <c r="X212" s="473" t="s">
        <v>94</v>
      </c>
      <c r="Y212" s="474" t="s">
        <v>95</v>
      </c>
      <c r="Z212" s="461"/>
      <c r="AA212" s="494"/>
      <c r="AB212" s="759" t="s">
        <v>121</v>
      </c>
      <c r="AC212" s="760"/>
      <c r="AD212" s="760"/>
      <c r="AE212" s="760"/>
      <c r="AF212" s="760"/>
      <c r="AG212" s="761"/>
      <c r="AH212" s="473" t="s">
        <v>187</v>
      </c>
      <c r="AI212" s="473" t="s">
        <v>123</v>
      </c>
      <c r="AJ212" s="774" t="s">
        <v>27</v>
      </c>
      <c r="AK212" s="761"/>
      <c r="AL212" s="473" t="s">
        <v>124</v>
      </c>
      <c r="AM212" s="474" t="s">
        <v>200</v>
      </c>
      <c r="AP212" s="759" t="s">
        <v>121</v>
      </c>
      <c r="AQ212" s="760"/>
      <c r="AR212" s="760"/>
      <c r="AS212" s="760"/>
      <c r="AT212" s="760"/>
      <c r="AU212" s="761"/>
      <c r="AV212" s="473" t="s">
        <v>111</v>
      </c>
      <c r="AW212" s="774" t="s">
        <v>27</v>
      </c>
      <c r="AX212" s="761"/>
      <c r="AY212" s="474" t="s">
        <v>122</v>
      </c>
    </row>
    <row r="213" spans="2:51" ht="16" thickBot="1" x14ac:dyDescent="0.4">
      <c r="B213" s="768" t="s">
        <v>40</v>
      </c>
      <c r="C213" s="769"/>
      <c r="D213" s="769"/>
      <c r="E213" s="769"/>
      <c r="F213" s="769"/>
      <c r="G213" s="770"/>
      <c r="H213" s="268">
        <f>( SUM(F196, H200, H203, H206))*$C$8</f>
        <v>0</v>
      </c>
      <c r="I213" s="792">
        <f>( SUM(I196, I200, I203, I206, J196, J200, J203, J206))*$C$8</f>
        <v>0</v>
      </c>
      <c r="J213" s="793"/>
      <c r="K213" s="282">
        <f>SUM(H213:J213)</f>
        <v>0</v>
      </c>
      <c r="L213" s="461"/>
      <c r="N213" s="768" t="s">
        <v>40</v>
      </c>
      <c r="O213" s="769"/>
      <c r="P213" s="769"/>
      <c r="Q213" s="769"/>
      <c r="R213" s="769"/>
      <c r="S213" s="769"/>
      <c r="T213" s="311">
        <f>AM170</f>
        <v>0</v>
      </c>
      <c r="U213" s="283">
        <f>( SUM(S196, U200, U203, U206))*$O$8</f>
        <v>0</v>
      </c>
      <c r="V213" s="794">
        <f>( SUM(V196, W196, V200, W200, V203, W203, V206, W206, ))*$O$8</f>
        <v>0</v>
      </c>
      <c r="W213" s="795"/>
      <c r="X213" s="283">
        <f>SUM(U213:W213)</f>
        <v>0</v>
      </c>
      <c r="Y213" s="269">
        <f>K213-X213</f>
        <v>0</v>
      </c>
      <c r="Z213" s="461"/>
      <c r="AA213" s="494"/>
      <c r="AB213" s="768" t="s">
        <v>40</v>
      </c>
      <c r="AC213" s="769"/>
      <c r="AD213" s="769"/>
      <c r="AE213" s="769"/>
      <c r="AF213" s="769"/>
      <c r="AG213" s="770"/>
      <c r="AH213" s="310">
        <f>AM170</f>
        <v>0</v>
      </c>
      <c r="AI213" s="500">
        <f>( SUM(AG196, AI200, AI203, AI206))*$C$8</f>
        <v>0</v>
      </c>
      <c r="AJ213" s="790">
        <f>( SUM(AJ196, AK196, AJ200, AK200, AJ203, AK203, AJ206, AK206, ))*$C$8</f>
        <v>0</v>
      </c>
      <c r="AK213" s="791"/>
      <c r="AL213" s="284">
        <f>SUM(AI213:AK213)</f>
        <v>0</v>
      </c>
      <c r="AM213" s="270">
        <f>IF($O$222&lt;&gt;0, X213+AM170-AL213, K213+AM170-AL213)</f>
        <v>0</v>
      </c>
      <c r="AP213" s="768" t="s">
        <v>40</v>
      </c>
      <c r="AQ213" s="769"/>
      <c r="AR213" s="769"/>
      <c r="AS213" s="769"/>
      <c r="AT213" s="769"/>
      <c r="AU213" s="770"/>
      <c r="AV213" s="433">
        <f>( SUM(AT196, AV200, AV203, AV206))*$C$8</f>
        <v>0</v>
      </c>
      <c r="AW213" s="860">
        <f>( SUM(AW196, AW200, AW203, AW206, AX196, AX200, AX203, AX206))*$C$8</f>
        <v>0</v>
      </c>
      <c r="AX213" s="861"/>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796" t="s">
        <v>126</v>
      </c>
      <c r="C215" s="797"/>
      <c r="D215" s="797"/>
      <c r="E215" s="797"/>
      <c r="F215" s="797"/>
      <c r="G215" s="798"/>
      <c r="H215" s="285">
        <f>SUM(H209,H213)</f>
        <v>0</v>
      </c>
      <c r="I215" s="285">
        <f>SUM(I209, I213)</f>
        <v>0</v>
      </c>
      <c r="J215" s="285">
        <f>SUM(J209)</f>
        <v>0</v>
      </c>
      <c r="K215" s="286">
        <f>SUM(H215:J215)</f>
        <v>0</v>
      </c>
      <c r="L215" s="272"/>
      <c r="N215" s="782" t="s">
        <v>126</v>
      </c>
      <c r="O215" s="783"/>
      <c r="P215" s="783"/>
      <c r="Q215" s="783"/>
      <c r="R215" s="783"/>
      <c r="S215" s="78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784" t="s">
        <v>126</v>
      </c>
      <c r="AC215" s="785"/>
      <c r="AD215" s="785"/>
      <c r="AE215" s="785"/>
      <c r="AF215" s="785"/>
      <c r="AG215" s="78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62" t="s">
        <v>348</v>
      </c>
      <c r="AQ215" s="863"/>
      <c r="AR215" s="863"/>
      <c r="AS215" s="863"/>
      <c r="AT215" s="863"/>
      <c r="AU215" s="864"/>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4"/>
      <c r="AI218" s="761"/>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775"/>
      <c r="AI219" s="776"/>
      <c r="AJ219" s="776"/>
      <c r="AK219" s="777"/>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8"/>
      <c r="AI220" s="770"/>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79" t="s">
        <v>151</v>
      </c>
      <c r="AH222" s="780"/>
      <c r="AI222" s="780"/>
      <c r="AJ222" s="780"/>
      <c r="AK222" s="781"/>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02" t="s">
        <v>308</v>
      </c>
      <c r="C232" s="803"/>
      <c r="D232" s="803"/>
      <c r="E232" s="803"/>
      <c r="F232" s="803"/>
      <c r="G232" s="803"/>
      <c r="H232" s="803"/>
      <c r="I232" s="803"/>
      <c r="J232" s="803"/>
      <c r="K232" s="804"/>
      <c r="N232" s="805" t="s">
        <v>208</v>
      </c>
      <c r="O232" s="806"/>
      <c r="P232" s="806"/>
      <c r="Q232" s="806"/>
      <c r="R232" s="806"/>
      <c r="S232" s="806"/>
      <c r="T232" s="806"/>
      <c r="U232" s="806"/>
      <c r="V232" s="806"/>
      <c r="W232" s="806"/>
      <c r="X232" s="806"/>
      <c r="Y232" s="807"/>
      <c r="AB232" s="808" t="s">
        <v>209</v>
      </c>
      <c r="AC232" s="809"/>
      <c r="AD232" s="809"/>
      <c r="AE232" s="809"/>
      <c r="AF232" s="809"/>
      <c r="AG232" s="809"/>
      <c r="AH232" s="809"/>
      <c r="AI232" s="809"/>
      <c r="AJ232" s="809"/>
      <c r="AK232" s="809"/>
      <c r="AL232" s="809"/>
      <c r="AM232" s="810"/>
      <c r="AP232" s="857" t="s">
        <v>349</v>
      </c>
      <c r="AQ232" s="858"/>
      <c r="AR232" s="858"/>
      <c r="AS232" s="858"/>
      <c r="AT232" s="858"/>
      <c r="AU232" s="858"/>
      <c r="AV232" s="858"/>
      <c r="AW232" s="858"/>
      <c r="AX232" s="858"/>
      <c r="AY232" s="859"/>
    </row>
    <row r="233" spans="2:51" ht="16" hidden="1" thickBot="1" x14ac:dyDescent="0.4">
      <c r="B233" s="250" t="s">
        <v>299</v>
      </c>
      <c r="C233" s="778"/>
      <c r="D233" s="770"/>
      <c r="E233" s="251" t="s">
        <v>300</v>
      </c>
      <c r="F233" s="830"/>
      <c r="G233" s="831"/>
      <c r="H233" s="831"/>
      <c r="I233" s="831"/>
      <c r="J233" s="831"/>
      <c r="K233" s="832"/>
      <c r="N233" s="250" t="s">
        <v>299</v>
      </c>
      <c r="O233" s="830"/>
      <c r="P233" s="831"/>
      <c r="Q233" s="833"/>
      <c r="R233" s="251" t="s">
        <v>300</v>
      </c>
      <c r="S233" s="830"/>
      <c r="T233" s="831"/>
      <c r="U233" s="831"/>
      <c r="V233" s="831"/>
      <c r="W233" s="831"/>
      <c r="X233" s="831"/>
      <c r="Y233" s="832"/>
      <c r="AB233" s="250" t="s">
        <v>299</v>
      </c>
      <c r="AC233" s="830"/>
      <c r="AD233" s="831"/>
      <c r="AE233" s="833"/>
      <c r="AF233" s="251" t="s">
        <v>300</v>
      </c>
      <c r="AG233" s="830"/>
      <c r="AH233" s="831"/>
      <c r="AI233" s="831"/>
      <c r="AJ233" s="831"/>
      <c r="AK233" s="831"/>
      <c r="AL233" s="831"/>
      <c r="AM233" s="832"/>
      <c r="AP233" s="250" t="s">
        <v>326</v>
      </c>
      <c r="AQ233" s="778"/>
      <c r="AR233" s="770"/>
      <c r="AS233" s="251" t="s">
        <v>327</v>
      </c>
      <c r="AT233" s="830"/>
      <c r="AU233" s="831"/>
      <c r="AV233" s="831"/>
      <c r="AW233" s="831"/>
      <c r="AX233" s="831"/>
      <c r="AY233" s="832"/>
    </row>
    <row r="234" spans="2:51" ht="16" hidden="1" thickBot="1" x14ac:dyDescent="0.4">
      <c r="D234" s="144"/>
      <c r="E234" s="144"/>
    </row>
    <row r="235" spans="2:51" hidden="1" x14ac:dyDescent="0.35">
      <c r="B235" s="771" t="s">
        <v>244</v>
      </c>
      <c r="C235" s="772"/>
      <c r="D235" s="772"/>
      <c r="E235" s="772"/>
      <c r="F235" s="772"/>
      <c r="G235" s="772"/>
      <c r="H235" s="772"/>
      <c r="I235" s="772"/>
      <c r="J235" s="772"/>
      <c r="K235" s="773"/>
      <c r="N235" s="759" t="s">
        <v>83</v>
      </c>
      <c r="O235" s="760"/>
      <c r="P235" s="760"/>
      <c r="Q235" s="760"/>
      <c r="R235" s="760"/>
      <c r="S235" s="760"/>
      <c r="T235" s="760"/>
      <c r="U235" s="760"/>
      <c r="V235" s="760"/>
      <c r="W235" s="760"/>
      <c r="X235" s="760"/>
      <c r="Y235" s="801"/>
      <c r="AB235" s="771" t="s">
        <v>83</v>
      </c>
      <c r="AC235" s="772"/>
      <c r="AD235" s="772"/>
      <c r="AE235" s="772"/>
      <c r="AF235" s="772"/>
      <c r="AG235" s="772"/>
      <c r="AH235" s="772"/>
      <c r="AI235" s="772"/>
      <c r="AJ235" s="772"/>
      <c r="AK235" s="772"/>
      <c r="AL235" s="772"/>
      <c r="AM235" s="773"/>
      <c r="AP235" s="771" t="s">
        <v>244</v>
      </c>
      <c r="AQ235" s="772"/>
      <c r="AR235" s="772"/>
      <c r="AS235" s="772"/>
      <c r="AT235" s="772"/>
      <c r="AU235" s="772"/>
      <c r="AV235" s="772"/>
      <c r="AW235" s="772"/>
      <c r="AX235" s="772"/>
      <c r="AY235" s="773"/>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59" t="s">
        <v>109</v>
      </c>
      <c r="C241" s="760"/>
      <c r="D241" s="760"/>
      <c r="E241" s="760"/>
      <c r="F241" s="760"/>
      <c r="G241" s="760"/>
      <c r="H241" s="760"/>
      <c r="I241" s="760"/>
      <c r="J241" s="760"/>
      <c r="K241" s="801"/>
      <c r="N241" s="759" t="s">
        <v>109</v>
      </c>
      <c r="O241" s="760"/>
      <c r="P241" s="760"/>
      <c r="Q241" s="760"/>
      <c r="R241" s="760"/>
      <c r="S241" s="760"/>
      <c r="T241" s="760"/>
      <c r="U241" s="760"/>
      <c r="V241" s="760"/>
      <c r="W241" s="760"/>
      <c r="X241" s="760"/>
      <c r="Y241" s="801"/>
      <c r="AB241" s="759" t="s">
        <v>109</v>
      </c>
      <c r="AC241" s="760"/>
      <c r="AD241" s="760"/>
      <c r="AE241" s="760"/>
      <c r="AF241" s="760"/>
      <c r="AG241" s="760"/>
      <c r="AH241" s="760"/>
      <c r="AI241" s="760"/>
      <c r="AJ241" s="760"/>
      <c r="AK241" s="760"/>
      <c r="AL241" s="760"/>
      <c r="AM241" s="801"/>
      <c r="AP241" s="759" t="s">
        <v>109</v>
      </c>
      <c r="AQ241" s="760"/>
      <c r="AR241" s="760"/>
      <c r="AS241" s="760"/>
      <c r="AT241" s="760"/>
      <c r="AU241" s="760"/>
      <c r="AV241" s="760"/>
      <c r="AW241" s="760"/>
      <c r="AX241" s="760"/>
      <c r="AY241" s="801"/>
    </row>
    <row r="242" spans="2:51" hidden="1" x14ac:dyDescent="0.35">
      <c r="B242" s="788" t="s">
        <v>110</v>
      </c>
      <c r="C242" s="776"/>
      <c r="D242" s="776"/>
      <c r="E242" s="776"/>
      <c r="F242" s="776"/>
      <c r="G242" s="787"/>
      <c r="H242" s="392" t="s">
        <v>111</v>
      </c>
      <c r="I242" s="392" t="s">
        <v>71</v>
      </c>
      <c r="J242" s="392" t="s">
        <v>72</v>
      </c>
      <c r="K242" s="475" t="s">
        <v>94</v>
      </c>
      <c r="M242" s="490"/>
      <c r="N242" s="776" t="s">
        <v>110</v>
      </c>
      <c r="O242" s="776"/>
      <c r="P242" s="776"/>
      <c r="Q242" s="776"/>
      <c r="R242" s="776"/>
      <c r="S242" s="787"/>
      <c r="T242" s="392" t="s">
        <v>200</v>
      </c>
      <c r="U242" s="392" t="s">
        <v>41</v>
      </c>
      <c r="V242" s="392" t="s">
        <v>71</v>
      </c>
      <c r="W242" s="392" t="s">
        <v>72</v>
      </c>
      <c r="X242" s="392" t="s">
        <v>94</v>
      </c>
      <c r="Y242" s="475" t="s">
        <v>95</v>
      </c>
      <c r="AB242" s="788" t="s">
        <v>110</v>
      </c>
      <c r="AC242" s="776"/>
      <c r="AD242" s="776"/>
      <c r="AE242" s="776"/>
      <c r="AF242" s="776"/>
      <c r="AG242" s="776"/>
      <c r="AH242" s="392" t="s">
        <v>200</v>
      </c>
      <c r="AI242" s="392" t="s">
        <v>112</v>
      </c>
      <c r="AJ242" s="392" t="s">
        <v>71</v>
      </c>
      <c r="AK242" s="392" t="s">
        <v>72</v>
      </c>
      <c r="AL242" s="392" t="s">
        <v>96</v>
      </c>
      <c r="AM242" s="475" t="s">
        <v>212</v>
      </c>
      <c r="AP242" s="788" t="s">
        <v>110</v>
      </c>
      <c r="AQ242" s="776"/>
      <c r="AR242" s="776"/>
      <c r="AS242" s="776"/>
      <c r="AT242" s="776"/>
      <c r="AU242" s="787"/>
      <c r="AV242" s="392" t="s">
        <v>111</v>
      </c>
      <c r="AW242" s="392" t="s">
        <v>71</v>
      </c>
      <c r="AX242" s="392" t="s">
        <v>72</v>
      </c>
      <c r="AY242" s="475" t="s">
        <v>94</v>
      </c>
    </row>
    <row r="243" spans="2:51" ht="16" hidden="1" thickBot="1" x14ac:dyDescent="0.4">
      <c r="B243" s="764">
        <f>B200</f>
        <v>0</v>
      </c>
      <c r="C243" s="762"/>
      <c r="D243" s="762"/>
      <c r="E243" s="762"/>
      <c r="F243" s="762"/>
      <c r="G243" s="763"/>
      <c r="H243" s="301">
        <v>0</v>
      </c>
      <c r="I243" s="301">
        <v>0</v>
      </c>
      <c r="J243" s="301">
        <v>0</v>
      </c>
      <c r="K243" s="282">
        <f>SUM(H243:J243)</f>
        <v>0</v>
      </c>
      <c r="L243" s="461"/>
      <c r="M243" s="490"/>
      <c r="N243" s="764">
        <f>N200</f>
        <v>0</v>
      </c>
      <c r="O243" s="762"/>
      <c r="P243" s="762"/>
      <c r="Q243" s="762"/>
      <c r="R243" s="762"/>
      <c r="S243" s="763"/>
      <c r="T243" s="305">
        <f>AM200</f>
        <v>0</v>
      </c>
      <c r="U243" s="302">
        <v>0</v>
      </c>
      <c r="V243" s="301">
        <v>0</v>
      </c>
      <c r="W243" s="301">
        <v>0</v>
      </c>
      <c r="X243" s="283">
        <f>SUM(U243:W243)</f>
        <v>0</v>
      </c>
      <c r="Y243" s="269">
        <f>K243-X243</f>
        <v>0</v>
      </c>
      <c r="Z243" s="461"/>
      <c r="AA243" s="461"/>
      <c r="AB243" s="764">
        <f>IF($O$261&lt;&gt;0, N243, B243)</f>
        <v>0</v>
      </c>
      <c r="AC243" s="762"/>
      <c r="AD243" s="762"/>
      <c r="AE243" s="762"/>
      <c r="AF243" s="762"/>
      <c r="AG243" s="763"/>
      <c r="AH243" s="310">
        <f>AM200</f>
        <v>0</v>
      </c>
      <c r="AI243" s="301">
        <v>0</v>
      </c>
      <c r="AJ243" s="301">
        <v>0</v>
      </c>
      <c r="AK243" s="301">
        <v>0</v>
      </c>
      <c r="AL243" s="284">
        <f>SUM(AI243:AK243)</f>
        <v>0</v>
      </c>
      <c r="AM243" s="270">
        <f>IF($O$265&lt;&gt;0, X243+AM200-AL243, K243+AM200-AL243)</f>
        <v>0</v>
      </c>
      <c r="AP243" s="768"/>
      <c r="AQ243" s="769"/>
      <c r="AR243" s="769"/>
      <c r="AS243" s="769"/>
      <c r="AT243" s="769"/>
      <c r="AU243" s="770"/>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59" t="s">
        <v>114</v>
      </c>
      <c r="C245" s="760"/>
      <c r="D245" s="760"/>
      <c r="E245" s="760"/>
      <c r="F245" s="760"/>
      <c r="G245" s="761"/>
      <c r="H245" s="473" t="s">
        <v>111</v>
      </c>
      <c r="I245" s="473" t="s">
        <v>71</v>
      </c>
      <c r="J245" s="473" t="s">
        <v>72</v>
      </c>
      <c r="K245" s="474" t="s">
        <v>94</v>
      </c>
      <c r="N245" s="759" t="s">
        <v>114</v>
      </c>
      <c r="O245" s="760"/>
      <c r="P245" s="760"/>
      <c r="Q245" s="760"/>
      <c r="R245" s="760"/>
      <c r="S245" s="761"/>
      <c r="T245" s="492" t="s">
        <v>200</v>
      </c>
      <c r="U245" s="473" t="s">
        <v>41</v>
      </c>
      <c r="V245" s="473" t="s">
        <v>71</v>
      </c>
      <c r="W245" s="473" t="s">
        <v>72</v>
      </c>
      <c r="X245" s="473" t="s">
        <v>94</v>
      </c>
      <c r="Y245" s="474" t="s">
        <v>95</v>
      </c>
      <c r="AA245" s="490"/>
      <c r="AB245" s="759" t="s">
        <v>114</v>
      </c>
      <c r="AC245" s="760"/>
      <c r="AD245" s="760"/>
      <c r="AE245" s="760"/>
      <c r="AF245" s="760"/>
      <c r="AG245" s="761"/>
      <c r="AH245" s="473" t="s">
        <v>200</v>
      </c>
      <c r="AI245" s="473" t="s">
        <v>112</v>
      </c>
      <c r="AJ245" s="473" t="s">
        <v>71</v>
      </c>
      <c r="AK245" s="473" t="s">
        <v>72</v>
      </c>
      <c r="AL245" s="473" t="s">
        <v>96</v>
      </c>
      <c r="AM245" s="474" t="s">
        <v>212</v>
      </c>
      <c r="AP245" s="759" t="s">
        <v>114</v>
      </c>
      <c r="AQ245" s="760"/>
      <c r="AR245" s="760"/>
      <c r="AS245" s="760"/>
      <c r="AT245" s="760"/>
      <c r="AU245" s="761"/>
      <c r="AV245" s="473" t="s">
        <v>111</v>
      </c>
      <c r="AW245" s="473" t="s">
        <v>71</v>
      </c>
      <c r="AX245" s="473" t="s">
        <v>72</v>
      </c>
      <c r="AY245" s="474" t="s">
        <v>94</v>
      </c>
    </row>
    <row r="246" spans="2:51" ht="16" hidden="1" thickBot="1" x14ac:dyDescent="0.4">
      <c r="B246" s="764">
        <f>B203</f>
        <v>0</v>
      </c>
      <c r="C246" s="762"/>
      <c r="D246" s="762"/>
      <c r="E246" s="762"/>
      <c r="F246" s="762"/>
      <c r="G246" s="763"/>
      <c r="H246" s="301">
        <v>0</v>
      </c>
      <c r="I246" s="301">
        <v>0</v>
      </c>
      <c r="J246" s="301">
        <v>0</v>
      </c>
      <c r="K246" s="282">
        <f>SUM(H246:J246)</f>
        <v>0</v>
      </c>
      <c r="L246" s="461"/>
      <c r="N246" s="764">
        <f>N203</f>
        <v>0</v>
      </c>
      <c r="O246" s="762"/>
      <c r="P246" s="762"/>
      <c r="Q246" s="762"/>
      <c r="R246" s="762"/>
      <c r="S246" s="763"/>
      <c r="T246" s="306">
        <f>AM203</f>
        <v>0</v>
      </c>
      <c r="U246" s="302">
        <v>0</v>
      </c>
      <c r="V246" s="302">
        <v>0</v>
      </c>
      <c r="W246" s="301">
        <v>0</v>
      </c>
      <c r="X246" s="313">
        <f>SUM(U246:W246)</f>
        <v>0</v>
      </c>
      <c r="Y246" s="269">
        <f>K246-X246</f>
        <v>0</v>
      </c>
      <c r="Z246" s="461"/>
      <c r="AA246" s="494"/>
      <c r="AB246" s="764">
        <f>IF($O$261&lt;&gt;0, N246, B246)</f>
        <v>0</v>
      </c>
      <c r="AC246" s="762"/>
      <c r="AD246" s="762"/>
      <c r="AE246" s="762"/>
      <c r="AF246" s="762"/>
      <c r="AG246" s="763"/>
      <c r="AH246" s="314">
        <f>AM203</f>
        <v>0</v>
      </c>
      <c r="AI246" s="301">
        <v>0</v>
      </c>
      <c r="AJ246" s="302">
        <v>0</v>
      </c>
      <c r="AK246" s="301">
        <v>0</v>
      </c>
      <c r="AL246" s="315">
        <f>SUM(AI246:AK246)</f>
        <v>0</v>
      </c>
      <c r="AM246" s="270">
        <f>IF($O$265&lt;&gt;0, X246+AM203-AL246, K246+AM203-AL246)</f>
        <v>0</v>
      </c>
      <c r="AP246" s="768"/>
      <c r="AQ246" s="769"/>
      <c r="AR246" s="769"/>
      <c r="AS246" s="769"/>
      <c r="AT246" s="769"/>
      <c r="AU246" s="770"/>
      <c r="AV246" s="302">
        <v>0</v>
      </c>
      <c r="AW246" s="302">
        <v>0</v>
      </c>
      <c r="AX246" s="302">
        <v>0</v>
      </c>
      <c r="AY246" s="435">
        <f>SUM(AV246:AX246)</f>
        <v>0</v>
      </c>
    </row>
    <row r="247" spans="2:51" ht="16" hidden="1" thickBot="1" x14ac:dyDescent="0.4">
      <c r="D247" s="144"/>
      <c r="E247" s="144"/>
      <c r="H247" s="272"/>
      <c r="I247" s="272"/>
      <c r="J247" s="272"/>
      <c r="K247" s="272"/>
      <c r="L247" s="461"/>
      <c r="N247" s="789"/>
      <c r="O247" s="789"/>
      <c r="P247" s="789"/>
      <c r="Q247" s="789"/>
      <c r="R247" s="789"/>
      <c r="S247" s="789"/>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59" t="s">
        <v>116</v>
      </c>
      <c r="C248" s="760"/>
      <c r="D248" s="760"/>
      <c r="E248" s="760"/>
      <c r="F248" s="760"/>
      <c r="G248" s="761"/>
      <c r="H248" s="473" t="s">
        <v>111</v>
      </c>
      <c r="I248" s="473" t="s">
        <v>71</v>
      </c>
      <c r="J248" s="473" t="s">
        <v>72</v>
      </c>
      <c r="K248" s="474" t="s">
        <v>94</v>
      </c>
      <c r="M248" s="490"/>
      <c r="N248" s="760" t="s">
        <v>116</v>
      </c>
      <c r="O248" s="760"/>
      <c r="P248" s="760"/>
      <c r="Q248" s="760"/>
      <c r="R248" s="760"/>
      <c r="S248" s="761"/>
      <c r="T248" s="492" t="s">
        <v>200</v>
      </c>
      <c r="U248" s="473" t="s">
        <v>41</v>
      </c>
      <c r="V248" s="473" t="s">
        <v>71</v>
      </c>
      <c r="W248" s="473" t="s">
        <v>72</v>
      </c>
      <c r="X248" s="473" t="s">
        <v>94</v>
      </c>
      <c r="Y248" s="474" t="s">
        <v>95</v>
      </c>
      <c r="AA248" s="490"/>
      <c r="AB248" s="759" t="s">
        <v>116</v>
      </c>
      <c r="AC248" s="760"/>
      <c r="AD248" s="760"/>
      <c r="AE248" s="760"/>
      <c r="AF248" s="760"/>
      <c r="AG248" s="761"/>
      <c r="AH248" s="473" t="s">
        <v>200</v>
      </c>
      <c r="AI248" s="473" t="s">
        <v>112</v>
      </c>
      <c r="AJ248" s="473" t="s">
        <v>71</v>
      </c>
      <c r="AK248" s="473" t="s">
        <v>72</v>
      </c>
      <c r="AL248" s="473" t="s">
        <v>96</v>
      </c>
      <c r="AM248" s="474" t="s">
        <v>212</v>
      </c>
      <c r="AP248" s="759" t="s">
        <v>116</v>
      </c>
      <c r="AQ248" s="760"/>
      <c r="AR248" s="760"/>
      <c r="AS248" s="760"/>
      <c r="AT248" s="760"/>
      <c r="AU248" s="761"/>
      <c r="AV248" s="473" t="s">
        <v>111</v>
      </c>
      <c r="AW248" s="473" t="s">
        <v>71</v>
      </c>
      <c r="AX248" s="473" t="s">
        <v>72</v>
      </c>
      <c r="AY248" s="474" t="s">
        <v>94</v>
      </c>
    </row>
    <row r="249" spans="2:51" ht="16" hidden="1" thickBot="1" x14ac:dyDescent="0.4">
      <c r="B249" s="764">
        <f>B206</f>
        <v>0</v>
      </c>
      <c r="C249" s="762"/>
      <c r="D249" s="762"/>
      <c r="E249" s="762"/>
      <c r="F249" s="762"/>
      <c r="G249" s="763"/>
      <c r="H249" s="301">
        <v>0</v>
      </c>
      <c r="I249" s="301">
        <v>0</v>
      </c>
      <c r="J249" s="301">
        <v>0</v>
      </c>
      <c r="K249" s="282">
        <f>SUM(H249:J249)</f>
        <v>0</v>
      </c>
      <c r="L249" s="461"/>
      <c r="M249" s="490"/>
      <c r="N249" s="762">
        <f>N206</f>
        <v>0</v>
      </c>
      <c r="O249" s="762"/>
      <c r="P249" s="762"/>
      <c r="Q249" s="762"/>
      <c r="R249" s="762"/>
      <c r="S249" s="763"/>
      <c r="T249" s="305">
        <f>AM206</f>
        <v>0</v>
      </c>
      <c r="U249" s="301">
        <v>0</v>
      </c>
      <c r="V249" s="301">
        <v>0</v>
      </c>
      <c r="W249" s="301">
        <v>0</v>
      </c>
      <c r="X249" s="283">
        <f t="shared" ref="X249" si="46">SUM(U249:W249)</f>
        <v>0</v>
      </c>
      <c r="Y249" s="269">
        <f>K249-X249</f>
        <v>0</v>
      </c>
      <c r="Z249" s="461"/>
      <c r="AA249" s="494"/>
      <c r="AB249" s="764">
        <f>IF($O$261&lt;&gt;0, N249, B249)</f>
        <v>0</v>
      </c>
      <c r="AC249" s="762"/>
      <c r="AD249" s="762"/>
      <c r="AE249" s="762"/>
      <c r="AF249" s="762"/>
      <c r="AG249" s="763"/>
      <c r="AH249" s="308">
        <f>AM206</f>
        <v>0</v>
      </c>
      <c r="AI249" s="301">
        <v>0</v>
      </c>
      <c r="AJ249" s="301">
        <v>0</v>
      </c>
      <c r="AK249" s="301">
        <v>0</v>
      </c>
      <c r="AL249" s="284">
        <f t="shared" ref="AL249" si="47">SUM(AI249:AK249)</f>
        <v>0</v>
      </c>
      <c r="AM249" s="270">
        <f>IF($O$265&lt;&gt;0, X249+AM206-AL249, K249+AM206-AL249)</f>
        <v>0</v>
      </c>
      <c r="AP249" s="768"/>
      <c r="AQ249" s="769"/>
      <c r="AR249" s="769"/>
      <c r="AS249" s="769"/>
      <c r="AT249" s="769"/>
      <c r="AU249" s="770"/>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1" t="s">
        <v>119</v>
      </c>
      <c r="C252" s="772"/>
      <c r="D252" s="772"/>
      <c r="E252" s="772"/>
      <c r="F252" s="772"/>
      <c r="G252" s="772"/>
      <c r="H252" s="273">
        <f>SUM(F239, H243, H246, H249)</f>
        <v>0</v>
      </c>
      <c r="I252" s="273">
        <f>SUM(I239, I243, I246, I249, )</f>
        <v>0</v>
      </c>
      <c r="J252" s="273">
        <f>SUM(J239, J243, J246, J249)</f>
        <v>0</v>
      </c>
      <c r="K252" s="274">
        <f>SUM(H252:J252)</f>
        <v>0</v>
      </c>
      <c r="L252" s="461"/>
      <c r="N252" s="765" t="s">
        <v>119</v>
      </c>
      <c r="O252" s="766"/>
      <c r="P252" s="766"/>
      <c r="Q252" s="766"/>
      <c r="R252" s="766"/>
      <c r="S252" s="767"/>
      <c r="T252" s="307">
        <f>AM209</f>
        <v>0</v>
      </c>
      <c r="U252" s="303">
        <f>SUM(S239, U243, U246, U249)</f>
        <v>0</v>
      </c>
      <c r="V252" s="275">
        <f>SUM(V239, V243, V246, V249)</f>
        <v>0</v>
      </c>
      <c r="W252" s="275">
        <f>SUM(W239, W243, W246, W249)</f>
        <v>0</v>
      </c>
      <c r="X252" s="275">
        <f>SUM(U252:W252)</f>
        <v>0</v>
      </c>
      <c r="Y252" s="276">
        <f>K252-X252</f>
        <v>0</v>
      </c>
      <c r="Z252" s="461"/>
      <c r="AA252" s="461"/>
      <c r="AB252" s="759" t="s">
        <v>119</v>
      </c>
      <c r="AC252" s="760"/>
      <c r="AD252" s="760"/>
      <c r="AE252" s="760"/>
      <c r="AF252" s="760"/>
      <c r="AG252" s="761"/>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59" t="s">
        <v>119</v>
      </c>
      <c r="AQ252" s="760"/>
      <c r="AR252" s="760"/>
      <c r="AS252" s="760"/>
      <c r="AT252" s="760"/>
      <c r="AU252" s="761"/>
      <c r="AV252" s="436">
        <f>SUM(AT239, AV243, AV246, AV249)</f>
        <v>0</v>
      </c>
      <c r="AW252" s="436">
        <f>SUM(AW239, AW243, AW246, AW249, )</f>
        <v>0</v>
      </c>
      <c r="AX252" s="436">
        <f>SUM(AX239, AX243, AX246, AX249)</f>
        <v>0</v>
      </c>
      <c r="AY252" s="437">
        <f>SUM(AV252:AX252)</f>
        <v>0</v>
      </c>
    </row>
    <row r="253" spans="2:51" ht="16" hidden="1" thickBot="1" x14ac:dyDescent="0.4">
      <c r="B253" s="799" t="s">
        <v>120</v>
      </c>
      <c r="C253" s="800"/>
      <c r="D253" s="800"/>
      <c r="E253" s="800"/>
      <c r="F253" s="800"/>
      <c r="G253" s="800"/>
      <c r="H253" s="481"/>
      <c r="I253" s="482"/>
      <c r="J253" s="253">
        <f>SUM(I252:J252)</f>
        <v>0</v>
      </c>
      <c r="K253" s="282">
        <f>SUM(H253:J253)</f>
        <v>0</v>
      </c>
      <c r="L253" s="461"/>
      <c r="N253" s="768" t="s">
        <v>120</v>
      </c>
      <c r="O253" s="769"/>
      <c r="P253" s="769"/>
      <c r="Q253" s="769"/>
      <c r="R253" s="769"/>
      <c r="S253" s="769"/>
      <c r="T253" s="305">
        <f>AM210</f>
        <v>0</v>
      </c>
      <c r="U253" s="495"/>
      <c r="V253" s="483"/>
      <c r="W253" s="483"/>
      <c r="X253" s="254">
        <f xml:space="preserve"> SUM(V239, W239, V243, W243, V246, W246, V249, W249)</f>
        <v>0</v>
      </c>
      <c r="Y253" s="269">
        <f>H253-X253</f>
        <v>0</v>
      </c>
      <c r="Z253" s="461"/>
      <c r="AA253" s="461"/>
      <c r="AB253" s="768" t="s">
        <v>120</v>
      </c>
      <c r="AC253" s="769"/>
      <c r="AD253" s="769"/>
      <c r="AE253" s="769"/>
      <c r="AF253" s="769"/>
      <c r="AG253" s="770"/>
      <c r="AH253" s="310">
        <f>AM210</f>
        <v>0</v>
      </c>
      <c r="AI253" s="484"/>
      <c r="AJ253" s="485"/>
      <c r="AK253" s="485"/>
      <c r="AL253" s="281">
        <f xml:space="preserve"> SUM(AJ239, AK239, AJ243, AK243, AJ246, AK246, AJ249, AK249)</f>
        <v>0</v>
      </c>
      <c r="AM253" s="270">
        <f>IF($O$265&lt;&gt;0, X253+AM210-AL253, K253+AM210-AL253)</f>
        <v>0</v>
      </c>
      <c r="AP253" s="768" t="s">
        <v>120</v>
      </c>
      <c r="AQ253" s="769"/>
      <c r="AR253" s="769"/>
      <c r="AS253" s="769"/>
      <c r="AT253" s="769"/>
      <c r="AU253" s="770"/>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59" t="s">
        <v>121</v>
      </c>
      <c r="C255" s="760"/>
      <c r="D255" s="760"/>
      <c r="E255" s="760"/>
      <c r="F255" s="760"/>
      <c r="G255" s="761"/>
      <c r="H255" s="473" t="s">
        <v>111</v>
      </c>
      <c r="I255" s="774" t="s">
        <v>27</v>
      </c>
      <c r="J255" s="761"/>
      <c r="K255" s="474" t="s">
        <v>122</v>
      </c>
      <c r="L255" s="461"/>
      <c r="N255" s="759" t="s">
        <v>121</v>
      </c>
      <c r="O255" s="760"/>
      <c r="P255" s="760"/>
      <c r="Q255" s="760"/>
      <c r="R255" s="760"/>
      <c r="S255" s="760"/>
      <c r="T255" s="473" t="s">
        <v>200</v>
      </c>
      <c r="U255" s="473" t="s">
        <v>41</v>
      </c>
      <c r="V255" s="774" t="s">
        <v>27</v>
      </c>
      <c r="W255" s="761"/>
      <c r="X255" s="473" t="s">
        <v>94</v>
      </c>
      <c r="Y255" s="474" t="s">
        <v>95</v>
      </c>
      <c r="Z255" s="461"/>
      <c r="AA255" s="494"/>
      <c r="AB255" s="759" t="s">
        <v>121</v>
      </c>
      <c r="AC255" s="760"/>
      <c r="AD255" s="760"/>
      <c r="AE255" s="760"/>
      <c r="AF255" s="760"/>
      <c r="AG255" s="761"/>
      <c r="AH255" s="473" t="s">
        <v>200</v>
      </c>
      <c r="AI255" s="473" t="s">
        <v>123</v>
      </c>
      <c r="AJ255" s="774" t="s">
        <v>27</v>
      </c>
      <c r="AK255" s="761"/>
      <c r="AL255" s="473" t="s">
        <v>124</v>
      </c>
      <c r="AM255" s="474" t="s">
        <v>212</v>
      </c>
      <c r="AP255" s="759" t="s">
        <v>121</v>
      </c>
      <c r="AQ255" s="760"/>
      <c r="AR255" s="760"/>
      <c r="AS255" s="760"/>
      <c r="AT255" s="760"/>
      <c r="AU255" s="761"/>
      <c r="AV255" s="473" t="s">
        <v>111</v>
      </c>
      <c r="AW255" s="774" t="s">
        <v>27</v>
      </c>
      <c r="AX255" s="761"/>
      <c r="AY255" s="474" t="s">
        <v>122</v>
      </c>
    </row>
    <row r="256" spans="2:51" ht="16" hidden="1" thickBot="1" x14ac:dyDescent="0.4">
      <c r="B256" s="768" t="s">
        <v>40</v>
      </c>
      <c r="C256" s="769"/>
      <c r="D256" s="769"/>
      <c r="E256" s="769"/>
      <c r="F256" s="769"/>
      <c r="G256" s="770"/>
      <c r="H256" s="268">
        <f>( SUM(F239, H243, H246, H249))*$C$8</f>
        <v>0</v>
      </c>
      <c r="I256" s="792">
        <f>( SUM(I239, I243, I246, I249, J239, J243, J246, J249))*$C$8</f>
        <v>0</v>
      </c>
      <c r="J256" s="793"/>
      <c r="K256" s="282">
        <f>SUM(H256:J256)</f>
        <v>0</v>
      </c>
      <c r="L256" s="461"/>
      <c r="N256" s="768" t="s">
        <v>40</v>
      </c>
      <c r="O256" s="769"/>
      <c r="P256" s="769"/>
      <c r="Q256" s="769"/>
      <c r="R256" s="769"/>
      <c r="S256" s="769"/>
      <c r="T256" s="311">
        <f>AM213</f>
        <v>0</v>
      </c>
      <c r="U256" s="283">
        <f>( SUM(S239, U243, U246, U249))*$O$8</f>
        <v>0</v>
      </c>
      <c r="V256" s="794">
        <f>( SUM(V239, W239, V243, W243, V246, W246, V249, W249, ))*$O$8</f>
        <v>0</v>
      </c>
      <c r="W256" s="795"/>
      <c r="X256" s="283">
        <f>SUM(U256:W256)</f>
        <v>0</v>
      </c>
      <c r="Y256" s="269">
        <f>K256-X256</f>
        <v>0</v>
      </c>
      <c r="Z256" s="461"/>
      <c r="AA256" s="494"/>
      <c r="AB256" s="768" t="s">
        <v>40</v>
      </c>
      <c r="AC256" s="769"/>
      <c r="AD256" s="769"/>
      <c r="AE256" s="769"/>
      <c r="AF256" s="769"/>
      <c r="AG256" s="770"/>
      <c r="AH256" s="310">
        <f>AM213</f>
        <v>0</v>
      </c>
      <c r="AI256" s="500">
        <f>( SUM(AG239, AI243, AI246, AI249))*$C$8</f>
        <v>0</v>
      </c>
      <c r="AJ256" s="790">
        <f>( SUM(AJ239, AK239, AJ243, AK243, AJ246, AK246, AJ249, AK249, ))*$C$8</f>
        <v>0</v>
      </c>
      <c r="AK256" s="791"/>
      <c r="AL256" s="284">
        <f>SUM(AI256:AK256)</f>
        <v>0</v>
      </c>
      <c r="AM256" s="270">
        <f>IF($O$265&lt;&gt;0, X256+AM213-AL256, K256+AM213-AL256)</f>
        <v>0</v>
      </c>
      <c r="AP256" s="768" t="s">
        <v>40</v>
      </c>
      <c r="AQ256" s="769"/>
      <c r="AR256" s="769"/>
      <c r="AS256" s="769"/>
      <c r="AT256" s="769"/>
      <c r="AU256" s="770"/>
      <c r="AV256" s="433">
        <f>( SUM(AT239, AV243, AV246, AV249))*$C$8</f>
        <v>0</v>
      </c>
      <c r="AW256" s="860">
        <f>( SUM(AW239, AW243, AW246, AW249, AX239, AX243, AX246, AX249))*$C$8</f>
        <v>0</v>
      </c>
      <c r="AX256" s="861"/>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796" t="s">
        <v>126</v>
      </c>
      <c r="C258" s="797"/>
      <c r="D258" s="797"/>
      <c r="E258" s="797"/>
      <c r="F258" s="797"/>
      <c r="G258" s="798"/>
      <c r="H258" s="285">
        <f>SUM(H252,H256)</f>
        <v>0</v>
      </c>
      <c r="I258" s="285">
        <f>SUM(I252, I256)</f>
        <v>0</v>
      </c>
      <c r="J258" s="285">
        <f>SUM(J252)</f>
        <v>0</v>
      </c>
      <c r="K258" s="286">
        <f>SUM(H258:J258)</f>
        <v>0</v>
      </c>
      <c r="L258" s="272"/>
      <c r="N258" s="782" t="s">
        <v>126</v>
      </c>
      <c r="O258" s="783"/>
      <c r="P258" s="783"/>
      <c r="Q258" s="783"/>
      <c r="R258" s="783"/>
      <c r="S258" s="78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784" t="s">
        <v>126</v>
      </c>
      <c r="AC258" s="785"/>
      <c r="AD258" s="785"/>
      <c r="AE258" s="785"/>
      <c r="AF258" s="785"/>
      <c r="AG258" s="78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62" t="s">
        <v>350</v>
      </c>
      <c r="AQ258" s="863"/>
      <c r="AR258" s="863"/>
      <c r="AS258" s="863"/>
      <c r="AT258" s="863"/>
      <c r="AU258" s="864"/>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4"/>
      <c r="AI261" s="761"/>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775"/>
      <c r="AI262" s="776"/>
      <c r="AJ262" s="776"/>
      <c r="AK262" s="777"/>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8"/>
      <c r="AI263" s="770"/>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79" t="s">
        <v>151</v>
      </c>
      <c r="AH265" s="780"/>
      <c r="AI265" s="780"/>
      <c r="AJ265" s="780"/>
      <c r="AK265" s="781"/>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02" t="s">
        <v>309</v>
      </c>
      <c r="C275" s="803"/>
      <c r="D275" s="803"/>
      <c r="E275" s="803"/>
      <c r="F275" s="803"/>
      <c r="G275" s="803"/>
      <c r="H275" s="803"/>
      <c r="I275" s="803"/>
      <c r="J275" s="803"/>
      <c r="K275" s="804"/>
      <c r="N275" s="805" t="s">
        <v>221</v>
      </c>
      <c r="O275" s="806"/>
      <c r="P275" s="806"/>
      <c r="Q275" s="806"/>
      <c r="R275" s="806"/>
      <c r="S275" s="806"/>
      <c r="T275" s="806"/>
      <c r="U275" s="806"/>
      <c r="V275" s="806"/>
      <c r="W275" s="806"/>
      <c r="X275" s="806"/>
      <c r="Y275" s="807"/>
      <c r="AB275" s="808" t="s">
        <v>222</v>
      </c>
      <c r="AC275" s="809"/>
      <c r="AD275" s="809"/>
      <c r="AE275" s="809"/>
      <c r="AF275" s="809"/>
      <c r="AG275" s="809"/>
      <c r="AH275" s="809"/>
      <c r="AI275" s="809"/>
      <c r="AJ275" s="809"/>
      <c r="AK275" s="809"/>
      <c r="AL275" s="809"/>
      <c r="AM275" s="810"/>
    </row>
    <row r="276" spans="2:39" ht="16" hidden="1" thickBot="1" x14ac:dyDescent="0.4">
      <c r="B276" s="250" t="s">
        <v>297</v>
      </c>
      <c r="C276" s="778"/>
      <c r="D276" s="770"/>
      <c r="E276" s="251" t="s">
        <v>298</v>
      </c>
      <c r="F276" s="830"/>
      <c r="G276" s="831"/>
      <c r="H276" s="831"/>
      <c r="I276" s="831"/>
      <c r="J276" s="831"/>
      <c r="K276" s="832"/>
      <c r="N276" s="250" t="s">
        <v>297</v>
      </c>
      <c r="O276" s="830"/>
      <c r="P276" s="831"/>
      <c r="Q276" s="833"/>
      <c r="R276" s="251" t="s">
        <v>298</v>
      </c>
      <c r="S276" s="830"/>
      <c r="T276" s="831"/>
      <c r="U276" s="831"/>
      <c r="V276" s="831"/>
      <c r="W276" s="831"/>
      <c r="X276" s="831"/>
      <c r="Y276" s="832"/>
      <c r="AB276" s="250" t="s">
        <v>297</v>
      </c>
      <c r="AC276" s="830"/>
      <c r="AD276" s="831"/>
      <c r="AE276" s="833"/>
      <c r="AF276" s="251" t="s">
        <v>298</v>
      </c>
      <c r="AG276" s="830"/>
      <c r="AH276" s="831"/>
      <c r="AI276" s="831"/>
      <c r="AJ276" s="831"/>
      <c r="AK276" s="831"/>
      <c r="AL276" s="831"/>
      <c r="AM276" s="832"/>
    </row>
    <row r="277" spans="2:39" ht="16" hidden="1" thickBot="1" x14ac:dyDescent="0.4">
      <c r="D277" s="144"/>
      <c r="E277" s="144"/>
    </row>
    <row r="278" spans="2:39" hidden="1" x14ac:dyDescent="0.35">
      <c r="B278" s="771" t="s">
        <v>244</v>
      </c>
      <c r="C278" s="772"/>
      <c r="D278" s="772"/>
      <c r="E278" s="772"/>
      <c r="F278" s="772"/>
      <c r="G278" s="772"/>
      <c r="H278" s="772"/>
      <c r="I278" s="772"/>
      <c r="J278" s="772"/>
      <c r="K278" s="773"/>
      <c r="N278" s="759" t="s">
        <v>83</v>
      </c>
      <c r="O278" s="760"/>
      <c r="P278" s="760"/>
      <c r="Q278" s="760"/>
      <c r="R278" s="760"/>
      <c r="S278" s="760"/>
      <c r="T278" s="760"/>
      <c r="U278" s="760"/>
      <c r="V278" s="760"/>
      <c r="W278" s="760"/>
      <c r="X278" s="760"/>
      <c r="Y278" s="801"/>
      <c r="AB278" s="771" t="s">
        <v>83</v>
      </c>
      <c r="AC278" s="772"/>
      <c r="AD278" s="772"/>
      <c r="AE278" s="772"/>
      <c r="AF278" s="772"/>
      <c r="AG278" s="772"/>
      <c r="AH278" s="772"/>
      <c r="AI278" s="772"/>
      <c r="AJ278" s="772"/>
      <c r="AK278" s="772"/>
      <c r="AL278" s="772"/>
      <c r="AM278" s="773"/>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59" t="s">
        <v>109</v>
      </c>
      <c r="C284" s="760"/>
      <c r="D284" s="760"/>
      <c r="E284" s="760"/>
      <c r="F284" s="760"/>
      <c r="G284" s="760"/>
      <c r="H284" s="760"/>
      <c r="I284" s="760"/>
      <c r="J284" s="760"/>
      <c r="K284" s="801"/>
      <c r="N284" s="759" t="s">
        <v>109</v>
      </c>
      <c r="O284" s="760"/>
      <c r="P284" s="760"/>
      <c r="Q284" s="760"/>
      <c r="R284" s="760"/>
      <c r="S284" s="760"/>
      <c r="T284" s="760"/>
      <c r="U284" s="760"/>
      <c r="V284" s="760"/>
      <c r="W284" s="760"/>
      <c r="X284" s="760"/>
      <c r="Y284" s="801"/>
      <c r="AB284" s="759" t="s">
        <v>109</v>
      </c>
      <c r="AC284" s="760"/>
      <c r="AD284" s="760"/>
      <c r="AE284" s="760"/>
      <c r="AF284" s="760"/>
      <c r="AG284" s="760"/>
      <c r="AH284" s="760"/>
      <c r="AI284" s="760"/>
      <c r="AJ284" s="760"/>
      <c r="AK284" s="760"/>
      <c r="AL284" s="760"/>
      <c r="AM284" s="801"/>
    </row>
    <row r="285" spans="2:39" hidden="1" x14ac:dyDescent="0.35">
      <c r="B285" s="788" t="s">
        <v>110</v>
      </c>
      <c r="C285" s="776"/>
      <c r="D285" s="776"/>
      <c r="E285" s="776"/>
      <c r="F285" s="776"/>
      <c r="G285" s="787"/>
      <c r="H285" s="392" t="s">
        <v>111</v>
      </c>
      <c r="I285" s="392" t="s">
        <v>71</v>
      </c>
      <c r="J285" s="392" t="s">
        <v>72</v>
      </c>
      <c r="K285" s="475" t="s">
        <v>94</v>
      </c>
      <c r="M285" s="490"/>
      <c r="N285" s="776" t="s">
        <v>110</v>
      </c>
      <c r="O285" s="776"/>
      <c r="P285" s="776"/>
      <c r="Q285" s="776"/>
      <c r="R285" s="776"/>
      <c r="S285" s="787"/>
      <c r="T285" s="392" t="s">
        <v>212</v>
      </c>
      <c r="U285" s="392" t="s">
        <v>41</v>
      </c>
      <c r="V285" s="392" t="s">
        <v>71</v>
      </c>
      <c r="W285" s="392" t="s">
        <v>72</v>
      </c>
      <c r="X285" s="392" t="s">
        <v>94</v>
      </c>
      <c r="Y285" s="475" t="s">
        <v>95</v>
      </c>
      <c r="AB285" s="788" t="s">
        <v>110</v>
      </c>
      <c r="AC285" s="776"/>
      <c r="AD285" s="776"/>
      <c r="AE285" s="776"/>
      <c r="AF285" s="776"/>
      <c r="AG285" s="776"/>
      <c r="AH285" s="392" t="s">
        <v>212</v>
      </c>
      <c r="AI285" s="392" t="s">
        <v>112</v>
      </c>
      <c r="AJ285" s="392" t="s">
        <v>71</v>
      </c>
      <c r="AK285" s="392" t="s">
        <v>72</v>
      </c>
      <c r="AL285" s="392" t="s">
        <v>96</v>
      </c>
      <c r="AM285" s="475" t="s">
        <v>225</v>
      </c>
    </row>
    <row r="286" spans="2:39" ht="16" hidden="1" thickBot="1" x14ac:dyDescent="0.4">
      <c r="B286" s="764">
        <f>B243</f>
        <v>0</v>
      </c>
      <c r="C286" s="762"/>
      <c r="D286" s="762"/>
      <c r="E286" s="762"/>
      <c r="F286" s="762"/>
      <c r="G286" s="763"/>
      <c r="H286" s="301">
        <v>0</v>
      </c>
      <c r="I286" s="301">
        <v>0</v>
      </c>
      <c r="J286" s="301">
        <v>0</v>
      </c>
      <c r="K286" s="282">
        <f>SUM(H286:J286)</f>
        <v>0</v>
      </c>
      <c r="L286" s="461"/>
      <c r="M286" s="490"/>
      <c r="N286" s="764">
        <f>N243</f>
        <v>0</v>
      </c>
      <c r="O286" s="762"/>
      <c r="P286" s="762"/>
      <c r="Q286" s="762"/>
      <c r="R286" s="762"/>
      <c r="S286" s="763"/>
      <c r="T286" s="305">
        <f>AM243</f>
        <v>0</v>
      </c>
      <c r="U286" s="302">
        <v>0</v>
      </c>
      <c r="V286" s="301">
        <v>0</v>
      </c>
      <c r="W286" s="301">
        <v>0</v>
      </c>
      <c r="X286" s="283">
        <f>SUM(U286:W286)</f>
        <v>0</v>
      </c>
      <c r="Y286" s="269">
        <f>K286-X286</f>
        <v>0</v>
      </c>
      <c r="Z286" s="461"/>
      <c r="AA286" s="461"/>
      <c r="AB286" s="764">
        <f>IF($O$304&lt;&gt;0, N286, B286)</f>
        <v>0</v>
      </c>
      <c r="AC286" s="762"/>
      <c r="AD286" s="762"/>
      <c r="AE286" s="762"/>
      <c r="AF286" s="762"/>
      <c r="AG286" s="763"/>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59" t="s">
        <v>114</v>
      </c>
      <c r="C288" s="760"/>
      <c r="D288" s="760"/>
      <c r="E288" s="760"/>
      <c r="F288" s="760"/>
      <c r="G288" s="761"/>
      <c r="H288" s="473" t="s">
        <v>111</v>
      </c>
      <c r="I288" s="473" t="s">
        <v>71</v>
      </c>
      <c r="J288" s="473" t="s">
        <v>72</v>
      </c>
      <c r="K288" s="474" t="s">
        <v>94</v>
      </c>
      <c r="N288" s="759" t="s">
        <v>114</v>
      </c>
      <c r="O288" s="760"/>
      <c r="P288" s="760"/>
      <c r="Q288" s="760"/>
      <c r="R288" s="760"/>
      <c r="S288" s="761"/>
      <c r="T288" s="492" t="s">
        <v>212</v>
      </c>
      <c r="U288" s="473" t="s">
        <v>41</v>
      </c>
      <c r="V288" s="473" t="s">
        <v>71</v>
      </c>
      <c r="W288" s="473" t="s">
        <v>72</v>
      </c>
      <c r="X288" s="473" t="s">
        <v>94</v>
      </c>
      <c r="Y288" s="474" t="s">
        <v>95</v>
      </c>
      <c r="AA288" s="490"/>
      <c r="AB288" s="759" t="s">
        <v>114</v>
      </c>
      <c r="AC288" s="760"/>
      <c r="AD288" s="760"/>
      <c r="AE288" s="760"/>
      <c r="AF288" s="760"/>
      <c r="AG288" s="761"/>
      <c r="AH288" s="473" t="s">
        <v>212</v>
      </c>
      <c r="AI288" s="473" t="s">
        <v>112</v>
      </c>
      <c r="AJ288" s="473" t="s">
        <v>71</v>
      </c>
      <c r="AK288" s="473" t="s">
        <v>72</v>
      </c>
      <c r="AL288" s="473" t="s">
        <v>96</v>
      </c>
      <c r="AM288" s="474" t="s">
        <v>225</v>
      </c>
    </row>
    <row r="289" spans="2:51" ht="16" hidden="1" thickBot="1" x14ac:dyDescent="0.4">
      <c r="B289" s="764">
        <f>B246</f>
        <v>0</v>
      </c>
      <c r="C289" s="762"/>
      <c r="D289" s="762"/>
      <c r="E289" s="762"/>
      <c r="F289" s="762"/>
      <c r="G289" s="763"/>
      <c r="H289" s="301">
        <v>0</v>
      </c>
      <c r="I289" s="301">
        <v>0</v>
      </c>
      <c r="J289" s="301">
        <v>0</v>
      </c>
      <c r="K289" s="282">
        <f>SUM(H289:J289)</f>
        <v>0</v>
      </c>
      <c r="L289" s="461"/>
      <c r="N289" s="764">
        <f>N246</f>
        <v>0</v>
      </c>
      <c r="O289" s="762"/>
      <c r="P289" s="762"/>
      <c r="Q289" s="762"/>
      <c r="R289" s="762"/>
      <c r="S289" s="763"/>
      <c r="T289" s="306">
        <f>AM246</f>
        <v>0</v>
      </c>
      <c r="U289" s="302">
        <v>0</v>
      </c>
      <c r="V289" s="302">
        <v>0</v>
      </c>
      <c r="W289" s="301">
        <v>0</v>
      </c>
      <c r="X289" s="313">
        <f>SUM(U289:W289)</f>
        <v>0</v>
      </c>
      <c r="Y289" s="269">
        <f>K289-X289</f>
        <v>0</v>
      </c>
      <c r="Z289" s="461"/>
      <c r="AA289" s="494"/>
      <c r="AB289" s="764">
        <f>IF($O$304&lt;&gt;0, N289, B289)</f>
        <v>0</v>
      </c>
      <c r="AC289" s="762"/>
      <c r="AD289" s="762"/>
      <c r="AE289" s="762"/>
      <c r="AF289" s="762"/>
      <c r="AG289" s="763"/>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789"/>
      <c r="O290" s="789"/>
      <c r="P290" s="789"/>
      <c r="Q290" s="789"/>
      <c r="R290" s="789"/>
      <c r="S290" s="789"/>
      <c r="U290" s="479"/>
      <c r="V290" s="479"/>
      <c r="W290" s="272"/>
      <c r="X290" s="479"/>
      <c r="Y290" s="272"/>
      <c r="Z290" s="461"/>
      <c r="AA290" s="461"/>
      <c r="AB290" s="480"/>
      <c r="AC290" s="480"/>
      <c r="AG290" s="480"/>
      <c r="AH290" s="453"/>
      <c r="AI290" s="272"/>
      <c r="AJ290" s="479"/>
      <c r="AK290" s="272"/>
      <c r="AL290" s="479"/>
      <c r="AM290" s="272"/>
    </row>
    <row r="291" spans="2:51" hidden="1" x14ac:dyDescent="0.35">
      <c r="B291" s="759" t="s">
        <v>116</v>
      </c>
      <c r="C291" s="760"/>
      <c r="D291" s="760"/>
      <c r="E291" s="760"/>
      <c r="F291" s="760"/>
      <c r="G291" s="761"/>
      <c r="H291" s="473" t="s">
        <v>111</v>
      </c>
      <c r="I291" s="473" t="s">
        <v>71</v>
      </c>
      <c r="J291" s="473" t="s">
        <v>72</v>
      </c>
      <c r="K291" s="474" t="s">
        <v>94</v>
      </c>
      <c r="M291" s="490"/>
      <c r="N291" s="760" t="s">
        <v>116</v>
      </c>
      <c r="O291" s="760"/>
      <c r="P291" s="760"/>
      <c r="Q291" s="760"/>
      <c r="R291" s="760"/>
      <c r="S291" s="761"/>
      <c r="T291" s="492" t="s">
        <v>212</v>
      </c>
      <c r="U291" s="473" t="s">
        <v>41</v>
      </c>
      <c r="V291" s="473" t="s">
        <v>71</v>
      </c>
      <c r="W291" s="473" t="s">
        <v>72</v>
      </c>
      <c r="X291" s="473" t="s">
        <v>94</v>
      </c>
      <c r="Y291" s="474" t="s">
        <v>95</v>
      </c>
      <c r="AA291" s="490"/>
      <c r="AB291" s="759" t="s">
        <v>116</v>
      </c>
      <c r="AC291" s="760"/>
      <c r="AD291" s="760"/>
      <c r="AE291" s="760"/>
      <c r="AF291" s="760"/>
      <c r="AG291" s="761"/>
      <c r="AH291" s="473" t="s">
        <v>212</v>
      </c>
      <c r="AI291" s="473" t="s">
        <v>112</v>
      </c>
      <c r="AJ291" s="473" t="s">
        <v>71</v>
      </c>
      <c r="AK291" s="473" t="s">
        <v>72</v>
      </c>
      <c r="AL291" s="473" t="s">
        <v>96</v>
      </c>
      <c r="AM291" s="474" t="s">
        <v>225</v>
      </c>
    </row>
    <row r="292" spans="2:51" ht="16" hidden="1" thickBot="1" x14ac:dyDescent="0.4">
      <c r="B292" s="764">
        <f>B249</f>
        <v>0</v>
      </c>
      <c r="C292" s="762"/>
      <c r="D292" s="762"/>
      <c r="E292" s="762"/>
      <c r="F292" s="762"/>
      <c r="G292" s="763"/>
      <c r="H292" s="301">
        <v>0</v>
      </c>
      <c r="I292" s="301">
        <v>0</v>
      </c>
      <c r="J292" s="301">
        <v>0</v>
      </c>
      <c r="K292" s="282">
        <f>SUM(H292:J292)</f>
        <v>0</v>
      </c>
      <c r="L292" s="461"/>
      <c r="M292" s="490"/>
      <c r="N292" s="762">
        <f>N249</f>
        <v>0</v>
      </c>
      <c r="O292" s="762"/>
      <c r="P292" s="762"/>
      <c r="Q292" s="762"/>
      <c r="R292" s="762"/>
      <c r="S292" s="763"/>
      <c r="T292" s="305">
        <f>AM249</f>
        <v>0</v>
      </c>
      <c r="U292" s="301">
        <v>0</v>
      </c>
      <c r="V292" s="301">
        <v>0</v>
      </c>
      <c r="W292" s="301">
        <v>0</v>
      </c>
      <c r="X292" s="283">
        <f t="shared" ref="X292" si="52">SUM(U292:W292)</f>
        <v>0</v>
      </c>
      <c r="Y292" s="269">
        <f>K292-X292</f>
        <v>0</v>
      </c>
      <c r="Z292" s="461"/>
      <c r="AA292" s="494"/>
      <c r="AB292" s="764">
        <f>IF($O$304&lt;&gt;0, N292, B292)</f>
        <v>0</v>
      </c>
      <c r="AC292" s="762"/>
      <c r="AD292" s="762"/>
      <c r="AE292" s="762"/>
      <c r="AF292" s="762"/>
      <c r="AG292" s="763"/>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1" t="s">
        <v>119</v>
      </c>
      <c r="C295" s="772"/>
      <c r="D295" s="772"/>
      <c r="E295" s="772"/>
      <c r="F295" s="772"/>
      <c r="G295" s="772"/>
      <c r="H295" s="273">
        <f>SUM(F282, H286, H289, H292)</f>
        <v>0</v>
      </c>
      <c r="I295" s="273">
        <f>SUM(I282, I286, I289, I292, )</f>
        <v>0</v>
      </c>
      <c r="J295" s="273">
        <f>SUM(J282, J286, J289, J292)</f>
        <v>0</v>
      </c>
      <c r="K295" s="274">
        <f>SUM(H295:J295)</f>
        <v>0</v>
      </c>
      <c r="L295" s="461"/>
      <c r="N295" s="765" t="s">
        <v>119</v>
      </c>
      <c r="O295" s="766"/>
      <c r="P295" s="766"/>
      <c r="Q295" s="766"/>
      <c r="R295" s="766"/>
      <c r="S295" s="767"/>
      <c r="T295" s="307">
        <f>AM252</f>
        <v>0</v>
      </c>
      <c r="U295" s="303">
        <f>SUM(S282, U286, U289, U292)</f>
        <v>0</v>
      </c>
      <c r="V295" s="275">
        <f>SUM(V282, V286, V289, V292)</f>
        <v>0</v>
      </c>
      <c r="W295" s="275">
        <f>SUM(W282, W286, W289, W292)</f>
        <v>0</v>
      </c>
      <c r="X295" s="275">
        <f>SUM(U295:W295)</f>
        <v>0</v>
      </c>
      <c r="Y295" s="276">
        <f>K295-X295</f>
        <v>0</v>
      </c>
      <c r="Z295" s="461"/>
      <c r="AA295" s="461"/>
      <c r="AB295" s="759" t="s">
        <v>119</v>
      </c>
      <c r="AC295" s="760"/>
      <c r="AD295" s="760"/>
      <c r="AE295" s="760"/>
      <c r="AF295" s="760"/>
      <c r="AG295" s="761"/>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799" t="s">
        <v>120</v>
      </c>
      <c r="C296" s="800"/>
      <c r="D296" s="800"/>
      <c r="E296" s="800"/>
      <c r="F296" s="800"/>
      <c r="G296" s="800"/>
      <c r="H296" s="481"/>
      <c r="I296" s="482"/>
      <c r="J296" s="253">
        <f>SUM(I295:J295)</f>
        <v>0</v>
      </c>
      <c r="K296" s="282">
        <f>SUM(H296:J296)</f>
        <v>0</v>
      </c>
      <c r="L296" s="461"/>
      <c r="N296" s="768" t="s">
        <v>120</v>
      </c>
      <c r="O296" s="769"/>
      <c r="P296" s="769"/>
      <c r="Q296" s="769"/>
      <c r="R296" s="769"/>
      <c r="S296" s="769"/>
      <c r="T296" s="305">
        <f>AM253</f>
        <v>0</v>
      </c>
      <c r="U296" s="495"/>
      <c r="V296" s="483"/>
      <c r="W296" s="483"/>
      <c r="X296" s="254">
        <f xml:space="preserve"> SUM(V282, W282, V286, W286, V289, W289, V292, W292)</f>
        <v>0</v>
      </c>
      <c r="Y296" s="269">
        <f>H296-X296</f>
        <v>0</v>
      </c>
      <c r="Z296" s="461"/>
      <c r="AA296" s="461"/>
      <c r="AB296" s="768" t="s">
        <v>120</v>
      </c>
      <c r="AC296" s="769"/>
      <c r="AD296" s="769"/>
      <c r="AE296" s="769"/>
      <c r="AF296" s="769"/>
      <c r="AG296" s="770"/>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59" t="s">
        <v>121</v>
      </c>
      <c r="C298" s="760"/>
      <c r="D298" s="760"/>
      <c r="E298" s="760"/>
      <c r="F298" s="760"/>
      <c r="G298" s="761"/>
      <c r="H298" s="473" t="s">
        <v>111</v>
      </c>
      <c r="I298" s="774" t="s">
        <v>27</v>
      </c>
      <c r="J298" s="761"/>
      <c r="K298" s="474" t="s">
        <v>122</v>
      </c>
      <c r="L298" s="461"/>
      <c r="N298" s="759" t="s">
        <v>121</v>
      </c>
      <c r="O298" s="760"/>
      <c r="P298" s="760"/>
      <c r="Q298" s="760"/>
      <c r="R298" s="760"/>
      <c r="S298" s="760"/>
      <c r="T298" s="473" t="s">
        <v>212</v>
      </c>
      <c r="U298" s="473" t="s">
        <v>41</v>
      </c>
      <c r="V298" s="774" t="s">
        <v>27</v>
      </c>
      <c r="W298" s="761"/>
      <c r="X298" s="473" t="s">
        <v>94</v>
      </c>
      <c r="Y298" s="474" t="s">
        <v>95</v>
      </c>
      <c r="Z298" s="461"/>
      <c r="AA298" s="494"/>
      <c r="AB298" s="759" t="s">
        <v>121</v>
      </c>
      <c r="AC298" s="760"/>
      <c r="AD298" s="760"/>
      <c r="AE298" s="760"/>
      <c r="AF298" s="760"/>
      <c r="AG298" s="761"/>
      <c r="AH298" s="473" t="s">
        <v>212</v>
      </c>
      <c r="AI298" s="473" t="s">
        <v>123</v>
      </c>
      <c r="AJ298" s="774" t="s">
        <v>27</v>
      </c>
      <c r="AK298" s="761"/>
      <c r="AL298" s="473" t="s">
        <v>124</v>
      </c>
      <c r="AM298" s="474" t="s">
        <v>225</v>
      </c>
    </row>
    <row r="299" spans="2:51" ht="16" hidden="1" thickBot="1" x14ac:dyDescent="0.4">
      <c r="B299" s="768" t="s">
        <v>40</v>
      </c>
      <c r="C299" s="769"/>
      <c r="D299" s="769"/>
      <c r="E299" s="769"/>
      <c r="F299" s="769"/>
      <c r="G299" s="770"/>
      <c r="H299" s="268">
        <f>( SUM(F282, H286, H289, H292))*$C$8</f>
        <v>0</v>
      </c>
      <c r="I299" s="792">
        <f>( SUM(I282, I286, I289, I292, J282, J286, J289, J292))*$C$8</f>
        <v>0</v>
      </c>
      <c r="J299" s="793"/>
      <c r="K299" s="282">
        <f>SUM(H299:J299)</f>
        <v>0</v>
      </c>
      <c r="L299" s="461"/>
      <c r="N299" s="768" t="s">
        <v>40</v>
      </c>
      <c r="O299" s="769"/>
      <c r="P299" s="769"/>
      <c r="Q299" s="769"/>
      <c r="R299" s="769"/>
      <c r="S299" s="769"/>
      <c r="T299" s="311">
        <f>AM256</f>
        <v>0</v>
      </c>
      <c r="U299" s="283">
        <f>( SUM(S282, U286, U289, U292))*$O$8</f>
        <v>0</v>
      </c>
      <c r="V299" s="794">
        <f>( SUM(V282, W282, V286, W286, V289, W289, V292, W292, ))*$O$8</f>
        <v>0</v>
      </c>
      <c r="W299" s="795"/>
      <c r="X299" s="283">
        <f>SUM(U299:W299)</f>
        <v>0</v>
      </c>
      <c r="Y299" s="269">
        <f>K299-X299</f>
        <v>0</v>
      </c>
      <c r="Z299" s="461"/>
      <c r="AA299" s="494"/>
      <c r="AB299" s="768" t="s">
        <v>40</v>
      </c>
      <c r="AC299" s="769"/>
      <c r="AD299" s="769"/>
      <c r="AE299" s="769"/>
      <c r="AF299" s="769"/>
      <c r="AG299" s="770"/>
      <c r="AH299" s="310">
        <f>AM256</f>
        <v>0</v>
      </c>
      <c r="AI299" s="500">
        <f>( SUM(AG282, AI286, AI289, AI292))*$C$8</f>
        <v>0</v>
      </c>
      <c r="AJ299" s="790">
        <f>( SUM(AJ282, AK282, AJ286, AK286, AJ289, AK289, AJ292, AK292, ))*$C$8</f>
        <v>0</v>
      </c>
      <c r="AK299" s="791"/>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796" t="s">
        <v>126</v>
      </c>
      <c r="C301" s="797"/>
      <c r="D301" s="797"/>
      <c r="E301" s="797"/>
      <c r="F301" s="797"/>
      <c r="G301" s="798"/>
      <c r="H301" s="285">
        <f>SUM(H295,H299)</f>
        <v>0</v>
      </c>
      <c r="I301" s="285">
        <f>SUM(I295, I299)</f>
        <v>0</v>
      </c>
      <c r="J301" s="285">
        <f>SUM(J295)</f>
        <v>0</v>
      </c>
      <c r="K301" s="286">
        <f>SUM(H301:J301)</f>
        <v>0</v>
      </c>
      <c r="L301" s="272"/>
      <c r="N301" s="782" t="s">
        <v>126</v>
      </c>
      <c r="O301" s="783"/>
      <c r="P301" s="783"/>
      <c r="Q301" s="783"/>
      <c r="R301" s="783"/>
      <c r="S301" s="78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784" t="s">
        <v>126</v>
      </c>
      <c r="AC301" s="785"/>
      <c r="AD301" s="785"/>
      <c r="AE301" s="785"/>
      <c r="AF301" s="785"/>
      <c r="AG301" s="78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4"/>
      <c r="AI304" s="761"/>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775"/>
      <c r="AI305" s="776"/>
      <c r="AJ305" s="776"/>
      <c r="AK305" s="777"/>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8"/>
      <c r="AI306" s="770"/>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79" t="s">
        <v>151</v>
      </c>
      <c r="AH308" s="780"/>
      <c r="AI308" s="780"/>
      <c r="AJ308" s="780"/>
      <c r="AK308" s="781"/>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sheetData>
  <sheetProtection algorithmName="SHA-512" hashValue="vraNzOfGJ07DXsf0j6pRbRJamlUZmdOUN3k263yhSorYiUnQ1M/rXtaNzwFLMrxOC7WSwawSAcm/15dDNTwegw==" saltValue="V7ht5MbQ9huV5QchL02Ocg=="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73" priority="5" operator="greaterThan">
      <formula>0.1</formula>
    </cfRule>
  </conditionalFormatting>
  <conditionalFormatting sqref="E12 Q12 AE12">
    <cfRule type="cellIs" dxfId="72" priority="6" operator="lessThan">
      <formula>#REF!</formula>
    </cfRule>
  </conditionalFormatting>
  <conditionalFormatting sqref="Q7">
    <cfRule type="cellIs" dxfId="71" priority="4" operator="greaterThan">
      <formula>0.1</formula>
    </cfRule>
  </conditionalFormatting>
  <conditionalFormatting sqref="AE7">
    <cfRule type="cellIs" dxfId="70" priority="3" operator="greaterThan">
      <formula>0.1</formula>
    </cfRule>
  </conditionalFormatting>
  <conditionalFormatting sqref="AS7">
    <cfRule type="cellIs" dxfId="69" priority="1" operator="greaterThan">
      <formula>0.1</formula>
    </cfRule>
  </conditionalFormatting>
  <conditionalFormatting sqref="AS12">
    <cfRule type="cellIs" dxfId="68" priority="2" operator="lessThan">
      <formula>#REF!</formula>
    </cfRule>
  </conditionalFormatting>
  <dataValidations count="1">
    <dataValidation allowBlank="1" showInputMessage="1" showErrorMessage="1" prompt="Insert 'NO' if IDC is more than 10%." sqref="E14 R14 AF14 AT14" xr:uid="{35CBF03E-8AD9-4683-ABAD-63ED1B8CCFF4}"/>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944D-7AC5-40B6-AB71-48C115D23307}">
  <sheetPr>
    <tabColor theme="2"/>
  </sheetPr>
  <dimension ref="B1:BD318"/>
  <sheetViews>
    <sheetView showGridLines="0" zoomScale="60" zoomScaleNormal="60" workbookViewId="0">
      <selection activeCell="C4" sqref="C4:I4"/>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hidden="1"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59" t="s">
        <v>256</v>
      </c>
      <c r="C2" s="760"/>
      <c r="D2" s="760"/>
      <c r="E2" s="760"/>
      <c r="F2" s="760"/>
      <c r="G2" s="760"/>
      <c r="H2" s="760"/>
      <c r="I2" s="801"/>
      <c r="K2" s="457"/>
      <c r="L2" s="457"/>
      <c r="M2" s="457"/>
      <c r="N2" s="759" t="s">
        <v>256</v>
      </c>
      <c r="O2" s="760"/>
      <c r="P2" s="760"/>
      <c r="Q2" s="760"/>
      <c r="R2" s="760"/>
      <c r="S2" s="760"/>
      <c r="T2" s="760"/>
      <c r="U2" s="801"/>
      <c r="W2" s="457"/>
      <c r="X2" s="457"/>
      <c r="Y2" s="457"/>
      <c r="Z2" s="457"/>
      <c r="AA2" s="457"/>
      <c r="AB2" s="759" t="s">
        <v>256</v>
      </c>
      <c r="AC2" s="760"/>
      <c r="AD2" s="760"/>
      <c r="AE2" s="760"/>
      <c r="AF2" s="760"/>
      <c r="AG2" s="760"/>
      <c r="AH2" s="760"/>
      <c r="AI2" s="801"/>
      <c r="AK2" s="457"/>
      <c r="AL2" s="457"/>
      <c r="AM2" s="457"/>
      <c r="AN2" s="457"/>
      <c r="AO2" s="457"/>
      <c r="AP2" s="759" t="s">
        <v>256</v>
      </c>
      <c r="AQ2" s="760"/>
      <c r="AR2" s="760"/>
      <c r="AS2" s="760"/>
      <c r="AT2" s="760"/>
      <c r="AU2" s="760"/>
      <c r="AV2" s="760"/>
      <c r="AW2" s="801"/>
      <c r="AX2" s="457"/>
      <c r="AY2" s="457"/>
      <c r="AZ2" s="457"/>
      <c r="BA2" s="457"/>
      <c r="BB2" s="457"/>
      <c r="BC2" s="457"/>
      <c r="BD2" s="457"/>
    </row>
    <row r="3" spans="2:56" x14ac:dyDescent="0.35">
      <c r="B3" s="260" t="s">
        <v>234</v>
      </c>
      <c r="C3" s="775"/>
      <c r="D3" s="776"/>
      <c r="E3" s="776"/>
      <c r="F3" s="776"/>
      <c r="G3" s="776"/>
      <c r="H3" s="776"/>
      <c r="I3" s="777"/>
      <c r="K3" s="457"/>
      <c r="L3" s="457"/>
      <c r="M3" s="457"/>
      <c r="N3" s="260" t="s">
        <v>234</v>
      </c>
      <c r="O3" s="837">
        <f>C3</f>
        <v>0</v>
      </c>
      <c r="P3" s="838"/>
      <c r="Q3" s="838"/>
      <c r="R3" s="838"/>
      <c r="S3" s="838"/>
      <c r="T3" s="838"/>
      <c r="U3" s="839"/>
      <c r="W3" s="457"/>
      <c r="X3" s="457"/>
      <c r="Y3" s="457"/>
      <c r="Z3" s="457"/>
      <c r="AA3" s="457"/>
      <c r="AB3" s="260" t="s">
        <v>234</v>
      </c>
      <c r="AC3" s="812">
        <f>O3</f>
        <v>0</v>
      </c>
      <c r="AD3" s="813"/>
      <c r="AE3" s="813"/>
      <c r="AF3" s="813"/>
      <c r="AG3" s="813"/>
      <c r="AH3" s="813"/>
      <c r="AI3" s="814"/>
      <c r="AK3" s="457"/>
      <c r="AL3" s="457"/>
      <c r="AM3" s="457"/>
      <c r="AN3" s="457"/>
      <c r="AO3" s="457"/>
      <c r="AP3" s="260" t="s">
        <v>234</v>
      </c>
      <c r="AQ3" s="845">
        <f>C3</f>
        <v>0</v>
      </c>
      <c r="AR3" s="846"/>
      <c r="AS3" s="846"/>
      <c r="AT3" s="846"/>
      <c r="AU3" s="846"/>
      <c r="AV3" s="846"/>
      <c r="AW3" s="847"/>
      <c r="AX3" s="457"/>
      <c r="AY3" s="457"/>
      <c r="AZ3" s="457"/>
      <c r="BA3" s="457"/>
      <c r="BB3" s="457"/>
      <c r="BC3" s="457"/>
      <c r="BD3" s="457"/>
    </row>
    <row r="4" spans="2:56" x14ac:dyDescent="0.35">
      <c r="B4" s="260" t="s">
        <v>235</v>
      </c>
      <c r="C4" s="775"/>
      <c r="D4" s="776"/>
      <c r="E4" s="776"/>
      <c r="F4" s="776"/>
      <c r="G4" s="776"/>
      <c r="H4" s="776"/>
      <c r="I4" s="777"/>
      <c r="K4" s="457"/>
      <c r="L4" s="457"/>
      <c r="M4" s="457"/>
      <c r="N4" s="260" t="s">
        <v>235</v>
      </c>
      <c r="O4" s="837">
        <f>C4</f>
        <v>0</v>
      </c>
      <c r="P4" s="838"/>
      <c r="Q4" s="838"/>
      <c r="R4" s="838"/>
      <c r="S4" s="838"/>
      <c r="T4" s="838"/>
      <c r="U4" s="839"/>
      <c r="W4" s="457"/>
      <c r="X4" s="457"/>
      <c r="Y4" s="457"/>
      <c r="Z4" s="457"/>
      <c r="AA4" s="457"/>
      <c r="AB4" s="260" t="s">
        <v>235</v>
      </c>
      <c r="AC4" s="812">
        <f>O4</f>
        <v>0</v>
      </c>
      <c r="AD4" s="813"/>
      <c r="AE4" s="813"/>
      <c r="AF4" s="813"/>
      <c r="AG4" s="813"/>
      <c r="AH4" s="813"/>
      <c r="AI4" s="814"/>
      <c r="AK4" s="457"/>
      <c r="AL4" s="457"/>
      <c r="AM4" s="457"/>
      <c r="AN4" s="457"/>
      <c r="AO4" s="457"/>
      <c r="AP4" s="260" t="s">
        <v>235</v>
      </c>
      <c r="AQ4" s="845">
        <f>C4</f>
        <v>0</v>
      </c>
      <c r="AR4" s="846"/>
      <c r="AS4" s="846"/>
      <c r="AT4" s="846"/>
      <c r="AU4" s="846"/>
      <c r="AV4" s="846"/>
      <c r="AW4" s="847"/>
      <c r="AX4" s="457"/>
      <c r="AY4" s="457"/>
      <c r="AZ4" s="457"/>
      <c r="BA4" s="457"/>
      <c r="BB4" s="457"/>
      <c r="BC4" s="457"/>
      <c r="BD4" s="457"/>
    </row>
    <row r="5" spans="2:56" ht="16" thickBot="1" x14ac:dyDescent="0.4">
      <c r="B5" s="250" t="s">
        <v>236</v>
      </c>
      <c r="C5" s="778"/>
      <c r="D5" s="769"/>
      <c r="E5" s="769"/>
      <c r="F5" s="769"/>
      <c r="G5" s="769"/>
      <c r="H5" s="769"/>
      <c r="I5" s="836"/>
      <c r="K5" s="457"/>
      <c r="L5" s="457"/>
      <c r="M5" s="457"/>
      <c r="N5" s="250" t="s">
        <v>236</v>
      </c>
      <c r="O5" s="840">
        <f>C5</f>
        <v>0</v>
      </c>
      <c r="P5" s="841"/>
      <c r="Q5" s="841"/>
      <c r="R5" s="841"/>
      <c r="S5" s="841"/>
      <c r="T5" s="841"/>
      <c r="U5" s="842"/>
      <c r="W5" s="457"/>
      <c r="X5" s="457"/>
      <c r="Y5" s="457"/>
      <c r="Z5" s="457"/>
      <c r="AA5" s="457"/>
      <c r="AB5" s="250" t="s">
        <v>236</v>
      </c>
      <c r="AC5" s="815">
        <f>O5</f>
        <v>0</v>
      </c>
      <c r="AD5" s="816"/>
      <c r="AE5" s="816"/>
      <c r="AF5" s="816"/>
      <c r="AG5" s="816"/>
      <c r="AH5" s="816"/>
      <c r="AI5" s="817"/>
      <c r="AK5" s="457"/>
      <c r="AL5" s="457"/>
      <c r="AM5" s="457"/>
      <c r="AN5" s="457"/>
      <c r="AO5" s="457"/>
      <c r="AP5" s="250" t="s">
        <v>236</v>
      </c>
      <c r="AQ5" s="848">
        <f>C5</f>
        <v>0</v>
      </c>
      <c r="AR5" s="849"/>
      <c r="AS5" s="849"/>
      <c r="AT5" s="849"/>
      <c r="AU5" s="849"/>
      <c r="AV5" s="849"/>
      <c r="AW5" s="850"/>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823"/>
      <c r="P7" s="823"/>
      <c r="Q7" s="462"/>
      <c r="W7" s="457"/>
      <c r="X7" s="457"/>
      <c r="Y7" s="457"/>
      <c r="Z7" s="457"/>
      <c r="AA7" s="457"/>
      <c r="AB7" s="461"/>
      <c r="AC7" s="818"/>
      <c r="AD7" s="818"/>
      <c r="AE7" s="462"/>
      <c r="AK7" s="457"/>
      <c r="AL7" s="457"/>
      <c r="AM7" s="457"/>
      <c r="AN7" s="457"/>
      <c r="AO7" s="457"/>
      <c r="AP7" s="459"/>
      <c r="AQ7" s="823"/>
      <c r="AR7" s="823"/>
      <c r="AS7" s="462"/>
      <c r="AX7" s="457"/>
      <c r="AY7" s="457"/>
      <c r="AZ7" s="457"/>
      <c r="BA7" s="457"/>
      <c r="BB7" s="457"/>
      <c r="BC7" s="457"/>
      <c r="BD7" s="457"/>
    </row>
    <row r="8" spans="2:56" ht="16" thickBot="1" x14ac:dyDescent="0.4">
      <c r="B8" s="464" t="s">
        <v>318</v>
      </c>
      <c r="C8" s="465">
        <v>0.15</v>
      </c>
      <c r="D8" s="461"/>
      <c r="E8" s="466"/>
      <c r="K8" s="457"/>
      <c r="L8" s="457"/>
      <c r="M8" s="457"/>
      <c r="N8" s="464" t="s">
        <v>319</v>
      </c>
      <c r="O8" s="824">
        <v>0.15</v>
      </c>
      <c r="P8" s="825"/>
      <c r="Q8" s="466"/>
      <c r="W8" s="457"/>
      <c r="X8" s="457"/>
      <c r="Y8" s="457"/>
      <c r="Z8" s="457"/>
      <c r="AA8" s="457"/>
      <c r="AB8" s="461"/>
      <c r="AC8" s="818"/>
      <c r="AD8" s="818"/>
      <c r="AE8" s="466"/>
      <c r="AK8" s="457"/>
      <c r="AL8" s="457"/>
      <c r="AM8" s="457"/>
      <c r="AN8" s="457"/>
      <c r="AO8" s="457"/>
      <c r="AP8" s="464" t="s">
        <v>319</v>
      </c>
      <c r="AQ8" s="851">
        <v>0.15</v>
      </c>
      <c r="AR8" s="852"/>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26">
        <f>SUM(O46, O89, O132, O175, O218, O261, O304)</f>
        <v>0</v>
      </c>
      <c r="P9" s="827"/>
      <c r="Q9" s="461"/>
      <c r="W9" s="457"/>
      <c r="X9" s="457"/>
      <c r="Y9" s="457"/>
      <c r="Z9" s="457"/>
      <c r="AA9" s="457"/>
      <c r="AB9" s="468" t="s">
        <v>237</v>
      </c>
      <c r="AC9" s="819">
        <f>SUM(AC46, AC89, AC132, AC175, AC218, AC261, AC304)</f>
        <v>0</v>
      </c>
      <c r="AD9" s="820"/>
      <c r="AE9" s="461"/>
      <c r="AK9" s="457"/>
      <c r="AL9" s="457"/>
      <c r="AM9" s="457"/>
      <c r="AN9" s="457"/>
      <c r="AO9" s="457"/>
      <c r="AP9" s="467" t="s">
        <v>55</v>
      </c>
      <c r="AQ9" s="853">
        <f>SUM(AQ46, AQ89, AQ132, AQ175, AQ218, AQ261, AQ304)</f>
        <v>0</v>
      </c>
      <c r="AR9" s="854"/>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26">
        <f>SUM(O47, O90, O133, O176, O219, O262, O305)</f>
        <v>0</v>
      </c>
      <c r="P10" s="827"/>
      <c r="Q10" s="461"/>
      <c r="W10" s="457"/>
      <c r="X10" s="457"/>
      <c r="Y10" s="457"/>
      <c r="Z10" s="457"/>
      <c r="AA10" s="457"/>
      <c r="AB10" s="469" t="s">
        <v>238</v>
      </c>
      <c r="AC10" s="821">
        <f>SUM(AC47, AC90, AC133, AC176, AC219, AC262, AC305)</f>
        <v>0</v>
      </c>
      <c r="AD10" s="822"/>
      <c r="AE10" s="461"/>
      <c r="AK10" s="457"/>
      <c r="AL10" s="457"/>
      <c r="AM10" s="457"/>
      <c r="AN10" s="457"/>
      <c r="AO10" s="457"/>
      <c r="AP10" s="467" t="s">
        <v>56</v>
      </c>
      <c r="AQ10" s="853">
        <f>SUM(AQ47, AQ90, AQ133, AQ176, AQ219, AQ262, AQ305)</f>
        <v>0</v>
      </c>
      <c r="AR10" s="854"/>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26">
        <f>SUM(O48, O91, O134, O177, O220, O263, O306)</f>
        <v>0</v>
      </c>
      <c r="P11" s="827"/>
      <c r="Q11" s="461"/>
      <c r="W11" s="457"/>
      <c r="X11" s="457"/>
      <c r="Y11" s="457"/>
      <c r="Z11" s="457"/>
      <c r="AA11" s="457"/>
      <c r="AB11" s="469" t="s">
        <v>239</v>
      </c>
      <c r="AC11" s="821">
        <f>SUM(AC48, AC91, AC134, AC177, AC220, AC263, AC306)</f>
        <v>0</v>
      </c>
      <c r="AD11" s="822"/>
      <c r="AE11" s="461"/>
      <c r="AK11" s="457"/>
      <c r="AL11" s="457"/>
      <c r="AM11" s="457"/>
      <c r="AN11" s="457"/>
      <c r="AO11" s="457"/>
      <c r="AP11" s="467" t="s">
        <v>57</v>
      </c>
      <c r="AQ11" s="853">
        <f>SUM(AQ48, AQ91, AQ134, AQ177, AQ220, AQ263, AQ306)</f>
        <v>0</v>
      </c>
      <c r="AR11" s="854"/>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26">
        <f>SUM(O10:P11)</f>
        <v>0</v>
      </c>
      <c r="P12" s="827"/>
      <c r="Q12" s="461"/>
      <c r="W12" s="457"/>
      <c r="X12" s="457"/>
      <c r="Y12" s="457"/>
      <c r="Z12" s="457"/>
      <c r="AA12" s="457"/>
      <c r="AB12" s="469" t="s">
        <v>240</v>
      </c>
      <c r="AC12" s="821">
        <f>SUM(AC10:AD11)</f>
        <v>0</v>
      </c>
      <c r="AD12" s="822"/>
      <c r="AE12" s="461"/>
      <c r="AK12" s="457"/>
      <c r="AL12" s="457"/>
      <c r="AM12" s="457"/>
      <c r="AN12" s="457"/>
      <c r="AO12" s="457"/>
      <c r="AP12" s="467" t="s">
        <v>58</v>
      </c>
      <c r="AQ12" s="853">
        <f>SUM(AQ10:AR11)</f>
        <v>0</v>
      </c>
      <c r="AR12" s="854"/>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26">
        <f>SUM(O9:P11)</f>
        <v>0</v>
      </c>
      <c r="P13" s="827"/>
      <c r="Q13" s="461"/>
      <c r="W13" s="457"/>
      <c r="X13" s="457"/>
      <c r="Y13" s="457"/>
      <c r="Z13" s="457"/>
      <c r="AA13" s="457"/>
      <c r="AB13" s="469" t="s">
        <v>242</v>
      </c>
      <c r="AC13" s="834">
        <f>SUM(AC9:AD11)</f>
        <v>0</v>
      </c>
      <c r="AD13" s="835"/>
      <c r="AE13" s="461"/>
      <c r="AK13" s="457"/>
      <c r="AL13" s="457"/>
      <c r="AM13" s="457"/>
      <c r="AN13" s="457"/>
      <c r="AO13" s="457"/>
      <c r="AP13" s="467" t="s">
        <v>351</v>
      </c>
      <c r="AQ13" s="853">
        <f>SUM(AQ9:AR11)</f>
        <v>0</v>
      </c>
      <c r="AR13" s="854"/>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28" t="e">
        <f>Q14&amp;R14&amp;S14</f>
        <v>#DIV/0!</v>
      </c>
      <c r="P14" s="829"/>
      <c r="Q14" s="264" t="e">
        <f>P9/P9</f>
        <v>#DIV/0!</v>
      </c>
      <c r="R14" s="471" t="s">
        <v>62</v>
      </c>
      <c r="S14" s="265" t="e">
        <f>P12/P9</f>
        <v>#DIV/0!</v>
      </c>
      <c r="W14" s="457"/>
      <c r="X14" s="457"/>
      <c r="Y14" s="457"/>
      <c r="Z14" s="457"/>
      <c r="AA14" s="457"/>
      <c r="AB14" s="472" t="s">
        <v>243</v>
      </c>
      <c r="AC14" s="815" t="e">
        <f>AE14&amp;AF14&amp;AG14</f>
        <v>#DIV/0!</v>
      </c>
      <c r="AD14" s="817"/>
      <c r="AE14" s="264" t="e">
        <f>AD9/AD9</f>
        <v>#DIV/0!</v>
      </c>
      <c r="AF14" s="471" t="s">
        <v>62</v>
      </c>
      <c r="AG14" s="265" t="e">
        <f>AD12/AD9</f>
        <v>#DIV/0!</v>
      </c>
      <c r="AK14" s="457"/>
      <c r="AL14" s="457"/>
      <c r="AM14" s="457"/>
      <c r="AN14" s="457"/>
      <c r="AO14" s="457"/>
      <c r="AP14" s="470" t="s">
        <v>60</v>
      </c>
      <c r="AQ14" s="855" t="e">
        <f>AS14&amp;AT14&amp;AU14</f>
        <v>#DIV/0!</v>
      </c>
      <c r="AR14" s="856"/>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02" t="s">
        <v>303</v>
      </c>
      <c r="C17" s="803"/>
      <c r="D17" s="803"/>
      <c r="E17" s="803"/>
      <c r="F17" s="803"/>
      <c r="G17" s="803"/>
      <c r="H17" s="803"/>
      <c r="I17" s="803"/>
      <c r="J17" s="803"/>
      <c r="K17" s="804"/>
      <c r="N17" s="805" t="s">
        <v>78</v>
      </c>
      <c r="O17" s="806"/>
      <c r="P17" s="806"/>
      <c r="Q17" s="806"/>
      <c r="R17" s="806"/>
      <c r="S17" s="806"/>
      <c r="T17" s="806"/>
      <c r="U17" s="806"/>
      <c r="V17" s="806"/>
      <c r="W17" s="806"/>
      <c r="X17" s="806"/>
      <c r="Y17" s="807"/>
      <c r="AB17" s="808" t="s">
        <v>79</v>
      </c>
      <c r="AC17" s="809"/>
      <c r="AD17" s="809"/>
      <c r="AE17" s="809"/>
      <c r="AF17" s="809"/>
      <c r="AG17" s="809"/>
      <c r="AH17" s="809"/>
      <c r="AI17" s="809"/>
      <c r="AJ17" s="809"/>
      <c r="AK17" s="809"/>
      <c r="AL17" s="809"/>
      <c r="AM17" s="810"/>
      <c r="AP17" s="857" t="s">
        <v>340</v>
      </c>
      <c r="AQ17" s="858"/>
      <c r="AR17" s="858"/>
      <c r="AS17" s="858"/>
      <c r="AT17" s="858"/>
      <c r="AU17" s="858"/>
      <c r="AV17" s="858"/>
      <c r="AW17" s="858"/>
      <c r="AX17" s="858"/>
      <c r="AY17" s="859"/>
    </row>
    <row r="18" spans="2:51" ht="16" thickBot="1" x14ac:dyDescent="0.4">
      <c r="B18" s="250" t="s">
        <v>301</v>
      </c>
      <c r="C18" s="778"/>
      <c r="D18" s="770"/>
      <c r="E18" s="251" t="s">
        <v>302</v>
      </c>
      <c r="F18" s="830"/>
      <c r="G18" s="831"/>
      <c r="H18" s="831"/>
      <c r="I18" s="831"/>
      <c r="J18" s="831"/>
      <c r="K18" s="832"/>
      <c r="N18" s="250" t="s">
        <v>301</v>
      </c>
      <c r="O18" s="830"/>
      <c r="P18" s="831"/>
      <c r="Q18" s="833"/>
      <c r="R18" s="251" t="s">
        <v>302</v>
      </c>
      <c r="S18" s="830"/>
      <c r="T18" s="831"/>
      <c r="U18" s="831"/>
      <c r="V18" s="831"/>
      <c r="W18" s="831"/>
      <c r="X18" s="831"/>
      <c r="Y18" s="832"/>
      <c r="AB18" s="250" t="s">
        <v>301</v>
      </c>
      <c r="AC18" s="830"/>
      <c r="AD18" s="831"/>
      <c r="AE18" s="833"/>
      <c r="AF18" s="251" t="s">
        <v>302</v>
      </c>
      <c r="AG18" s="830"/>
      <c r="AH18" s="831"/>
      <c r="AI18" s="831"/>
      <c r="AJ18" s="831"/>
      <c r="AK18" s="831"/>
      <c r="AL18" s="831"/>
      <c r="AM18" s="832"/>
      <c r="AP18" s="250" t="s">
        <v>326</v>
      </c>
      <c r="AQ18" s="778"/>
      <c r="AR18" s="770"/>
      <c r="AS18" s="251" t="s">
        <v>327</v>
      </c>
      <c r="AT18" s="830"/>
      <c r="AU18" s="831"/>
      <c r="AV18" s="831"/>
      <c r="AW18" s="831"/>
      <c r="AX18" s="831"/>
      <c r="AY18" s="832"/>
    </row>
    <row r="19" spans="2:51" ht="16" thickBot="1" x14ac:dyDescent="0.4">
      <c r="D19" s="144"/>
      <c r="E19" s="144"/>
    </row>
    <row r="20" spans="2:51" x14ac:dyDescent="0.35">
      <c r="B20" s="771" t="s">
        <v>244</v>
      </c>
      <c r="C20" s="772"/>
      <c r="D20" s="772"/>
      <c r="E20" s="772"/>
      <c r="F20" s="772"/>
      <c r="G20" s="772"/>
      <c r="H20" s="772"/>
      <c r="I20" s="772"/>
      <c r="J20" s="772"/>
      <c r="K20" s="773"/>
      <c r="N20" s="759" t="s">
        <v>83</v>
      </c>
      <c r="O20" s="760"/>
      <c r="P20" s="760"/>
      <c r="Q20" s="760"/>
      <c r="R20" s="760"/>
      <c r="S20" s="760"/>
      <c r="T20" s="760"/>
      <c r="U20" s="760"/>
      <c r="V20" s="760"/>
      <c r="W20" s="760"/>
      <c r="X20" s="760"/>
      <c r="Y20" s="801"/>
      <c r="AB20" s="771" t="s">
        <v>83</v>
      </c>
      <c r="AC20" s="772"/>
      <c r="AD20" s="772"/>
      <c r="AE20" s="772"/>
      <c r="AF20" s="772"/>
      <c r="AG20" s="772"/>
      <c r="AH20" s="772"/>
      <c r="AI20" s="772"/>
      <c r="AJ20" s="772"/>
      <c r="AK20" s="772"/>
      <c r="AL20" s="772"/>
      <c r="AM20" s="773"/>
      <c r="AP20" s="771" t="s">
        <v>244</v>
      </c>
      <c r="AQ20" s="772"/>
      <c r="AR20" s="772"/>
      <c r="AS20" s="772"/>
      <c r="AT20" s="772"/>
      <c r="AU20" s="772"/>
      <c r="AV20" s="772"/>
      <c r="AW20" s="772"/>
      <c r="AX20" s="772"/>
      <c r="AY20" s="773"/>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572" t="s">
        <v>246</v>
      </c>
      <c r="P21" s="572"/>
      <c r="Q21" s="392" t="s">
        <v>87</v>
      </c>
      <c r="R21" s="392" t="s">
        <v>88</v>
      </c>
      <c r="S21" s="392" t="s">
        <v>89</v>
      </c>
      <c r="T21" s="392" t="s">
        <v>90</v>
      </c>
      <c r="U21" s="392" t="s">
        <v>91</v>
      </c>
      <c r="V21" s="392" t="s">
        <v>92</v>
      </c>
      <c r="W21" s="392" t="s">
        <v>93</v>
      </c>
      <c r="X21" s="392" t="s">
        <v>94</v>
      </c>
      <c r="Y21" s="475" t="s">
        <v>95</v>
      </c>
      <c r="AB21" s="260" t="s">
        <v>245</v>
      </c>
      <c r="AC21" s="572" t="s">
        <v>246</v>
      </c>
      <c r="AD21" s="572"/>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572"/>
      <c r="P22" s="572"/>
      <c r="Q22" s="476">
        <v>0</v>
      </c>
      <c r="R22" s="476">
        <v>0</v>
      </c>
      <c r="S22" s="496">
        <f>SUM(Q22:R22)</f>
        <v>0</v>
      </c>
      <c r="T22" s="476">
        <v>0</v>
      </c>
      <c r="U22" s="476">
        <v>0</v>
      </c>
      <c r="V22" s="496">
        <f>SUM(T22:U22)</f>
        <v>0</v>
      </c>
      <c r="W22" s="476">
        <v>0</v>
      </c>
      <c r="X22" s="496">
        <f>SUM(S22, V22, W22)</f>
        <v>0</v>
      </c>
      <c r="Y22" s="266">
        <f>K22-X22</f>
        <v>0</v>
      </c>
      <c r="AB22" s="260" t="s">
        <v>247</v>
      </c>
      <c r="AC22" s="577">
        <f>IF($O$46&lt;&gt;0, O22, C22)</f>
        <v>0</v>
      </c>
      <c r="AD22" s="577"/>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572"/>
      <c r="P23" s="572"/>
      <c r="Q23" s="476">
        <v>0</v>
      </c>
      <c r="R23" s="476">
        <v>0</v>
      </c>
      <c r="S23" s="496">
        <f>SUM(Q23:R23)</f>
        <v>0</v>
      </c>
      <c r="T23" s="476">
        <v>0</v>
      </c>
      <c r="U23" s="476">
        <v>0</v>
      </c>
      <c r="V23" s="496">
        <f>SUM(T23:U23)</f>
        <v>0</v>
      </c>
      <c r="W23" s="476">
        <v>0</v>
      </c>
      <c r="X23" s="496">
        <f>SUM(S23, V23, W23)</f>
        <v>0</v>
      </c>
      <c r="Y23" s="266">
        <f>K23-X23</f>
        <v>0</v>
      </c>
      <c r="AB23" s="260" t="s">
        <v>248</v>
      </c>
      <c r="AC23" s="577">
        <f>IF($O$46&lt;&gt;0, O23, C23)</f>
        <v>0</v>
      </c>
      <c r="AD23" s="577"/>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00"/>
      <c r="P24" s="800"/>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43">
        <f>SUM(AC22:AD23)</f>
        <v>0</v>
      </c>
      <c r="AD24" s="843"/>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59" t="s">
        <v>109</v>
      </c>
      <c r="C26" s="760"/>
      <c r="D26" s="760"/>
      <c r="E26" s="760"/>
      <c r="F26" s="760"/>
      <c r="G26" s="760"/>
      <c r="H26" s="760"/>
      <c r="I26" s="760"/>
      <c r="J26" s="760"/>
      <c r="K26" s="801"/>
      <c r="N26" s="759" t="s">
        <v>109</v>
      </c>
      <c r="O26" s="760"/>
      <c r="P26" s="760"/>
      <c r="Q26" s="760"/>
      <c r="R26" s="760"/>
      <c r="S26" s="760"/>
      <c r="T26" s="760"/>
      <c r="U26" s="760"/>
      <c r="V26" s="760"/>
      <c r="W26" s="760"/>
      <c r="X26" s="760"/>
      <c r="Y26" s="801"/>
      <c r="AB26" s="759" t="s">
        <v>109</v>
      </c>
      <c r="AC26" s="760"/>
      <c r="AD26" s="760"/>
      <c r="AE26" s="760"/>
      <c r="AF26" s="760"/>
      <c r="AG26" s="760"/>
      <c r="AH26" s="760"/>
      <c r="AI26" s="760"/>
      <c r="AJ26" s="760"/>
      <c r="AK26" s="760"/>
      <c r="AL26" s="760"/>
      <c r="AM26" s="801"/>
      <c r="AP26" s="759" t="s">
        <v>109</v>
      </c>
      <c r="AQ26" s="760"/>
      <c r="AR26" s="760"/>
      <c r="AS26" s="760"/>
      <c r="AT26" s="760"/>
      <c r="AU26" s="760"/>
      <c r="AV26" s="760"/>
      <c r="AW26" s="760"/>
      <c r="AX26" s="760"/>
      <c r="AY26" s="801"/>
    </row>
    <row r="27" spans="2:51" x14ac:dyDescent="0.35">
      <c r="B27" s="788" t="s">
        <v>110</v>
      </c>
      <c r="C27" s="776"/>
      <c r="D27" s="776"/>
      <c r="E27" s="776"/>
      <c r="F27" s="776"/>
      <c r="G27" s="787"/>
      <c r="H27" s="392" t="s">
        <v>111</v>
      </c>
      <c r="I27" s="392" t="s">
        <v>71</v>
      </c>
      <c r="J27" s="392" t="s">
        <v>72</v>
      </c>
      <c r="K27" s="475" t="s">
        <v>94</v>
      </c>
      <c r="N27" s="788" t="s">
        <v>110</v>
      </c>
      <c r="O27" s="776"/>
      <c r="P27" s="776"/>
      <c r="Q27" s="776"/>
      <c r="R27" s="776"/>
      <c r="S27" s="776"/>
      <c r="T27" s="787"/>
      <c r="U27" s="392" t="s">
        <v>41</v>
      </c>
      <c r="V27" s="392" t="s">
        <v>71</v>
      </c>
      <c r="W27" s="392" t="s">
        <v>72</v>
      </c>
      <c r="X27" s="392" t="s">
        <v>94</v>
      </c>
      <c r="Y27" s="475" t="s">
        <v>95</v>
      </c>
      <c r="AB27" s="788" t="s">
        <v>110</v>
      </c>
      <c r="AC27" s="776"/>
      <c r="AD27" s="776"/>
      <c r="AE27" s="776"/>
      <c r="AF27" s="776"/>
      <c r="AG27" s="776"/>
      <c r="AH27" s="787"/>
      <c r="AI27" s="392" t="s">
        <v>112</v>
      </c>
      <c r="AJ27" s="392" t="s">
        <v>71</v>
      </c>
      <c r="AK27" s="392" t="s">
        <v>72</v>
      </c>
      <c r="AL27" s="392" t="s">
        <v>96</v>
      </c>
      <c r="AM27" s="475" t="s">
        <v>97</v>
      </c>
      <c r="AP27" s="788" t="s">
        <v>110</v>
      </c>
      <c r="AQ27" s="776"/>
      <c r="AR27" s="776"/>
      <c r="AS27" s="776"/>
      <c r="AT27" s="776"/>
      <c r="AU27" s="787"/>
      <c r="AV27" s="392" t="s">
        <v>111</v>
      </c>
      <c r="AW27" s="392" t="s">
        <v>71</v>
      </c>
      <c r="AX27" s="392" t="s">
        <v>72</v>
      </c>
      <c r="AY27" s="475" t="s">
        <v>94</v>
      </c>
    </row>
    <row r="28" spans="2:51" ht="16" thickBot="1" x14ac:dyDescent="0.4">
      <c r="B28" s="768"/>
      <c r="C28" s="769"/>
      <c r="D28" s="769"/>
      <c r="E28" s="769"/>
      <c r="F28" s="769"/>
      <c r="G28" s="770"/>
      <c r="H28" s="301">
        <v>0</v>
      </c>
      <c r="I28" s="301">
        <v>0</v>
      </c>
      <c r="J28" s="301">
        <v>0</v>
      </c>
      <c r="K28" s="317">
        <f>SUM(H28:J28)</f>
        <v>0</v>
      </c>
      <c r="L28" s="461"/>
      <c r="N28" s="768"/>
      <c r="O28" s="769"/>
      <c r="P28" s="769"/>
      <c r="Q28" s="769"/>
      <c r="R28" s="769"/>
      <c r="S28" s="769"/>
      <c r="T28" s="770"/>
      <c r="U28" s="301">
        <v>0</v>
      </c>
      <c r="V28" s="301">
        <v>0</v>
      </c>
      <c r="W28" s="301">
        <v>0</v>
      </c>
      <c r="X28" s="283">
        <f>SUM(U28:W28)</f>
        <v>0</v>
      </c>
      <c r="Y28" s="318">
        <f>K28-X28</f>
        <v>0</v>
      </c>
      <c r="Z28" s="461"/>
      <c r="AA28" s="461"/>
      <c r="AB28" s="764">
        <f>IF($O$46&lt;&gt;0, N28, B28)</f>
        <v>0</v>
      </c>
      <c r="AC28" s="762"/>
      <c r="AD28" s="762"/>
      <c r="AE28" s="762"/>
      <c r="AF28" s="762"/>
      <c r="AG28" s="762"/>
      <c r="AH28" s="763"/>
      <c r="AI28" s="302">
        <v>0</v>
      </c>
      <c r="AJ28" s="302">
        <v>0</v>
      </c>
      <c r="AK28" s="302">
        <v>0</v>
      </c>
      <c r="AL28" s="284">
        <f>SUM(AI28:AK28)</f>
        <v>0</v>
      </c>
      <c r="AM28" s="270">
        <f>IF($O$50&lt;&gt;0, X28-AL28, K28-AL28)</f>
        <v>0</v>
      </c>
      <c r="AP28" s="768"/>
      <c r="AQ28" s="769"/>
      <c r="AR28" s="769"/>
      <c r="AS28" s="769"/>
      <c r="AT28" s="769"/>
      <c r="AU28" s="770"/>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59" t="s">
        <v>114</v>
      </c>
      <c r="C30" s="760"/>
      <c r="D30" s="760"/>
      <c r="E30" s="760"/>
      <c r="F30" s="760"/>
      <c r="G30" s="761"/>
      <c r="H30" s="473" t="s">
        <v>111</v>
      </c>
      <c r="I30" s="473" t="s">
        <v>71</v>
      </c>
      <c r="J30" s="473" t="s">
        <v>72</v>
      </c>
      <c r="K30" s="474" t="s">
        <v>94</v>
      </c>
      <c r="N30" s="759" t="s">
        <v>114</v>
      </c>
      <c r="O30" s="760"/>
      <c r="P30" s="760"/>
      <c r="Q30" s="760"/>
      <c r="R30" s="760"/>
      <c r="S30" s="760"/>
      <c r="T30" s="761"/>
      <c r="U30" s="473" t="s">
        <v>41</v>
      </c>
      <c r="V30" s="473" t="s">
        <v>71</v>
      </c>
      <c r="W30" s="473" t="s">
        <v>72</v>
      </c>
      <c r="X30" s="473" t="s">
        <v>94</v>
      </c>
      <c r="Y30" s="474" t="s">
        <v>95</v>
      </c>
      <c r="AB30" s="759" t="s">
        <v>114</v>
      </c>
      <c r="AC30" s="760"/>
      <c r="AD30" s="760"/>
      <c r="AE30" s="760"/>
      <c r="AF30" s="760"/>
      <c r="AG30" s="760"/>
      <c r="AH30" s="761"/>
      <c r="AI30" s="473" t="s">
        <v>112</v>
      </c>
      <c r="AJ30" s="473" t="s">
        <v>71</v>
      </c>
      <c r="AK30" s="473" t="s">
        <v>72</v>
      </c>
      <c r="AL30" s="473" t="s">
        <v>96</v>
      </c>
      <c r="AM30" s="474" t="s">
        <v>97</v>
      </c>
      <c r="AP30" s="759" t="s">
        <v>114</v>
      </c>
      <c r="AQ30" s="760"/>
      <c r="AR30" s="760"/>
      <c r="AS30" s="760"/>
      <c r="AT30" s="760"/>
      <c r="AU30" s="761"/>
      <c r="AV30" s="473" t="s">
        <v>111</v>
      </c>
      <c r="AW30" s="473" t="s">
        <v>71</v>
      </c>
      <c r="AX30" s="473" t="s">
        <v>72</v>
      </c>
      <c r="AY30" s="474" t="s">
        <v>94</v>
      </c>
    </row>
    <row r="31" spans="2:51" ht="16" thickBot="1" x14ac:dyDescent="0.4">
      <c r="B31" s="768"/>
      <c r="C31" s="769"/>
      <c r="D31" s="769"/>
      <c r="E31" s="769"/>
      <c r="F31" s="769"/>
      <c r="G31" s="770"/>
      <c r="H31" s="302">
        <v>0</v>
      </c>
      <c r="I31" s="302">
        <v>0</v>
      </c>
      <c r="J31" s="302">
        <v>0</v>
      </c>
      <c r="K31" s="317">
        <f>SUM(H31:J31)</f>
        <v>0</v>
      </c>
      <c r="L31" s="461"/>
      <c r="N31" s="768"/>
      <c r="O31" s="769"/>
      <c r="P31" s="769"/>
      <c r="Q31" s="769"/>
      <c r="R31" s="769"/>
      <c r="S31" s="769"/>
      <c r="T31" s="770"/>
      <c r="U31" s="301">
        <v>0</v>
      </c>
      <c r="V31" s="301">
        <v>0</v>
      </c>
      <c r="W31" s="301">
        <v>0</v>
      </c>
      <c r="X31" s="313">
        <f>SUM(U31:W31)</f>
        <v>0</v>
      </c>
      <c r="Y31" s="269">
        <f>K31-X31</f>
        <v>0</v>
      </c>
      <c r="Z31" s="461"/>
      <c r="AA31" s="461"/>
      <c r="AB31" s="764">
        <f>IF($O$46&lt;&gt;0, N31, B31)</f>
        <v>0</v>
      </c>
      <c r="AC31" s="762"/>
      <c r="AD31" s="762"/>
      <c r="AE31" s="762"/>
      <c r="AF31" s="762"/>
      <c r="AG31" s="762"/>
      <c r="AH31" s="763"/>
      <c r="AI31" s="302">
        <v>0</v>
      </c>
      <c r="AJ31" s="302">
        <v>0</v>
      </c>
      <c r="AK31" s="302">
        <v>0</v>
      </c>
      <c r="AL31" s="315">
        <f>SUM(AI31:AK31)</f>
        <v>0</v>
      </c>
      <c r="AM31" s="316">
        <f>IF($O$50&lt;&gt;0, X31-AL31, K31-AL31)</f>
        <v>0</v>
      </c>
      <c r="AP31" s="768"/>
      <c r="AQ31" s="769"/>
      <c r="AR31" s="769"/>
      <c r="AS31" s="769"/>
      <c r="AT31" s="769"/>
      <c r="AU31" s="770"/>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59" t="s">
        <v>116</v>
      </c>
      <c r="C33" s="760"/>
      <c r="D33" s="760"/>
      <c r="E33" s="760"/>
      <c r="F33" s="760"/>
      <c r="G33" s="761"/>
      <c r="H33" s="473" t="s">
        <v>111</v>
      </c>
      <c r="I33" s="473" t="s">
        <v>71</v>
      </c>
      <c r="J33" s="473" t="s">
        <v>72</v>
      </c>
      <c r="K33" s="474" t="s">
        <v>94</v>
      </c>
      <c r="N33" s="759" t="s">
        <v>116</v>
      </c>
      <c r="O33" s="760"/>
      <c r="P33" s="760"/>
      <c r="Q33" s="760"/>
      <c r="R33" s="760"/>
      <c r="S33" s="760"/>
      <c r="T33" s="761"/>
      <c r="U33" s="473" t="s">
        <v>41</v>
      </c>
      <c r="V33" s="473" t="s">
        <v>71</v>
      </c>
      <c r="W33" s="473" t="s">
        <v>72</v>
      </c>
      <c r="X33" s="473" t="s">
        <v>94</v>
      </c>
      <c r="Y33" s="474" t="s">
        <v>95</v>
      </c>
      <c r="AB33" s="759" t="s">
        <v>116</v>
      </c>
      <c r="AC33" s="760"/>
      <c r="AD33" s="760"/>
      <c r="AE33" s="760"/>
      <c r="AF33" s="760"/>
      <c r="AG33" s="760"/>
      <c r="AH33" s="761"/>
      <c r="AI33" s="473" t="s">
        <v>112</v>
      </c>
      <c r="AJ33" s="473" t="s">
        <v>71</v>
      </c>
      <c r="AK33" s="473" t="s">
        <v>72</v>
      </c>
      <c r="AL33" s="473" t="s">
        <v>96</v>
      </c>
      <c r="AM33" s="474" t="s">
        <v>97</v>
      </c>
      <c r="AP33" s="759" t="s">
        <v>116</v>
      </c>
      <c r="AQ33" s="760"/>
      <c r="AR33" s="760"/>
      <c r="AS33" s="760"/>
      <c r="AT33" s="760"/>
      <c r="AU33" s="761"/>
      <c r="AV33" s="473" t="s">
        <v>111</v>
      </c>
      <c r="AW33" s="473" t="s">
        <v>71</v>
      </c>
      <c r="AX33" s="473" t="s">
        <v>72</v>
      </c>
      <c r="AY33" s="474" t="s">
        <v>94</v>
      </c>
    </row>
    <row r="34" spans="2:51" ht="16" thickBot="1" x14ac:dyDescent="0.4">
      <c r="B34" s="768"/>
      <c r="C34" s="769"/>
      <c r="D34" s="769"/>
      <c r="E34" s="769"/>
      <c r="F34" s="769"/>
      <c r="G34" s="770"/>
      <c r="H34" s="301">
        <v>0</v>
      </c>
      <c r="I34" s="301">
        <v>0</v>
      </c>
      <c r="J34" s="301">
        <v>0</v>
      </c>
      <c r="K34" s="282">
        <f>SUM(H34:J34)</f>
        <v>0</v>
      </c>
      <c r="L34" s="461"/>
      <c r="N34" s="768"/>
      <c r="O34" s="769"/>
      <c r="P34" s="769"/>
      <c r="Q34" s="769"/>
      <c r="R34" s="769"/>
      <c r="S34" s="769"/>
      <c r="T34" s="770"/>
      <c r="U34" s="301">
        <v>0</v>
      </c>
      <c r="V34" s="301">
        <v>0</v>
      </c>
      <c r="W34" s="301">
        <v>0</v>
      </c>
      <c r="X34" s="283">
        <f t="shared" ref="X34" si="6">SUM(U34:W34)</f>
        <v>0</v>
      </c>
      <c r="Y34" s="269">
        <f>K34-X34</f>
        <v>0</v>
      </c>
      <c r="Z34" s="461"/>
      <c r="AA34" s="461"/>
      <c r="AB34" s="764">
        <f>IF($O$46&lt;&gt;0, N34, B34)</f>
        <v>0</v>
      </c>
      <c r="AC34" s="762"/>
      <c r="AD34" s="762"/>
      <c r="AE34" s="762"/>
      <c r="AF34" s="762"/>
      <c r="AG34" s="762"/>
      <c r="AH34" s="763"/>
      <c r="AI34" s="301">
        <v>0</v>
      </c>
      <c r="AJ34" s="301">
        <v>0</v>
      </c>
      <c r="AK34" s="301">
        <v>0</v>
      </c>
      <c r="AL34" s="284">
        <f t="shared" ref="AL34" si="7">SUM(AI34:AK34)</f>
        <v>0</v>
      </c>
      <c r="AM34" s="270">
        <f>IF($O$50&lt;&gt;0, X34-AL34, K34-AL34)</f>
        <v>0</v>
      </c>
      <c r="AP34" s="768"/>
      <c r="AQ34" s="769"/>
      <c r="AR34" s="769"/>
      <c r="AS34" s="769"/>
      <c r="AT34" s="769"/>
      <c r="AU34" s="770"/>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59" t="s">
        <v>119</v>
      </c>
      <c r="C37" s="760"/>
      <c r="D37" s="760"/>
      <c r="E37" s="760"/>
      <c r="F37" s="760"/>
      <c r="G37" s="761"/>
      <c r="H37" s="273">
        <f>SUM(F24, H28, H31, H34)</f>
        <v>0</v>
      </c>
      <c r="I37" s="273">
        <f>SUM(I24, I28, I31, I34, )</f>
        <v>0</v>
      </c>
      <c r="J37" s="273">
        <f>SUM(J24, J28, J31, J34)</f>
        <v>0</v>
      </c>
      <c r="K37" s="274">
        <f>SUM(H37:J37)</f>
        <v>0</v>
      </c>
      <c r="L37" s="461"/>
      <c r="N37" s="771" t="s">
        <v>119</v>
      </c>
      <c r="O37" s="772"/>
      <c r="P37" s="772"/>
      <c r="Q37" s="772"/>
      <c r="R37" s="772"/>
      <c r="S37" s="772"/>
      <c r="T37" s="772"/>
      <c r="U37" s="275">
        <f>SUM(S24, U28, U31, U34)</f>
        <v>0</v>
      </c>
      <c r="V37" s="275">
        <f>SUM(V24, V28, V31, V34)</f>
        <v>0</v>
      </c>
      <c r="W37" s="275">
        <f>SUM(W24, W28, W31, W34)</f>
        <v>0</v>
      </c>
      <c r="X37" s="275">
        <f>SUM(U37:W37)</f>
        <v>0</v>
      </c>
      <c r="Y37" s="276">
        <f>K37-X37</f>
        <v>0</v>
      </c>
      <c r="Z37" s="461"/>
      <c r="AA37" s="461"/>
      <c r="AB37" s="759" t="s">
        <v>119</v>
      </c>
      <c r="AC37" s="760"/>
      <c r="AD37" s="760"/>
      <c r="AE37" s="760"/>
      <c r="AF37" s="760"/>
      <c r="AG37" s="760"/>
      <c r="AH37" s="761"/>
      <c r="AI37" s="277">
        <f>SUM(AG24, AI28, AI31, AI34)</f>
        <v>0</v>
      </c>
      <c r="AJ37" s="277">
        <f xml:space="preserve"> SUM(AJ24, AJ28, AJ31, AJ34)</f>
        <v>0</v>
      </c>
      <c r="AK37" s="277">
        <f xml:space="preserve"> SUM(AK24, AK28, AK31, AK34)</f>
        <v>0</v>
      </c>
      <c r="AL37" s="277">
        <f>SUM(AI37:AK37)</f>
        <v>0</v>
      </c>
      <c r="AM37" s="278">
        <f>IF($O$50&lt;&gt;0, X37-AL37, K37-AL37)</f>
        <v>0</v>
      </c>
      <c r="AP37" s="759" t="s">
        <v>119</v>
      </c>
      <c r="AQ37" s="760"/>
      <c r="AR37" s="760"/>
      <c r="AS37" s="760"/>
      <c r="AT37" s="760"/>
      <c r="AU37" s="761"/>
      <c r="AV37" s="436">
        <f>SUM(AT24, AV28, AV31, AV34)</f>
        <v>0</v>
      </c>
      <c r="AW37" s="436">
        <f>SUM(AW24, AW28, AW31, AW34, )</f>
        <v>0</v>
      </c>
      <c r="AX37" s="436">
        <f>SUM(AX24, AX28, AX31, AX34)</f>
        <v>0</v>
      </c>
      <c r="AY37" s="437">
        <f>SUM(AV37:AX37)</f>
        <v>0</v>
      </c>
    </row>
    <row r="38" spans="2:51" ht="16" thickBot="1" x14ac:dyDescent="0.4">
      <c r="B38" s="768" t="s">
        <v>120</v>
      </c>
      <c r="C38" s="769"/>
      <c r="D38" s="769"/>
      <c r="E38" s="769"/>
      <c r="F38" s="769"/>
      <c r="G38" s="770"/>
      <c r="H38" s="481"/>
      <c r="I38" s="482"/>
      <c r="J38" s="482"/>
      <c r="K38" s="279">
        <f>SUM(I37:J37)</f>
        <v>0</v>
      </c>
      <c r="L38" s="461"/>
      <c r="N38" s="799" t="s">
        <v>120</v>
      </c>
      <c r="O38" s="800"/>
      <c r="P38" s="800"/>
      <c r="Q38" s="800"/>
      <c r="R38" s="800"/>
      <c r="S38" s="800"/>
      <c r="T38" s="800"/>
      <c r="U38" s="483"/>
      <c r="V38" s="483"/>
      <c r="W38" s="483"/>
      <c r="X38" s="254">
        <f xml:space="preserve"> SUM(V24, W24, V28, W28, V31, W31, V34, W34)</f>
        <v>0</v>
      </c>
      <c r="Y38" s="280">
        <f>K38-X38</f>
        <v>0</v>
      </c>
      <c r="Z38" s="461"/>
      <c r="AA38" s="461"/>
      <c r="AB38" s="768" t="s">
        <v>120</v>
      </c>
      <c r="AC38" s="769"/>
      <c r="AD38" s="769"/>
      <c r="AE38" s="769"/>
      <c r="AF38" s="769"/>
      <c r="AG38" s="769"/>
      <c r="AH38" s="770"/>
      <c r="AI38" s="484"/>
      <c r="AJ38" s="485"/>
      <c r="AK38" s="485"/>
      <c r="AL38" s="281">
        <f xml:space="preserve"> SUM(AJ24, AK24, AJ28, AK28, AJ31, AK31, AJ34, AK34)</f>
        <v>0</v>
      </c>
      <c r="AM38" s="270">
        <f>IF(O50&lt;&gt;0, X38-AL38, K38-AL38)</f>
        <v>0</v>
      </c>
      <c r="AP38" s="768" t="s">
        <v>120</v>
      </c>
      <c r="AQ38" s="769"/>
      <c r="AR38" s="769"/>
      <c r="AS38" s="769"/>
      <c r="AT38" s="769"/>
      <c r="AU38" s="770"/>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59" t="s">
        <v>121</v>
      </c>
      <c r="C40" s="760"/>
      <c r="D40" s="760"/>
      <c r="E40" s="760"/>
      <c r="F40" s="760"/>
      <c r="G40" s="761"/>
      <c r="H40" s="473" t="s">
        <v>111</v>
      </c>
      <c r="I40" s="774" t="s">
        <v>27</v>
      </c>
      <c r="J40" s="761"/>
      <c r="K40" s="474" t="s">
        <v>122</v>
      </c>
      <c r="L40" s="461"/>
      <c r="N40" s="759" t="s">
        <v>121</v>
      </c>
      <c r="O40" s="760"/>
      <c r="P40" s="760"/>
      <c r="Q40" s="760"/>
      <c r="R40" s="760"/>
      <c r="S40" s="760"/>
      <c r="T40" s="761"/>
      <c r="U40" s="473" t="s">
        <v>41</v>
      </c>
      <c r="V40" s="774" t="s">
        <v>27</v>
      </c>
      <c r="W40" s="761"/>
      <c r="X40" s="473" t="s">
        <v>94</v>
      </c>
      <c r="Y40" s="474" t="s">
        <v>95</v>
      </c>
      <c r="Z40" s="461"/>
      <c r="AA40" s="461"/>
      <c r="AB40" s="759" t="s">
        <v>121</v>
      </c>
      <c r="AC40" s="760"/>
      <c r="AD40" s="760"/>
      <c r="AE40" s="760"/>
      <c r="AF40" s="760"/>
      <c r="AG40" s="760"/>
      <c r="AH40" s="761"/>
      <c r="AI40" s="473" t="s">
        <v>123</v>
      </c>
      <c r="AJ40" s="774" t="s">
        <v>27</v>
      </c>
      <c r="AK40" s="761"/>
      <c r="AL40" s="473" t="s">
        <v>124</v>
      </c>
      <c r="AM40" s="474" t="s">
        <v>97</v>
      </c>
      <c r="AP40" s="759" t="s">
        <v>121</v>
      </c>
      <c r="AQ40" s="760"/>
      <c r="AR40" s="760"/>
      <c r="AS40" s="760"/>
      <c r="AT40" s="760"/>
      <c r="AU40" s="761"/>
      <c r="AV40" s="473" t="s">
        <v>111</v>
      </c>
      <c r="AW40" s="774" t="s">
        <v>27</v>
      </c>
      <c r="AX40" s="761"/>
      <c r="AY40" s="474" t="s">
        <v>122</v>
      </c>
    </row>
    <row r="41" spans="2:51" ht="16" thickBot="1" x14ac:dyDescent="0.4">
      <c r="B41" s="768" t="s">
        <v>40</v>
      </c>
      <c r="C41" s="769"/>
      <c r="D41" s="769"/>
      <c r="E41" s="769"/>
      <c r="F41" s="769"/>
      <c r="G41" s="770"/>
      <c r="H41" s="268">
        <f>( SUM(F24, H28, H31, H34))*$C$8</f>
        <v>0</v>
      </c>
      <c r="I41" s="792">
        <f>( SUM(I24, I28, I31, I34, J24, J28, J31, J34))*$C$8</f>
        <v>0</v>
      </c>
      <c r="J41" s="793"/>
      <c r="K41" s="282">
        <f>SUM(H41:J41)</f>
        <v>0</v>
      </c>
      <c r="L41" s="461"/>
      <c r="N41" s="768" t="s">
        <v>40</v>
      </c>
      <c r="O41" s="769"/>
      <c r="P41" s="769"/>
      <c r="Q41" s="769"/>
      <c r="R41" s="769"/>
      <c r="S41" s="769"/>
      <c r="T41" s="770"/>
      <c r="U41" s="283">
        <f>( SUM(S24, U28, U31, U34))*$O$8</f>
        <v>0</v>
      </c>
      <c r="V41" s="794">
        <f>( SUM(V24, W24, V28, W28, V31, W31, V34, W34, ))*$O$8</f>
        <v>0</v>
      </c>
      <c r="W41" s="795"/>
      <c r="X41" s="283">
        <f>SUM(U41:W41)</f>
        <v>0</v>
      </c>
      <c r="Y41" s="269">
        <f>K41-X41</f>
        <v>0</v>
      </c>
      <c r="Z41" s="461"/>
      <c r="AA41" s="461"/>
      <c r="AB41" s="768" t="s">
        <v>40</v>
      </c>
      <c r="AC41" s="769"/>
      <c r="AD41" s="769"/>
      <c r="AE41" s="769"/>
      <c r="AF41" s="769"/>
      <c r="AG41" s="769"/>
      <c r="AH41" s="770"/>
      <c r="AI41" s="500">
        <f>( SUM(AG24, AI28, AI31, AI34))*$C$8</f>
        <v>0</v>
      </c>
      <c r="AJ41" s="790">
        <f>( SUM(AJ24, AK24, AJ28, AK28, AJ31, AK31, AJ34, AK34, ))*$C$8</f>
        <v>0</v>
      </c>
      <c r="AK41" s="791"/>
      <c r="AL41" s="284">
        <f>SUM(AI41:AK41)</f>
        <v>0</v>
      </c>
      <c r="AM41" s="270">
        <f>IF($O$50&lt;&gt;0, X41-AL41, K41-AL41)</f>
        <v>0</v>
      </c>
      <c r="AP41" s="768" t="s">
        <v>40</v>
      </c>
      <c r="AQ41" s="769"/>
      <c r="AR41" s="769"/>
      <c r="AS41" s="769"/>
      <c r="AT41" s="769"/>
      <c r="AU41" s="770"/>
      <c r="AV41" s="433">
        <f>( SUM(AT24, AV28, AV31, AV34))*$C$8</f>
        <v>0</v>
      </c>
      <c r="AW41" s="860">
        <f>( SUM(AW24, AW28, AW31, AW34, AX24, AX28, AX31, AX34))*$C$8</f>
        <v>0</v>
      </c>
      <c r="AX41" s="861"/>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796" t="s">
        <v>126</v>
      </c>
      <c r="C43" s="797"/>
      <c r="D43" s="797"/>
      <c r="E43" s="797"/>
      <c r="F43" s="797"/>
      <c r="G43" s="798"/>
      <c r="H43" s="285">
        <f>SUM(H37,H41)</f>
        <v>0</v>
      </c>
      <c r="I43" s="285">
        <f>SUM(I37, I41)</f>
        <v>0</v>
      </c>
      <c r="J43" s="285">
        <f>SUM(J37)</f>
        <v>0</v>
      </c>
      <c r="K43" s="286">
        <f>SUM(H43:J43)</f>
        <v>0</v>
      </c>
      <c r="L43" s="272"/>
      <c r="N43" s="782" t="s">
        <v>126</v>
      </c>
      <c r="O43" s="783"/>
      <c r="P43" s="783"/>
      <c r="Q43" s="783"/>
      <c r="R43" s="783"/>
      <c r="S43" s="783"/>
      <c r="T43" s="811"/>
      <c r="U43" s="287">
        <f xml:space="preserve"> SUM(S24, U28, U31, U34, U41)</f>
        <v>0</v>
      </c>
      <c r="V43" s="287">
        <f xml:space="preserve"> SUM(V24, V28, V31, V34, V41)</f>
        <v>0</v>
      </c>
      <c r="W43" s="287">
        <f xml:space="preserve"> SUM(W24, W28, W31, W34)</f>
        <v>0</v>
      </c>
      <c r="X43" s="287">
        <f>SUM(U43:W43)</f>
        <v>0</v>
      </c>
      <c r="Y43" s="288">
        <f>K43-X43</f>
        <v>0</v>
      </c>
      <c r="Z43" s="272"/>
      <c r="AA43" s="272"/>
      <c r="AB43" s="784" t="s">
        <v>126</v>
      </c>
      <c r="AC43" s="785"/>
      <c r="AD43" s="785"/>
      <c r="AE43" s="785"/>
      <c r="AF43" s="785"/>
      <c r="AG43" s="785"/>
      <c r="AH43" s="786"/>
      <c r="AI43" s="289">
        <f>SUM(AG24, AI28, AI31, AI34, AI41)</f>
        <v>0</v>
      </c>
      <c r="AJ43" s="289">
        <f>SUM(AJ24, AJ28, AJ31, AJ34, AJ41)</f>
        <v>0</v>
      </c>
      <c r="AK43" s="289">
        <f>SUM(AK24, AK28, AK31, AK34)</f>
        <v>0</v>
      </c>
      <c r="AL43" s="289">
        <f>SUM(AI43:AK43)</f>
        <v>0</v>
      </c>
      <c r="AM43" s="290">
        <f>IF($O$50&lt;&gt;0, X43-AL43, K43-AL43)</f>
        <v>0</v>
      </c>
      <c r="AP43" s="862" t="s">
        <v>339</v>
      </c>
      <c r="AQ43" s="863"/>
      <c r="AR43" s="863"/>
      <c r="AS43" s="863"/>
      <c r="AT43" s="863"/>
      <c r="AU43" s="864"/>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4"/>
      <c r="AI46" s="761"/>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775"/>
      <c r="AI47" s="776"/>
      <c r="AJ47" s="776"/>
      <c r="AK47" s="777"/>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8"/>
      <c r="AI48" s="770"/>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44"/>
      <c r="AI50" s="780"/>
      <c r="AJ50" s="780"/>
      <c r="AK50" s="781"/>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02" t="s">
        <v>304</v>
      </c>
      <c r="C60" s="803"/>
      <c r="D60" s="803"/>
      <c r="E60" s="803"/>
      <c r="F60" s="803"/>
      <c r="G60" s="803"/>
      <c r="H60" s="803"/>
      <c r="I60" s="803"/>
      <c r="J60" s="803"/>
      <c r="K60" s="804"/>
      <c r="N60" s="805" t="s">
        <v>155</v>
      </c>
      <c r="O60" s="806"/>
      <c r="P60" s="806"/>
      <c r="Q60" s="806"/>
      <c r="R60" s="806"/>
      <c r="S60" s="806"/>
      <c r="T60" s="806"/>
      <c r="U60" s="806"/>
      <c r="V60" s="806"/>
      <c r="W60" s="806"/>
      <c r="X60" s="806"/>
      <c r="Y60" s="807"/>
      <c r="AB60" s="808" t="s">
        <v>156</v>
      </c>
      <c r="AC60" s="809"/>
      <c r="AD60" s="809"/>
      <c r="AE60" s="809"/>
      <c r="AF60" s="809"/>
      <c r="AG60" s="809"/>
      <c r="AH60" s="809"/>
      <c r="AI60" s="809"/>
      <c r="AJ60" s="809"/>
      <c r="AK60" s="809"/>
      <c r="AL60" s="809"/>
      <c r="AM60" s="810"/>
      <c r="AP60" s="857" t="s">
        <v>341</v>
      </c>
      <c r="AQ60" s="858"/>
      <c r="AR60" s="858"/>
      <c r="AS60" s="858"/>
      <c r="AT60" s="858"/>
      <c r="AU60" s="858"/>
      <c r="AV60" s="858"/>
      <c r="AW60" s="858"/>
      <c r="AX60" s="858"/>
      <c r="AY60" s="859"/>
    </row>
    <row r="61" spans="2:51" ht="16" thickBot="1" x14ac:dyDescent="0.4">
      <c r="B61" s="250" t="s">
        <v>310</v>
      </c>
      <c r="C61" s="778"/>
      <c r="D61" s="770"/>
      <c r="E61" s="251" t="s">
        <v>311</v>
      </c>
      <c r="F61" s="830"/>
      <c r="G61" s="831"/>
      <c r="H61" s="831"/>
      <c r="I61" s="831"/>
      <c r="J61" s="831"/>
      <c r="K61" s="832"/>
      <c r="N61" s="250" t="s">
        <v>310</v>
      </c>
      <c r="O61" s="830"/>
      <c r="P61" s="831"/>
      <c r="Q61" s="833"/>
      <c r="R61" s="251" t="s">
        <v>311</v>
      </c>
      <c r="S61" s="830"/>
      <c r="T61" s="831"/>
      <c r="U61" s="831"/>
      <c r="V61" s="831"/>
      <c r="W61" s="831"/>
      <c r="X61" s="831"/>
      <c r="Y61" s="832"/>
      <c r="AB61" s="250" t="s">
        <v>310</v>
      </c>
      <c r="AC61" s="830"/>
      <c r="AD61" s="831"/>
      <c r="AE61" s="833"/>
      <c r="AF61" s="251" t="s">
        <v>311</v>
      </c>
      <c r="AG61" s="830"/>
      <c r="AH61" s="831"/>
      <c r="AI61" s="831"/>
      <c r="AJ61" s="831"/>
      <c r="AK61" s="831"/>
      <c r="AL61" s="831"/>
      <c r="AM61" s="832"/>
      <c r="AP61" s="250" t="s">
        <v>326</v>
      </c>
      <c r="AQ61" s="778"/>
      <c r="AR61" s="770"/>
      <c r="AS61" s="251" t="s">
        <v>327</v>
      </c>
      <c r="AT61" s="830"/>
      <c r="AU61" s="831"/>
      <c r="AV61" s="831"/>
      <c r="AW61" s="831"/>
      <c r="AX61" s="831"/>
      <c r="AY61" s="832"/>
    </row>
    <row r="62" spans="2:51" ht="16" thickBot="1" x14ac:dyDescent="0.4">
      <c r="D62" s="144"/>
      <c r="E62" s="144"/>
    </row>
    <row r="63" spans="2:51" x14ac:dyDescent="0.35">
      <c r="B63" s="771" t="s">
        <v>244</v>
      </c>
      <c r="C63" s="772"/>
      <c r="D63" s="772"/>
      <c r="E63" s="772"/>
      <c r="F63" s="772"/>
      <c r="G63" s="772"/>
      <c r="H63" s="772"/>
      <c r="I63" s="772"/>
      <c r="J63" s="772"/>
      <c r="K63" s="773"/>
      <c r="N63" s="759" t="s">
        <v>83</v>
      </c>
      <c r="O63" s="760"/>
      <c r="P63" s="760"/>
      <c r="Q63" s="760"/>
      <c r="R63" s="760"/>
      <c r="S63" s="760"/>
      <c r="T63" s="760"/>
      <c r="U63" s="760"/>
      <c r="V63" s="760"/>
      <c r="W63" s="760"/>
      <c r="X63" s="760"/>
      <c r="Y63" s="801"/>
      <c r="AB63" s="771" t="s">
        <v>83</v>
      </c>
      <c r="AC63" s="772"/>
      <c r="AD63" s="772"/>
      <c r="AE63" s="772"/>
      <c r="AF63" s="772"/>
      <c r="AG63" s="772"/>
      <c r="AH63" s="772"/>
      <c r="AI63" s="772"/>
      <c r="AJ63" s="772"/>
      <c r="AK63" s="772"/>
      <c r="AL63" s="772"/>
      <c r="AM63" s="773"/>
      <c r="AP63" s="771" t="s">
        <v>244</v>
      </c>
      <c r="AQ63" s="772"/>
      <c r="AR63" s="772"/>
      <c r="AS63" s="772"/>
      <c r="AT63" s="772"/>
      <c r="AU63" s="772"/>
      <c r="AV63" s="772"/>
      <c r="AW63" s="772"/>
      <c r="AX63" s="772"/>
      <c r="AY63" s="773"/>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59" t="s">
        <v>109</v>
      </c>
      <c r="C69" s="760"/>
      <c r="D69" s="760"/>
      <c r="E69" s="760"/>
      <c r="F69" s="760"/>
      <c r="G69" s="760"/>
      <c r="H69" s="760"/>
      <c r="I69" s="760"/>
      <c r="J69" s="760"/>
      <c r="K69" s="801"/>
      <c r="N69" s="759" t="s">
        <v>109</v>
      </c>
      <c r="O69" s="760"/>
      <c r="P69" s="760"/>
      <c r="Q69" s="760"/>
      <c r="R69" s="760"/>
      <c r="S69" s="760"/>
      <c r="T69" s="760"/>
      <c r="U69" s="760"/>
      <c r="V69" s="760"/>
      <c r="W69" s="760"/>
      <c r="X69" s="760"/>
      <c r="Y69" s="801"/>
      <c r="AB69" s="759" t="s">
        <v>109</v>
      </c>
      <c r="AC69" s="760"/>
      <c r="AD69" s="760"/>
      <c r="AE69" s="760"/>
      <c r="AF69" s="760"/>
      <c r="AG69" s="760"/>
      <c r="AH69" s="760"/>
      <c r="AI69" s="760"/>
      <c r="AJ69" s="760"/>
      <c r="AK69" s="760"/>
      <c r="AL69" s="760"/>
      <c r="AM69" s="801"/>
      <c r="AP69" s="759" t="s">
        <v>109</v>
      </c>
      <c r="AQ69" s="760"/>
      <c r="AR69" s="760"/>
      <c r="AS69" s="760"/>
      <c r="AT69" s="760"/>
      <c r="AU69" s="760"/>
      <c r="AV69" s="760"/>
      <c r="AW69" s="760"/>
      <c r="AX69" s="760"/>
      <c r="AY69" s="801"/>
    </row>
    <row r="70" spans="2:51" x14ac:dyDescent="0.35">
      <c r="B70" s="788" t="s">
        <v>110</v>
      </c>
      <c r="C70" s="776"/>
      <c r="D70" s="776"/>
      <c r="E70" s="776"/>
      <c r="F70" s="776"/>
      <c r="G70" s="787"/>
      <c r="H70" s="392" t="s">
        <v>111</v>
      </c>
      <c r="I70" s="392" t="s">
        <v>71</v>
      </c>
      <c r="J70" s="392" t="s">
        <v>72</v>
      </c>
      <c r="K70" s="475" t="s">
        <v>94</v>
      </c>
      <c r="M70" s="490"/>
      <c r="N70" s="776" t="s">
        <v>110</v>
      </c>
      <c r="O70" s="776"/>
      <c r="P70" s="776"/>
      <c r="Q70" s="776"/>
      <c r="R70" s="776"/>
      <c r="S70" s="787"/>
      <c r="T70" s="392" t="s">
        <v>97</v>
      </c>
      <c r="U70" s="392" t="s">
        <v>41</v>
      </c>
      <c r="V70" s="392" t="s">
        <v>71</v>
      </c>
      <c r="W70" s="392" t="s">
        <v>72</v>
      </c>
      <c r="X70" s="392" t="s">
        <v>94</v>
      </c>
      <c r="Y70" s="475" t="s">
        <v>95</v>
      </c>
      <c r="AB70" s="788" t="s">
        <v>110</v>
      </c>
      <c r="AC70" s="776"/>
      <c r="AD70" s="776"/>
      <c r="AE70" s="776"/>
      <c r="AF70" s="776"/>
      <c r="AG70" s="776"/>
      <c r="AH70" s="392" t="s">
        <v>97</v>
      </c>
      <c r="AI70" s="392" t="s">
        <v>112</v>
      </c>
      <c r="AJ70" s="392" t="s">
        <v>71</v>
      </c>
      <c r="AK70" s="392" t="s">
        <v>72</v>
      </c>
      <c r="AL70" s="392" t="s">
        <v>96</v>
      </c>
      <c r="AM70" s="475" t="s">
        <v>160</v>
      </c>
      <c r="AP70" s="788" t="s">
        <v>110</v>
      </c>
      <c r="AQ70" s="776"/>
      <c r="AR70" s="776"/>
      <c r="AS70" s="776"/>
      <c r="AT70" s="776"/>
      <c r="AU70" s="787"/>
      <c r="AV70" s="392" t="s">
        <v>111</v>
      </c>
      <c r="AW70" s="392" t="s">
        <v>71</v>
      </c>
      <c r="AX70" s="392" t="s">
        <v>72</v>
      </c>
      <c r="AY70" s="475" t="s">
        <v>94</v>
      </c>
    </row>
    <row r="71" spans="2:51" ht="16" thickBot="1" x14ac:dyDescent="0.4">
      <c r="B71" s="764">
        <f>B28</f>
        <v>0</v>
      </c>
      <c r="C71" s="762"/>
      <c r="D71" s="762"/>
      <c r="E71" s="762"/>
      <c r="F71" s="762"/>
      <c r="G71" s="763"/>
      <c r="H71" s="301">
        <v>0</v>
      </c>
      <c r="I71" s="301">
        <v>0</v>
      </c>
      <c r="J71" s="301">
        <v>0</v>
      </c>
      <c r="K71" s="282">
        <f>SUM(H71:J71)</f>
        <v>0</v>
      </c>
      <c r="L71" s="461"/>
      <c r="M71" s="490"/>
      <c r="N71" s="764">
        <f>N28</f>
        <v>0</v>
      </c>
      <c r="O71" s="762"/>
      <c r="P71" s="762"/>
      <c r="Q71" s="762"/>
      <c r="R71" s="762"/>
      <c r="S71" s="763"/>
      <c r="T71" s="305">
        <f>AM28</f>
        <v>0</v>
      </c>
      <c r="U71" s="302">
        <v>0</v>
      </c>
      <c r="V71" s="301">
        <v>0</v>
      </c>
      <c r="W71" s="301">
        <v>0</v>
      </c>
      <c r="X71" s="283">
        <f>SUM(U71:W71)</f>
        <v>0</v>
      </c>
      <c r="Y71" s="269">
        <f>K71-X71</f>
        <v>0</v>
      </c>
      <c r="Z71" s="461"/>
      <c r="AA71" s="461"/>
      <c r="AB71" s="764">
        <f>IF($O$89&lt;&gt;0, N71,B71)</f>
        <v>0</v>
      </c>
      <c r="AC71" s="762"/>
      <c r="AD71" s="762"/>
      <c r="AE71" s="762"/>
      <c r="AF71" s="762"/>
      <c r="AG71" s="763"/>
      <c r="AH71" s="310">
        <f>AM28</f>
        <v>0</v>
      </c>
      <c r="AI71" s="301">
        <v>0</v>
      </c>
      <c r="AJ71" s="301">
        <v>0</v>
      </c>
      <c r="AK71" s="301">
        <v>0</v>
      </c>
      <c r="AL71" s="284">
        <f>SUM(AI71:AK71)</f>
        <v>0</v>
      </c>
      <c r="AM71" s="270">
        <f>IF($O$93&lt;&gt;0, X71+AM28-AL71, K71+AM28-AL71)</f>
        <v>0</v>
      </c>
      <c r="AP71" s="768"/>
      <c r="AQ71" s="769"/>
      <c r="AR71" s="769"/>
      <c r="AS71" s="769"/>
      <c r="AT71" s="769"/>
      <c r="AU71" s="770"/>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59" t="s">
        <v>114</v>
      </c>
      <c r="C73" s="760"/>
      <c r="D73" s="760"/>
      <c r="E73" s="760"/>
      <c r="F73" s="760"/>
      <c r="G73" s="761"/>
      <c r="H73" s="473" t="s">
        <v>111</v>
      </c>
      <c r="I73" s="473" t="s">
        <v>71</v>
      </c>
      <c r="J73" s="473" t="s">
        <v>72</v>
      </c>
      <c r="K73" s="474" t="s">
        <v>94</v>
      </c>
      <c r="N73" s="759" t="s">
        <v>114</v>
      </c>
      <c r="O73" s="760"/>
      <c r="P73" s="760"/>
      <c r="Q73" s="760"/>
      <c r="R73" s="760"/>
      <c r="S73" s="761"/>
      <c r="T73" s="492" t="s">
        <v>97</v>
      </c>
      <c r="U73" s="473" t="s">
        <v>41</v>
      </c>
      <c r="V73" s="473" t="s">
        <v>71</v>
      </c>
      <c r="W73" s="473" t="s">
        <v>72</v>
      </c>
      <c r="X73" s="473" t="s">
        <v>94</v>
      </c>
      <c r="Y73" s="474" t="s">
        <v>95</v>
      </c>
      <c r="AA73" s="490"/>
      <c r="AB73" s="759" t="s">
        <v>114</v>
      </c>
      <c r="AC73" s="760"/>
      <c r="AD73" s="760"/>
      <c r="AE73" s="760"/>
      <c r="AF73" s="760"/>
      <c r="AG73" s="761"/>
      <c r="AH73" s="473" t="s">
        <v>97</v>
      </c>
      <c r="AI73" s="473" t="s">
        <v>112</v>
      </c>
      <c r="AJ73" s="473" t="s">
        <v>71</v>
      </c>
      <c r="AK73" s="473" t="s">
        <v>72</v>
      </c>
      <c r="AL73" s="473" t="s">
        <v>96</v>
      </c>
      <c r="AM73" s="474" t="s">
        <v>160</v>
      </c>
      <c r="AP73" s="759" t="s">
        <v>114</v>
      </c>
      <c r="AQ73" s="760"/>
      <c r="AR73" s="760"/>
      <c r="AS73" s="760"/>
      <c r="AT73" s="760"/>
      <c r="AU73" s="761"/>
      <c r="AV73" s="473" t="s">
        <v>111</v>
      </c>
      <c r="AW73" s="473" t="s">
        <v>71</v>
      </c>
      <c r="AX73" s="473" t="s">
        <v>72</v>
      </c>
      <c r="AY73" s="474" t="s">
        <v>94</v>
      </c>
    </row>
    <row r="74" spans="2:51" ht="16" thickBot="1" x14ac:dyDescent="0.4">
      <c r="B74" s="764">
        <f>B31</f>
        <v>0</v>
      </c>
      <c r="C74" s="762"/>
      <c r="D74" s="762"/>
      <c r="E74" s="762"/>
      <c r="F74" s="762"/>
      <c r="G74" s="763"/>
      <c r="H74" s="301">
        <v>0</v>
      </c>
      <c r="I74" s="301">
        <v>0</v>
      </c>
      <c r="J74" s="301">
        <v>0</v>
      </c>
      <c r="K74" s="282">
        <f>SUM(H74:J74)</f>
        <v>0</v>
      </c>
      <c r="L74" s="461"/>
      <c r="N74" s="764">
        <f>N31</f>
        <v>0</v>
      </c>
      <c r="O74" s="762"/>
      <c r="P74" s="762"/>
      <c r="Q74" s="762"/>
      <c r="R74" s="762"/>
      <c r="S74" s="763"/>
      <c r="T74" s="306">
        <f>AM31</f>
        <v>0</v>
      </c>
      <c r="U74" s="302">
        <v>0</v>
      </c>
      <c r="V74" s="302">
        <v>0</v>
      </c>
      <c r="W74" s="301">
        <v>0</v>
      </c>
      <c r="X74" s="313">
        <f>SUM(U74:W74)</f>
        <v>0</v>
      </c>
      <c r="Y74" s="269">
        <f>K74-X74</f>
        <v>0</v>
      </c>
      <c r="Z74" s="461"/>
      <c r="AA74" s="494"/>
      <c r="AB74" s="764">
        <f>IF($O$89&lt;&gt;0, N74,B74)</f>
        <v>0</v>
      </c>
      <c r="AC74" s="762"/>
      <c r="AD74" s="762"/>
      <c r="AE74" s="762"/>
      <c r="AF74" s="762"/>
      <c r="AG74" s="763"/>
      <c r="AH74" s="314">
        <f>AM31</f>
        <v>0</v>
      </c>
      <c r="AI74" s="301">
        <v>0</v>
      </c>
      <c r="AJ74" s="302">
        <v>0</v>
      </c>
      <c r="AK74" s="301">
        <v>0</v>
      </c>
      <c r="AL74" s="315">
        <f>SUM(AI74:AK74)</f>
        <v>0</v>
      </c>
      <c r="AM74" s="270">
        <f>IF($O$93&lt;&gt;0, X74+AM31-AL74, K74+AM31-AL74)</f>
        <v>0</v>
      </c>
      <c r="AP74" s="768"/>
      <c r="AQ74" s="769"/>
      <c r="AR74" s="769"/>
      <c r="AS74" s="769"/>
      <c r="AT74" s="769"/>
      <c r="AU74" s="770"/>
      <c r="AV74" s="302">
        <v>0</v>
      </c>
      <c r="AW74" s="302">
        <v>0</v>
      </c>
      <c r="AX74" s="302">
        <v>0</v>
      </c>
      <c r="AY74" s="435">
        <f>SUM(AV74:AX74)</f>
        <v>0</v>
      </c>
    </row>
    <row r="75" spans="2:51" ht="16" thickBot="1" x14ac:dyDescent="0.4">
      <c r="D75" s="144"/>
      <c r="E75" s="144"/>
      <c r="H75" s="272"/>
      <c r="I75" s="272"/>
      <c r="J75" s="272"/>
      <c r="K75" s="272"/>
      <c r="L75" s="461"/>
      <c r="N75" s="789"/>
      <c r="O75" s="789"/>
      <c r="P75" s="789"/>
      <c r="Q75" s="789"/>
      <c r="R75" s="789"/>
      <c r="S75" s="789"/>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59" t="s">
        <v>116</v>
      </c>
      <c r="C76" s="760"/>
      <c r="D76" s="760"/>
      <c r="E76" s="760"/>
      <c r="F76" s="760"/>
      <c r="G76" s="761"/>
      <c r="H76" s="473" t="s">
        <v>111</v>
      </c>
      <c r="I76" s="473" t="s">
        <v>71</v>
      </c>
      <c r="J76" s="473" t="s">
        <v>72</v>
      </c>
      <c r="K76" s="474" t="s">
        <v>94</v>
      </c>
      <c r="M76" s="490"/>
      <c r="N76" s="760" t="s">
        <v>116</v>
      </c>
      <c r="O76" s="760"/>
      <c r="P76" s="760"/>
      <c r="Q76" s="760"/>
      <c r="R76" s="760"/>
      <c r="S76" s="761"/>
      <c r="T76" s="492" t="s">
        <v>97</v>
      </c>
      <c r="U76" s="473" t="s">
        <v>41</v>
      </c>
      <c r="V76" s="473" t="s">
        <v>71</v>
      </c>
      <c r="W76" s="473" t="s">
        <v>72</v>
      </c>
      <c r="X76" s="473" t="s">
        <v>94</v>
      </c>
      <c r="Y76" s="474" t="s">
        <v>95</v>
      </c>
      <c r="AA76" s="490"/>
      <c r="AB76" s="759" t="s">
        <v>116</v>
      </c>
      <c r="AC76" s="760"/>
      <c r="AD76" s="760"/>
      <c r="AE76" s="760"/>
      <c r="AF76" s="760"/>
      <c r="AG76" s="761"/>
      <c r="AH76" s="473" t="s">
        <v>97</v>
      </c>
      <c r="AI76" s="473" t="s">
        <v>112</v>
      </c>
      <c r="AJ76" s="473" t="s">
        <v>71</v>
      </c>
      <c r="AK76" s="473" t="s">
        <v>72</v>
      </c>
      <c r="AL76" s="473" t="s">
        <v>96</v>
      </c>
      <c r="AM76" s="474" t="s">
        <v>160</v>
      </c>
      <c r="AP76" s="759" t="s">
        <v>116</v>
      </c>
      <c r="AQ76" s="760"/>
      <c r="AR76" s="760"/>
      <c r="AS76" s="760"/>
      <c r="AT76" s="760"/>
      <c r="AU76" s="761"/>
      <c r="AV76" s="473" t="s">
        <v>111</v>
      </c>
      <c r="AW76" s="473" t="s">
        <v>71</v>
      </c>
      <c r="AX76" s="473" t="s">
        <v>72</v>
      </c>
      <c r="AY76" s="474" t="s">
        <v>94</v>
      </c>
    </row>
    <row r="77" spans="2:51" ht="16" thickBot="1" x14ac:dyDescent="0.4">
      <c r="B77" s="764">
        <f>B34</f>
        <v>0</v>
      </c>
      <c r="C77" s="762"/>
      <c r="D77" s="762"/>
      <c r="E77" s="762"/>
      <c r="F77" s="762"/>
      <c r="G77" s="763"/>
      <c r="H77" s="301">
        <v>0</v>
      </c>
      <c r="I77" s="301">
        <v>0</v>
      </c>
      <c r="J77" s="301">
        <v>0</v>
      </c>
      <c r="K77" s="282">
        <f>SUM(H77:J77)</f>
        <v>0</v>
      </c>
      <c r="L77" s="461"/>
      <c r="M77" s="490"/>
      <c r="N77" s="762">
        <f>N34</f>
        <v>0</v>
      </c>
      <c r="O77" s="762"/>
      <c r="P77" s="762"/>
      <c r="Q77" s="762"/>
      <c r="R77" s="762"/>
      <c r="S77" s="763"/>
      <c r="T77" s="305">
        <f>AM34</f>
        <v>0</v>
      </c>
      <c r="U77" s="301">
        <v>0</v>
      </c>
      <c r="V77" s="301">
        <v>0</v>
      </c>
      <c r="W77" s="301">
        <v>0</v>
      </c>
      <c r="X77" s="283">
        <f t="shared" ref="X77" si="14">SUM(U77:W77)</f>
        <v>0</v>
      </c>
      <c r="Y77" s="269">
        <f>K77-X77</f>
        <v>0</v>
      </c>
      <c r="Z77" s="461"/>
      <c r="AA77" s="494"/>
      <c r="AB77" s="764">
        <f>IF($O$89&lt;&gt;0, N77,B77)</f>
        <v>0</v>
      </c>
      <c r="AC77" s="762"/>
      <c r="AD77" s="762"/>
      <c r="AE77" s="762"/>
      <c r="AF77" s="762"/>
      <c r="AG77" s="763"/>
      <c r="AH77" s="308">
        <f>AM34</f>
        <v>0</v>
      </c>
      <c r="AI77" s="301">
        <v>0</v>
      </c>
      <c r="AJ77" s="301">
        <v>0</v>
      </c>
      <c r="AK77" s="301">
        <v>0</v>
      </c>
      <c r="AL77" s="284">
        <f t="shared" ref="AL77" si="15">SUM(AI77:AK77)</f>
        <v>0</v>
      </c>
      <c r="AM77" s="270">
        <f>IF($O$93&lt;&gt;0, X77+AM34-AL77, K77+AM34-AL77)</f>
        <v>0</v>
      </c>
      <c r="AP77" s="768"/>
      <c r="AQ77" s="769"/>
      <c r="AR77" s="769"/>
      <c r="AS77" s="769"/>
      <c r="AT77" s="769"/>
      <c r="AU77" s="770"/>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1" t="s">
        <v>119</v>
      </c>
      <c r="C80" s="772"/>
      <c r="D80" s="772"/>
      <c r="E80" s="772"/>
      <c r="F80" s="772"/>
      <c r="G80" s="772"/>
      <c r="H80" s="273">
        <f>SUM(F67, H71, H74, H77)</f>
        <v>0</v>
      </c>
      <c r="I80" s="273">
        <f>SUM(I67, I71, I74, I77, )</f>
        <v>0</v>
      </c>
      <c r="J80" s="273">
        <f>SUM(J67, J71, J74, J77)</f>
        <v>0</v>
      </c>
      <c r="K80" s="274">
        <f>SUM(H80:J80)</f>
        <v>0</v>
      </c>
      <c r="L80" s="461"/>
      <c r="N80" s="765" t="s">
        <v>119</v>
      </c>
      <c r="O80" s="766"/>
      <c r="P80" s="766"/>
      <c r="Q80" s="766"/>
      <c r="R80" s="766"/>
      <c r="S80" s="767"/>
      <c r="T80" s="307">
        <f>AM37</f>
        <v>0</v>
      </c>
      <c r="U80" s="303">
        <f>SUM(S67, U71, U74, U77)</f>
        <v>0</v>
      </c>
      <c r="V80" s="275">
        <f>SUM(V67, V71, V74, V77)</f>
        <v>0</v>
      </c>
      <c r="W80" s="275">
        <f>SUM(W67, W71, W74, W77)</f>
        <v>0</v>
      </c>
      <c r="X80" s="275">
        <f>SUM(U80:W80)</f>
        <v>0</v>
      </c>
      <c r="Y80" s="276">
        <f>K80-X80</f>
        <v>0</v>
      </c>
      <c r="Z80" s="461"/>
      <c r="AA80" s="461"/>
      <c r="AB80" s="759" t="s">
        <v>119</v>
      </c>
      <c r="AC80" s="760"/>
      <c r="AD80" s="760"/>
      <c r="AE80" s="760"/>
      <c r="AF80" s="760"/>
      <c r="AG80" s="761"/>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59" t="s">
        <v>119</v>
      </c>
      <c r="AQ80" s="760"/>
      <c r="AR80" s="760"/>
      <c r="AS80" s="760"/>
      <c r="AT80" s="760"/>
      <c r="AU80" s="761"/>
      <c r="AV80" s="436">
        <f>SUM(AT67, AV71, AV74, AV77)</f>
        <v>0</v>
      </c>
      <c r="AW80" s="436">
        <f>SUM(AW67, AW71, AW74, AW77, )</f>
        <v>0</v>
      </c>
      <c r="AX80" s="436">
        <f>SUM(AX67, AX71, AX74, AX77)</f>
        <v>0</v>
      </c>
      <c r="AY80" s="437">
        <f>SUM(AV80:AX80)</f>
        <v>0</v>
      </c>
    </row>
    <row r="81" spans="2:51" ht="16" thickBot="1" x14ac:dyDescent="0.4">
      <c r="B81" s="799" t="s">
        <v>120</v>
      </c>
      <c r="C81" s="800"/>
      <c r="D81" s="800"/>
      <c r="E81" s="800"/>
      <c r="F81" s="800"/>
      <c r="G81" s="800"/>
      <c r="H81" s="481"/>
      <c r="I81" s="482"/>
      <c r="J81" s="253">
        <f>SUM(I80:J80)</f>
        <v>0</v>
      </c>
      <c r="K81" s="282">
        <f>SUM(H81:J81)</f>
        <v>0</v>
      </c>
      <c r="L81" s="461"/>
      <c r="N81" s="768" t="s">
        <v>120</v>
      </c>
      <c r="O81" s="769"/>
      <c r="P81" s="769"/>
      <c r="Q81" s="769"/>
      <c r="R81" s="769"/>
      <c r="S81" s="769"/>
      <c r="T81" s="305">
        <f>AM38</f>
        <v>0</v>
      </c>
      <c r="U81" s="495"/>
      <c r="V81" s="483"/>
      <c r="W81" s="483"/>
      <c r="X81" s="254">
        <f xml:space="preserve"> SUM(V67, W67, V71, W71, V74, W74, V77, W77)</f>
        <v>0</v>
      </c>
      <c r="Y81" s="269">
        <f>H81-X81</f>
        <v>0</v>
      </c>
      <c r="Z81" s="461"/>
      <c r="AA81" s="461"/>
      <c r="AB81" s="768" t="s">
        <v>120</v>
      </c>
      <c r="AC81" s="769"/>
      <c r="AD81" s="769"/>
      <c r="AE81" s="769"/>
      <c r="AF81" s="769"/>
      <c r="AG81" s="770"/>
      <c r="AH81" s="310">
        <f>AM38</f>
        <v>0</v>
      </c>
      <c r="AI81" s="484"/>
      <c r="AJ81" s="485"/>
      <c r="AK81" s="485"/>
      <c r="AL81" s="281">
        <f xml:space="preserve"> SUM(AJ67, AK67, AJ71, AK71, AJ74, AK74, AJ77, AK77)</f>
        <v>0</v>
      </c>
      <c r="AM81" s="270">
        <f>IF($O$93&lt;&gt;0, X81+AM38-AL81, K81+AM38-AL81)</f>
        <v>0</v>
      </c>
      <c r="AP81" s="768" t="s">
        <v>120</v>
      </c>
      <c r="AQ81" s="769"/>
      <c r="AR81" s="769"/>
      <c r="AS81" s="769"/>
      <c r="AT81" s="769"/>
      <c r="AU81" s="770"/>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59" t="s">
        <v>121</v>
      </c>
      <c r="C83" s="760"/>
      <c r="D83" s="760"/>
      <c r="E83" s="760"/>
      <c r="F83" s="760"/>
      <c r="G83" s="761"/>
      <c r="H83" s="473" t="s">
        <v>111</v>
      </c>
      <c r="I83" s="774" t="s">
        <v>27</v>
      </c>
      <c r="J83" s="761"/>
      <c r="K83" s="474" t="s">
        <v>122</v>
      </c>
      <c r="L83" s="461"/>
      <c r="N83" s="759" t="s">
        <v>121</v>
      </c>
      <c r="O83" s="760"/>
      <c r="P83" s="760"/>
      <c r="Q83" s="760"/>
      <c r="R83" s="760"/>
      <c r="S83" s="760"/>
      <c r="T83" s="473" t="s">
        <v>97</v>
      </c>
      <c r="U83" s="473" t="s">
        <v>41</v>
      </c>
      <c r="V83" s="774" t="s">
        <v>27</v>
      </c>
      <c r="W83" s="761"/>
      <c r="X83" s="473" t="s">
        <v>94</v>
      </c>
      <c r="Y83" s="474" t="s">
        <v>95</v>
      </c>
      <c r="Z83" s="461"/>
      <c r="AA83" s="494"/>
      <c r="AB83" s="759" t="s">
        <v>121</v>
      </c>
      <c r="AC83" s="760"/>
      <c r="AD83" s="760"/>
      <c r="AE83" s="760"/>
      <c r="AF83" s="760"/>
      <c r="AG83" s="761"/>
      <c r="AH83" s="473" t="s">
        <v>97</v>
      </c>
      <c r="AI83" s="473" t="s">
        <v>123</v>
      </c>
      <c r="AJ83" s="774" t="s">
        <v>27</v>
      </c>
      <c r="AK83" s="761"/>
      <c r="AL83" s="473" t="s">
        <v>124</v>
      </c>
      <c r="AM83" s="474" t="s">
        <v>160</v>
      </c>
      <c r="AP83" s="759" t="s">
        <v>121</v>
      </c>
      <c r="AQ83" s="760"/>
      <c r="AR83" s="760"/>
      <c r="AS83" s="760"/>
      <c r="AT83" s="760"/>
      <c r="AU83" s="761"/>
      <c r="AV83" s="473" t="s">
        <v>111</v>
      </c>
      <c r="AW83" s="774" t="s">
        <v>27</v>
      </c>
      <c r="AX83" s="761"/>
      <c r="AY83" s="474" t="s">
        <v>122</v>
      </c>
    </row>
    <row r="84" spans="2:51" ht="16" thickBot="1" x14ac:dyDescent="0.4">
      <c r="B84" s="768" t="s">
        <v>40</v>
      </c>
      <c r="C84" s="769"/>
      <c r="D84" s="769"/>
      <c r="E84" s="769"/>
      <c r="F84" s="769"/>
      <c r="G84" s="770"/>
      <c r="H84" s="268">
        <f>( SUM(F67, H71, H74, H77))*$C$8</f>
        <v>0</v>
      </c>
      <c r="I84" s="792">
        <f>( SUM(I67, I71, I74, I77, J67, J71, J74, J77))*$C$8</f>
        <v>0</v>
      </c>
      <c r="J84" s="793"/>
      <c r="K84" s="282">
        <f>SUM(H84:J84)</f>
        <v>0</v>
      </c>
      <c r="L84" s="461"/>
      <c r="N84" s="768" t="s">
        <v>40</v>
      </c>
      <c r="O84" s="769"/>
      <c r="P84" s="769"/>
      <c r="Q84" s="769"/>
      <c r="R84" s="769"/>
      <c r="S84" s="769"/>
      <c r="T84" s="311">
        <f>AM41</f>
        <v>0</v>
      </c>
      <c r="U84" s="283">
        <f>( SUM(S67, U71, U74, U77))*$O$8</f>
        <v>0</v>
      </c>
      <c r="V84" s="794">
        <f>( SUM(V67, W67, V71, W71, V74, W74, V77, W77, ))*$O$8</f>
        <v>0</v>
      </c>
      <c r="W84" s="795"/>
      <c r="X84" s="283">
        <f>SUM(U84:W84)</f>
        <v>0</v>
      </c>
      <c r="Y84" s="269">
        <f>K84-X84</f>
        <v>0</v>
      </c>
      <c r="Z84" s="461"/>
      <c r="AA84" s="494"/>
      <c r="AB84" s="768" t="s">
        <v>40</v>
      </c>
      <c r="AC84" s="769"/>
      <c r="AD84" s="769"/>
      <c r="AE84" s="769"/>
      <c r="AF84" s="769"/>
      <c r="AG84" s="770"/>
      <c r="AH84" s="310">
        <f>AM41</f>
        <v>0</v>
      </c>
      <c r="AI84" s="500">
        <f>( SUM(AG67, AI71, AI74, AI77))*$C$8</f>
        <v>0</v>
      </c>
      <c r="AJ84" s="790">
        <f>( SUM(AJ67, AK67, AJ71, AK71, AJ74, AK74, AJ77, AK77, ))*$C$8</f>
        <v>0</v>
      </c>
      <c r="AK84" s="791"/>
      <c r="AL84" s="284">
        <f>SUM(AI84:AK84)</f>
        <v>0</v>
      </c>
      <c r="AM84" s="270">
        <f>IF($O$93&lt;&gt;0, X84+AM41-AL84, K84+AM41-AL84)</f>
        <v>0</v>
      </c>
      <c r="AP84" s="768" t="s">
        <v>40</v>
      </c>
      <c r="AQ84" s="769"/>
      <c r="AR84" s="769"/>
      <c r="AS84" s="769"/>
      <c r="AT84" s="769"/>
      <c r="AU84" s="770"/>
      <c r="AV84" s="433">
        <f>( SUM(AT67, AV71, AV74, AV77))*$C$8</f>
        <v>0</v>
      </c>
      <c r="AW84" s="860">
        <f>( SUM(AW67, AW71, AW74, AW77, AX67, AX71, AX74, AX77))*$C$8</f>
        <v>0</v>
      </c>
      <c r="AX84" s="861"/>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796" t="s">
        <v>126</v>
      </c>
      <c r="C86" s="797"/>
      <c r="D86" s="797"/>
      <c r="E86" s="797"/>
      <c r="F86" s="797"/>
      <c r="G86" s="798"/>
      <c r="H86" s="285">
        <f>SUM(H80,H84)</f>
        <v>0</v>
      </c>
      <c r="I86" s="285">
        <f>SUM(I80, I84)</f>
        <v>0</v>
      </c>
      <c r="J86" s="285">
        <f>SUM(J80)</f>
        <v>0</v>
      </c>
      <c r="K86" s="286">
        <f>SUM(H86:J86)</f>
        <v>0</v>
      </c>
      <c r="L86" s="272"/>
      <c r="N86" s="782" t="s">
        <v>126</v>
      </c>
      <c r="O86" s="783"/>
      <c r="P86" s="783"/>
      <c r="Q86" s="783"/>
      <c r="R86" s="783"/>
      <c r="S86" s="78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784" t="s">
        <v>126</v>
      </c>
      <c r="AC86" s="785"/>
      <c r="AD86" s="785"/>
      <c r="AE86" s="785"/>
      <c r="AF86" s="785"/>
      <c r="AG86" s="786"/>
      <c r="AH86" s="319">
        <f>AM43</f>
        <v>0</v>
      </c>
      <c r="AI86" s="289">
        <f>SUM(AG67, AI71, AI74, AI77, AI84)</f>
        <v>0</v>
      </c>
      <c r="AJ86" s="289">
        <f>SUM(AJ67, AJ71, AJ74, AJ77, AJ84)</f>
        <v>0</v>
      </c>
      <c r="AK86" s="289">
        <f>SUM(AK67, AK71, AK74, AK77)</f>
        <v>0</v>
      </c>
      <c r="AL86" s="289">
        <f>SUM(AI86:AK86)</f>
        <v>0</v>
      </c>
      <c r="AM86" s="290">
        <f>IF($O$93&lt;&gt;0, X86+AM43-AL86, K86+AM43-AL86)</f>
        <v>0</v>
      </c>
      <c r="AP86" s="862" t="s">
        <v>342</v>
      </c>
      <c r="AQ86" s="863"/>
      <c r="AR86" s="863"/>
      <c r="AS86" s="863"/>
      <c r="AT86" s="863"/>
      <c r="AU86" s="864"/>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4"/>
      <c r="AI89" s="761"/>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775"/>
      <c r="AI90" s="776"/>
      <c r="AJ90" s="776"/>
      <c r="AK90" s="777"/>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8"/>
      <c r="AI91" s="770"/>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79" t="s">
        <v>151</v>
      </c>
      <c r="AH93" s="780"/>
      <c r="AI93" s="780"/>
      <c r="AJ93" s="780"/>
      <c r="AK93" s="781"/>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02" t="s">
        <v>305</v>
      </c>
      <c r="C103" s="803"/>
      <c r="D103" s="803"/>
      <c r="E103" s="803"/>
      <c r="F103" s="803"/>
      <c r="G103" s="803"/>
      <c r="H103" s="803"/>
      <c r="I103" s="803"/>
      <c r="J103" s="803"/>
      <c r="K103" s="804"/>
      <c r="N103" s="805" t="s">
        <v>171</v>
      </c>
      <c r="O103" s="806"/>
      <c r="P103" s="806"/>
      <c r="Q103" s="806"/>
      <c r="R103" s="806"/>
      <c r="S103" s="806"/>
      <c r="T103" s="806"/>
      <c r="U103" s="806"/>
      <c r="V103" s="806"/>
      <c r="W103" s="806"/>
      <c r="X103" s="806"/>
      <c r="Y103" s="807"/>
      <c r="AB103" s="808" t="s">
        <v>172</v>
      </c>
      <c r="AC103" s="809"/>
      <c r="AD103" s="809"/>
      <c r="AE103" s="809"/>
      <c r="AF103" s="809"/>
      <c r="AG103" s="809"/>
      <c r="AH103" s="809"/>
      <c r="AI103" s="809"/>
      <c r="AJ103" s="809"/>
      <c r="AK103" s="809"/>
      <c r="AL103" s="809"/>
      <c r="AM103" s="810"/>
      <c r="AP103" s="857" t="s">
        <v>343</v>
      </c>
      <c r="AQ103" s="858"/>
      <c r="AR103" s="858"/>
      <c r="AS103" s="858"/>
      <c r="AT103" s="858"/>
      <c r="AU103" s="858"/>
      <c r="AV103" s="858"/>
      <c r="AW103" s="858"/>
      <c r="AX103" s="858"/>
      <c r="AY103" s="859"/>
    </row>
    <row r="104" spans="2:51" ht="16" thickBot="1" x14ac:dyDescent="0.4">
      <c r="B104" s="250" t="s">
        <v>312</v>
      </c>
      <c r="C104" s="778"/>
      <c r="D104" s="770"/>
      <c r="E104" s="251" t="s">
        <v>313</v>
      </c>
      <c r="F104" s="830"/>
      <c r="G104" s="831"/>
      <c r="H104" s="831"/>
      <c r="I104" s="831"/>
      <c r="J104" s="831"/>
      <c r="K104" s="832"/>
      <c r="N104" s="250" t="s">
        <v>312</v>
      </c>
      <c r="O104" s="830"/>
      <c r="P104" s="831"/>
      <c r="Q104" s="833"/>
      <c r="R104" s="251" t="s">
        <v>313</v>
      </c>
      <c r="S104" s="830"/>
      <c r="T104" s="831"/>
      <c r="U104" s="831"/>
      <c r="V104" s="831"/>
      <c r="W104" s="831"/>
      <c r="X104" s="831"/>
      <c r="Y104" s="832"/>
      <c r="AB104" s="250" t="s">
        <v>312</v>
      </c>
      <c r="AC104" s="830"/>
      <c r="AD104" s="831"/>
      <c r="AE104" s="833"/>
      <c r="AF104" s="251" t="s">
        <v>313</v>
      </c>
      <c r="AG104" s="830"/>
      <c r="AH104" s="831"/>
      <c r="AI104" s="831"/>
      <c r="AJ104" s="831"/>
      <c r="AK104" s="831"/>
      <c r="AL104" s="831"/>
      <c r="AM104" s="832"/>
      <c r="AP104" s="250" t="s">
        <v>326</v>
      </c>
      <c r="AQ104" s="778"/>
      <c r="AR104" s="770"/>
      <c r="AS104" s="251" t="s">
        <v>327</v>
      </c>
      <c r="AT104" s="830"/>
      <c r="AU104" s="831"/>
      <c r="AV104" s="831"/>
      <c r="AW104" s="831"/>
      <c r="AX104" s="831"/>
      <c r="AY104" s="832"/>
    </row>
    <row r="105" spans="2:51" ht="16" thickBot="1" x14ac:dyDescent="0.4">
      <c r="D105" s="144"/>
      <c r="E105" s="144"/>
    </row>
    <row r="106" spans="2:51" x14ac:dyDescent="0.35">
      <c r="B106" s="771" t="s">
        <v>244</v>
      </c>
      <c r="C106" s="772"/>
      <c r="D106" s="772"/>
      <c r="E106" s="772"/>
      <c r="F106" s="772"/>
      <c r="G106" s="772"/>
      <c r="H106" s="772"/>
      <c r="I106" s="772"/>
      <c r="J106" s="772"/>
      <c r="K106" s="773"/>
      <c r="N106" s="759" t="s">
        <v>83</v>
      </c>
      <c r="O106" s="760"/>
      <c r="P106" s="760"/>
      <c r="Q106" s="760"/>
      <c r="R106" s="760"/>
      <c r="S106" s="760"/>
      <c r="T106" s="760"/>
      <c r="U106" s="760"/>
      <c r="V106" s="760"/>
      <c r="W106" s="760"/>
      <c r="X106" s="760"/>
      <c r="Y106" s="801"/>
      <c r="AB106" s="771" t="s">
        <v>83</v>
      </c>
      <c r="AC106" s="772"/>
      <c r="AD106" s="772"/>
      <c r="AE106" s="772"/>
      <c r="AF106" s="772"/>
      <c r="AG106" s="772"/>
      <c r="AH106" s="772"/>
      <c r="AI106" s="772"/>
      <c r="AJ106" s="772"/>
      <c r="AK106" s="772"/>
      <c r="AL106" s="772"/>
      <c r="AM106" s="773"/>
      <c r="AP106" s="771" t="s">
        <v>244</v>
      </c>
      <c r="AQ106" s="772"/>
      <c r="AR106" s="772"/>
      <c r="AS106" s="772"/>
      <c r="AT106" s="772"/>
      <c r="AU106" s="772"/>
      <c r="AV106" s="772"/>
      <c r="AW106" s="772"/>
      <c r="AX106" s="772"/>
      <c r="AY106" s="773"/>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59" t="s">
        <v>109</v>
      </c>
      <c r="C112" s="760"/>
      <c r="D112" s="760"/>
      <c r="E112" s="760"/>
      <c r="F112" s="760"/>
      <c r="G112" s="760"/>
      <c r="H112" s="760"/>
      <c r="I112" s="760"/>
      <c r="J112" s="760"/>
      <c r="K112" s="801"/>
      <c r="N112" s="759" t="s">
        <v>109</v>
      </c>
      <c r="O112" s="760"/>
      <c r="P112" s="760"/>
      <c r="Q112" s="760"/>
      <c r="R112" s="760"/>
      <c r="S112" s="760"/>
      <c r="T112" s="760"/>
      <c r="U112" s="760"/>
      <c r="V112" s="760"/>
      <c r="W112" s="760"/>
      <c r="X112" s="760"/>
      <c r="Y112" s="801"/>
      <c r="AB112" s="759" t="s">
        <v>109</v>
      </c>
      <c r="AC112" s="760"/>
      <c r="AD112" s="760"/>
      <c r="AE112" s="760"/>
      <c r="AF112" s="760"/>
      <c r="AG112" s="760"/>
      <c r="AH112" s="760"/>
      <c r="AI112" s="760"/>
      <c r="AJ112" s="760"/>
      <c r="AK112" s="760"/>
      <c r="AL112" s="760"/>
      <c r="AM112" s="801"/>
      <c r="AP112" s="759" t="s">
        <v>109</v>
      </c>
      <c r="AQ112" s="760"/>
      <c r="AR112" s="760"/>
      <c r="AS112" s="760"/>
      <c r="AT112" s="760"/>
      <c r="AU112" s="760"/>
      <c r="AV112" s="760"/>
      <c r="AW112" s="760"/>
      <c r="AX112" s="760"/>
      <c r="AY112" s="801"/>
    </row>
    <row r="113" spans="2:51" x14ac:dyDescent="0.35">
      <c r="B113" s="788" t="s">
        <v>110</v>
      </c>
      <c r="C113" s="776"/>
      <c r="D113" s="776"/>
      <c r="E113" s="776"/>
      <c r="F113" s="776"/>
      <c r="G113" s="787"/>
      <c r="H113" s="392" t="s">
        <v>111</v>
      </c>
      <c r="I113" s="392" t="s">
        <v>71</v>
      </c>
      <c r="J113" s="392" t="s">
        <v>72</v>
      </c>
      <c r="K113" s="475" t="s">
        <v>94</v>
      </c>
      <c r="M113" s="490"/>
      <c r="N113" s="776" t="s">
        <v>110</v>
      </c>
      <c r="O113" s="776"/>
      <c r="P113" s="776"/>
      <c r="Q113" s="776"/>
      <c r="R113" s="776"/>
      <c r="S113" s="787"/>
      <c r="T113" s="392" t="s">
        <v>160</v>
      </c>
      <c r="U113" s="392" t="s">
        <v>41</v>
      </c>
      <c r="V113" s="392" t="s">
        <v>71</v>
      </c>
      <c r="W113" s="392" t="s">
        <v>72</v>
      </c>
      <c r="X113" s="392" t="s">
        <v>94</v>
      </c>
      <c r="Y113" s="475" t="s">
        <v>95</v>
      </c>
      <c r="AB113" s="788" t="s">
        <v>110</v>
      </c>
      <c r="AC113" s="776"/>
      <c r="AD113" s="776"/>
      <c r="AE113" s="776"/>
      <c r="AF113" s="776"/>
      <c r="AG113" s="776"/>
      <c r="AH113" s="392" t="s">
        <v>160</v>
      </c>
      <c r="AI113" s="392" t="s">
        <v>112</v>
      </c>
      <c r="AJ113" s="392" t="s">
        <v>71</v>
      </c>
      <c r="AK113" s="392" t="s">
        <v>72</v>
      </c>
      <c r="AL113" s="392" t="s">
        <v>96</v>
      </c>
      <c r="AM113" s="475" t="s">
        <v>175</v>
      </c>
      <c r="AP113" s="788" t="s">
        <v>110</v>
      </c>
      <c r="AQ113" s="776"/>
      <c r="AR113" s="776"/>
      <c r="AS113" s="776"/>
      <c r="AT113" s="776"/>
      <c r="AU113" s="787"/>
      <c r="AV113" s="392" t="s">
        <v>111</v>
      </c>
      <c r="AW113" s="392" t="s">
        <v>71</v>
      </c>
      <c r="AX113" s="392" t="s">
        <v>72</v>
      </c>
      <c r="AY113" s="475" t="s">
        <v>94</v>
      </c>
    </row>
    <row r="114" spans="2:51" ht="16" thickBot="1" x14ac:dyDescent="0.4">
      <c r="B114" s="764">
        <f>B71</f>
        <v>0</v>
      </c>
      <c r="C114" s="762"/>
      <c r="D114" s="762"/>
      <c r="E114" s="762"/>
      <c r="F114" s="762"/>
      <c r="G114" s="763"/>
      <c r="H114" s="301">
        <v>0</v>
      </c>
      <c r="I114" s="301">
        <v>0</v>
      </c>
      <c r="J114" s="301">
        <v>0</v>
      </c>
      <c r="K114" s="282">
        <f>SUM(H114:J114)</f>
        <v>0</v>
      </c>
      <c r="L114" s="461"/>
      <c r="M114" s="490"/>
      <c r="N114" s="764">
        <f>N71</f>
        <v>0</v>
      </c>
      <c r="O114" s="762"/>
      <c r="P114" s="762"/>
      <c r="Q114" s="762"/>
      <c r="R114" s="762"/>
      <c r="S114" s="763"/>
      <c r="T114" s="305">
        <f>AM71</f>
        <v>0</v>
      </c>
      <c r="U114" s="302">
        <v>0</v>
      </c>
      <c r="V114" s="301">
        <v>0</v>
      </c>
      <c r="W114" s="301">
        <v>0</v>
      </c>
      <c r="X114" s="283">
        <f>SUM(U114:W114)</f>
        <v>0</v>
      </c>
      <c r="Y114" s="269">
        <f>K114-X114</f>
        <v>0</v>
      </c>
      <c r="Z114" s="461"/>
      <c r="AA114" s="461"/>
      <c r="AB114" s="764">
        <f>IF($O$132&lt;&gt;0, N114, B114)</f>
        <v>0</v>
      </c>
      <c r="AC114" s="762"/>
      <c r="AD114" s="762"/>
      <c r="AE114" s="762"/>
      <c r="AF114" s="762"/>
      <c r="AG114" s="763"/>
      <c r="AH114" s="310">
        <f>AM71</f>
        <v>0</v>
      </c>
      <c r="AI114" s="301">
        <v>0</v>
      </c>
      <c r="AJ114" s="301">
        <v>0</v>
      </c>
      <c r="AK114" s="301">
        <v>0</v>
      </c>
      <c r="AL114" s="284">
        <f>SUM(AI114:AK114)</f>
        <v>0</v>
      </c>
      <c r="AM114" s="270">
        <f>IF($O$136&lt;&gt;0, X114+AM71-AL114, K114+AM71-AL114)</f>
        <v>0</v>
      </c>
      <c r="AP114" s="768"/>
      <c r="AQ114" s="769"/>
      <c r="AR114" s="769"/>
      <c r="AS114" s="769"/>
      <c r="AT114" s="769"/>
      <c r="AU114" s="770"/>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59" t="s">
        <v>114</v>
      </c>
      <c r="C116" s="760"/>
      <c r="D116" s="760"/>
      <c r="E116" s="760"/>
      <c r="F116" s="760"/>
      <c r="G116" s="761"/>
      <c r="H116" s="473" t="s">
        <v>111</v>
      </c>
      <c r="I116" s="473" t="s">
        <v>71</v>
      </c>
      <c r="J116" s="473" t="s">
        <v>72</v>
      </c>
      <c r="K116" s="474" t="s">
        <v>94</v>
      </c>
      <c r="N116" s="759" t="s">
        <v>114</v>
      </c>
      <c r="O116" s="760"/>
      <c r="P116" s="760"/>
      <c r="Q116" s="760"/>
      <c r="R116" s="760"/>
      <c r="S116" s="761"/>
      <c r="T116" s="492" t="s">
        <v>160</v>
      </c>
      <c r="U116" s="473" t="s">
        <v>41</v>
      </c>
      <c r="V116" s="473" t="s">
        <v>71</v>
      </c>
      <c r="W116" s="473" t="s">
        <v>72</v>
      </c>
      <c r="X116" s="473" t="s">
        <v>94</v>
      </c>
      <c r="Y116" s="474" t="s">
        <v>95</v>
      </c>
      <c r="AA116" s="490"/>
      <c r="AB116" s="759" t="s">
        <v>114</v>
      </c>
      <c r="AC116" s="760"/>
      <c r="AD116" s="760"/>
      <c r="AE116" s="760"/>
      <c r="AF116" s="760"/>
      <c r="AG116" s="761"/>
      <c r="AH116" s="473" t="s">
        <v>160</v>
      </c>
      <c r="AI116" s="473" t="s">
        <v>112</v>
      </c>
      <c r="AJ116" s="473" t="s">
        <v>71</v>
      </c>
      <c r="AK116" s="473" t="s">
        <v>72</v>
      </c>
      <c r="AL116" s="473" t="s">
        <v>96</v>
      </c>
      <c r="AM116" s="474" t="s">
        <v>175</v>
      </c>
      <c r="AP116" s="759" t="s">
        <v>114</v>
      </c>
      <c r="AQ116" s="760"/>
      <c r="AR116" s="760"/>
      <c r="AS116" s="760"/>
      <c r="AT116" s="760"/>
      <c r="AU116" s="761"/>
      <c r="AV116" s="473" t="s">
        <v>111</v>
      </c>
      <c r="AW116" s="473" t="s">
        <v>71</v>
      </c>
      <c r="AX116" s="473" t="s">
        <v>72</v>
      </c>
      <c r="AY116" s="474" t="s">
        <v>94</v>
      </c>
    </row>
    <row r="117" spans="2:51" ht="16" thickBot="1" x14ac:dyDescent="0.4">
      <c r="B117" s="764">
        <f>B74</f>
        <v>0</v>
      </c>
      <c r="C117" s="762"/>
      <c r="D117" s="762"/>
      <c r="E117" s="762"/>
      <c r="F117" s="762"/>
      <c r="G117" s="763"/>
      <c r="H117" s="301">
        <v>0</v>
      </c>
      <c r="I117" s="301">
        <v>0</v>
      </c>
      <c r="J117" s="301">
        <v>0</v>
      </c>
      <c r="K117" s="282">
        <f>SUM(H117:J117)</f>
        <v>0</v>
      </c>
      <c r="L117" s="461"/>
      <c r="N117" s="764">
        <f>N74</f>
        <v>0</v>
      </c>
      <c r="O117" s="762"/>
      <c r="P117" s="762"/>
      <c r="Q117" s="762"/>
      <c r="R117" s="762"/>
      <c r="S117" s="763"/>
      <c r="T117" s="306">
        <f>AM74</f>
        <v>0</v>
      </c>
      <c r="U117" s="302">
        <v>0</v>
      </c>
      <c r="V117" s="302">
        <v>0</v>
      </c>
      <c r="W117" s="301">
        <v>0</v>
      </c>
      <c r="X117" s="313">
        <f>SUM(U117:W117)</f>
        <v>0</v>
      </c>
      <c r="Y117" s="269">
        <f>K117-X117</f>
        <v>0</v>
      </c>
      <c r="Z117" s="461"/>
      <c r="AA117" s="494"/>
      <c r="AB117" s="764">
        <f>IF($O$132&lt;&gt;0, N117, B117)</f>
        <v>0</v>
      </c>
      <c r="AC117" s="762"/>
      <c r="AD117" s="762"/>
      <c r="AE117" s="762"/>
      <c r="AF117" s="762"/>
      <c r="AG117" s="763"/>
      <c r="AH117" s="314">
        <f>AM74</f>
        <v>0</v>
      </c>
      <c r="AI117" s="301">
        <v>0</v>
      </c>
      <c r="AJ117" s="302">
        <v>0</v>
      </c>
      <c r="AK117" s="301">
        <v>0</v>
      </c>
      <c r="AL117" s="315">
        <f>SUM(AI117:AK117)</f>
        <v>0</v>
      </c>
      <c r="AM117" s="270">
        <f>IF($O$136&lt;&gt;0, X117+AM74-AL117, K117+AM74-AL117)</f>
        <v>0</v>
      </c>
      <c r="AP117" s="768"/>
      <c r="AQ117" s="769"/>
      <c r="AR117" s="769"/>
      <c r="AS117" s="769"/>
      <c r="AT117" s="769"/>
      <c r="AU117" s="770"/>
      <c r="AV117" s="302">
        <v>0</v>
      </c>
      <c r="AW117" s="302">
        <v>0</v>
      </c>
      <c r="AX117" s="302">
        <v>0</v>
      </c>
      <c r="AY117" s="435">
        <f>SUM(AV117:AX117)</f>
        <v>0</v>
      </c>
    </row>
    <row r="118" spans="2:51" ht="16" thickBot="1" x14ac:dyDescent="0.4">
      <c r="D118" s="144"/>
      <c r="E118" s="144"/>
      <c r="H118" s="272"/>
      <c r="I118" s="272"/>
      <c r="J118" s="272"/>
      <c r="K118" s="272"/>
      <c r="L118" s="461"/>
      <c r="N118" s="789"/>
      <c r="O118" s="789"/>
      <c r="P118" s="789"/>
      <c r="Q118" s="789"/>
      <c r="R118" s="789"/>
      <c r="S118" s="789"/>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59" t="s">
        <v>116</v>
      </c>
      <c r="C119" s="760"/>
      <c r="D119" s="760"/>
      <c r="E119" s="760"/>
      <c r="F119" s="760"/>
      <c r="G119" s="761"/>
      <c r="H119" s="473" t="s">
        <v>111</v>
      </c>
      <c r="I119" s="473" t="s">
        <v>71</v>
      </c>
      <c r="J119" s="473" t="s">
        <v>72</v>
      </c>
      <c r="K119" s="474" t="s">
        <v>94</v>
      </c>
      <c r="M119" s="490"/>
      <c r="N119" s="760" t="s">
        <v>116</v>
      </c>
      <c r="O119" s="760"/>
      <c r="P119" s="760"/>
      <c r="Q119" s="760"/>
      <c r="R119" s="760"/>
      <c r="S119" s="761"/>
      <c r="T119" s="492" t="s">
        <v>160</v>
      </c>
      <c r="U119" s="473" t="s">
        <v>41</v>
      </c>
      <c r="V119" s="473" t="s">
        <v>71</v>
      </c>
      <c r="W119" s="473" t="s">
        <v>72</v>
      </c>
      <c r="X119" s="473" t="s">
        <v>94</v>
      </c>
      <c r="Y119" s="474" t="s">
        <v>95</v>
      </c>
      <c r="AA119" s="490"/>
      <c r="AB119" s="759" t="s">
        <v>116</v>
      </c>
      <c r="AC119" s="760"/>
      <c r="AD119" s="760"/>
      <c r="AE119" s="760"/>
      <c r="AF119" s="760"/>
      <c r="AG119" s="761"/>
      <c r="AH119" s="473" t="s">
        <v>160</v>
      </c>
      <c r="AI119" s="473" t="s">
        <v>112</v>
      </c>
      <c r="AJ119" s="473" t="s">
        <v>71</v>
      </c>
      <c r="AK119" s="473" t="s">
        <v>72</v>
      </c>
      <c r="AL119" s="473" t="s">
        <v>96</v>
      </c>
      <c r="AM119" s="474" t="s">
        <v>175</v>
      </c>
      <c r="AP119" s="759" t="s">
        <v>116</v>
      </c>
      <c r="AQ119" s="760"/>
      <c r="AR119" s="760"/>
      <c r="AS119" s="760"/>
      <c r="AT119" s="760"/>
      <c r="AU119" s="761"/>
      <c r="AV119" s="473" t="s">
        <v>111</v>
      </c>
      <c r="AW119" s="473" t="s">
        <v>71</v>
      </c>
      <c r="AX119" s="473" t="s">
        <v>72</v>
      </c>
      <c r="AY119" s="474" t="s">
        <v>94</v>
      </c>
    </row>
    <row r="120" spans="2:51" ht="16" thickBot="1" x14ac:dyDescent="0.4">
      <c r="B120" s="764">
        <f>B77</f>
        <v>0</v>
      </c>
      <c r="C120" s="762"/>
      <c r="D120" s="762"/>
      <c r="E120" s="762"/>
      <c r="F120" s="762"/>
      <c r="G120" s="763"/>
      <c r="H120" s="301">
        <v>0</v>
      </c>
      <c r="I120" s="301">
        <v>0</v>
      </c>
      <c r="J120" s="301">
        <v>0</v>
      </c>
      <c r="K120" s="282">
        <f>SUM(H120:J120)</f>
        <v>0</v>
      </c>
      <c r="L120" s="461"/>
      <c r="M120" s="490"/>
      <c r="N120" s="762">
        <f>N77</f>
        <v>0</v>
      </c>
      <c r="O120" s="762"/>
      <c r="P120" s="762"/>
      <c r="Q120" s="762"/>
      <c r="R120" s="762"/>
      <c r="S120" s="763"/>
      <c r="T120" s="305">
        <f>AM77</f>
        <v>0</v>
      </c>
      <c r="U120" s="301">
        <v>0</v>
      </c>
      <c r="V120" s="301">
        <v>0</v>
      </c>
      <c r="W120" s="301">
        <v>0</v>
      </c>
      <c r="X120" s="283">
        <f t="shared" ref="X120" si="22">SUM(U120:W120)</f>
        <v>0</v>
      </c>
      <c r="Y120" s="269">
        <f>K120-X120</f>
        <v>0</v>
      </c>
      <c r="Z120" s="461"/>
      <c r="AA120" s="494"/>
      <c r="AB120" s="764">
        <f>IF($O$132&lt;&gt;0, N120, B120)</f>
        <v>0</v>
      </c>
      <c r="AC120" s="762"/>
      <c r="AD120" s="762"/>
      <c r="AE120" s="762"/>
      <c r="AF120" s="762"/>
      <c r="AG120" s="763"/>
      <c r="AH120" s="314">
        <f>AM77</f>
        <v>0</v>
      </c>
      <c r="AI120" s="301">
        <v>0</v>
      </c>
      <c r="AJ120" s="301">
        <v>0</v>
      </c>
      <c r="AK120" s="301">
        <v>0</v>
      </c>
      <c r="AL120" s="284">
        <f t="shared" ref="AL120" si="23">SUM(AI120:AK120)</f>
        <v>0</v>
      </c>
      <c r="AM120" s="270">
        <f>IF($O$136&lt;&gt;0, X120+AM77-AL120, K120+AM77-AL120)</f>
        <v>0</v>
      </c>
      <c r="AP120" s="768"/>
      <c r="AQ120" s="769"/>
      <c r="AR120" s="769"/>
      <c r="AS120" s="769"/>
      <c r="AT120" s="769"/>
      <c r="AU120" s="770"/>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1" t="s">
        <v>119</v>
      </c>
      <c r="C123" s="772"/>
      <c r="D123" s="772"/>
      <c r="E123" s="772"/>
      <c r="F123" s="772"/>
      <c r="G123" s="772"/>
      <c r="H123" s="273">
        <f>SUM(F110, H114, H117, H120)</f>
        <v>0</v>
      </c>
      <c r="I123" s="273">
        <f>SUM(I110, I114, I117, I120, )</f>
        <v>0</v>
      </c>
      <c r="J123" s="273">
        <f>SUM(J110, J114, J117, J120)</f>
        <v>0</v>
      </c>
      <c r="K123" s="274">
        <f>SUM(H123:J123)</f>
        <v>0</v>
      </c>
      <c r="L123" s="461"/>
      <c r="N123" s="765" t="s">
        <v>119</v>
      </c>
      <c r="O123" s="766"/>
      <c r="P123" s="766"/>
      <c r="Q123" s="766"/>
      <c r="R123" s="766"/>
      <c r="S123" s="767"/>
      <c r="T123" s="307">
        <f>AM80</f>
        <v>0</v>
      </c>
      <c r="U123" s="303">
        <f>SUM(S110, U114, U117, U120)</f>
        <v>0</v>
      </c>
      <c r="V123" s="275">
        <f>SUM(V110, V114, V117, V120)</f>
        <v>0</v>
      </c>
      <c r="W123" s="275">
        <f>SUM(W110, W114, W117, W120)</f>
        <v>0</v>
      </c>
      <c r="X123" s="275">
        <f>SUM(U123:W123)</f>
        <v>0</v>
      </c>
      <c r="Y123" s="276">
        <f>K123-X123</f>
        <v>0</v>
      </c>
      <c r="Z123" s="461"/>
      <c r="AA123" s="461"/>
      <c r="AB123" s="759" t="s">
        <v>119</v>
      </c>
      <c r="AC123" s="760"/>
      <c r="AD123" s="760"/>
      <c r="AE123" s="760"/>
      <c r="AF123" s="760"/>
      <c r="AG123" s="761"/>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59" t="s">
        <v>119</v>
      </c>
      <c r="AQ123" s="760"/>
      <c r="AR123" s="760"/>
      <c r="AS123" s="760"/>
      <c r="AT123" s="760"/>
      <c r="AU123" s="761"/>
      <c r="AV123" s="436">
        <f>SUM(AT110, AV114, AV117, AV120)</f>
        <v>0</v>
      </c>
      <c r="AW123" s="436">
        <f>SUM(AW110, AW114, AW117, AW120, )</f>
        <v>0</v>
      </c>
      <c r="AX123" s="436">
        <f>SUM(AX110, AX114, AX117, AX120)</f>
        <v>0</v>
      </c>
      <c r="AY123" s="437">
        <f>SUM(AV123:AX123)</f>
        <v>0</v>
      </c>
    </row>
    <row r="124" spans="2:51" ht="16" thickBot="1" x14ac:dyDescent="0.4">
      <c r="B124" s="799" t="s">
        <v>120</v>
      </c>
      <c r="C124" s="800"/>
      <c r="D124" s="800"/>
      <c r="E124" s="800"/>
      <c r="F124" s="800"/>
      <c r="G124" s="800"/>
      <c r="H124" s="481"/>
      <c r="I124" s="482"/>
      <c r="J124" s="253">
        <f>SUM(I123:J123)</f>
        <v>0</v>
      </c>
      <c r="K124" s="282">
        <f>SUM(H124:J124)</f>
        <v>0</v>
      </c>
      <c r="L124" s="461"/>
      <c r="N124" s="768" t="s">
        <v>120</v>
      </c>
      <c r="O124" s="769"/>
      <c r="P124" s="769"/>
      <c r="Q124" s="769"/>
      <c r="R124" s="769"/>
      <c r="S124" s="769"/>
      <c r="T124" s="305">
        <f>AM81</f>
        <v>0</v>
      </c>
      <c r="U124" s="495"/>
      <c r="V124" s="483"/>
      <c r="W124" s="483"/>
      <c r="X124" s="254">
        <f xml:space="preserve"> SUM(V110, W110, V114, W114, V117, W117, V120, W120)</f>
        <v>0</v>
      </c>
      <c r="Y124" s="269">
        <f>H124-X124</f>
        <v>0</v>
      </c>
      <c r="Z124" s="461"/>
      <c r="AA124" s="461"/>
      <c r="AB124" s="768" t="s">
        <v>120</v>
      </c>
      <c r="AC124" s="769"/>
      <c r="AD124" s="769"/>
      <c r="AE124" s="769"/>
      <c r="AF124" s="769"/>
      <c r="AG124" s="770"/>
      <c r="AH124" s="310">
        <f>AM81</f>
        <v>0</v>
      </c>
      <c r="AI124" s="484"/>
      <c r="AJ124" s="485"/>
      <c r="AK124" s="485"/>
      <c r="AL124" s="281">
        <f xml:space="preserve"> SUM(AJ110, AK110, AJ114, AK114, AJ117, AK117, AJ120, AK120)</f>
        <v>0</v>
      </c>
      <c r="AM124" s="270">
        <f>IF($O$136&lt;&gt;0, X124+AM81-AL124, K124+AM81-AL124)</f>
        <v>0</v>
      </c>
      <c r="AP124" s="768" t="s">
        <v>120</v>
      </c>
      <c r="AQ124" s="769"/>
      <c r="AR124" s="769"/>
      <c r="AS124" s="769"/>
      <c r="AT124" s="769"/>
      <c r="AU124" s="770"/>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59" t="s">
        <v>121</v>
      </c>
      <c r="C126" s="760"/>
      <c r="D126" s="760"/>
      <c r="E126" s="760"/>
      <c r="F126" s="760"/>
      <c r="G126" s="761"/>
      <c r="H126" s="473" t="s">
        <v>111</v>
      </c>
      <c r="I126" s="774" t="s">
        <v>27</v>
      </c>
      <c r="J126" s="761"/>
      <c r="K126" s="474" t="s">
        <v>122</v>
      </c>
      <c r="L126" s="461"/>
      <c r="N126" s="759" t="s">
        <v>121</v>
      </c>
      <c r="O126" s="760"/>
      <c r="P126" s="760"/>
      <c r="Q126" s="760"/>
      <c r="R126" s="760"/>
      <c r="S126" s="760"/>
      <c r="T126" s="473" t="s">
        <v>160</v>
      </c>
      <c r="U126" s="473" t="s">
        <v>41</v>
      </c>
      <c r="V126" s="774" t="s">
        <v>27</v>
      </c>
      <c r="W126" s="761"/>
      <c r="X126" s="473" t="s">
        <v>94</v>
      </c>
      <c r="Y126" s="474" t="s">
        <v>95</v>
      </c>
      <c r="Z126" s="461"/>
      <c r="AA126" s="494"/>
      <c r="AB126" s="759" t="s">
        <v>121</v>
      </c>
      <c r="AC126" s="760"/>
      <c r="AD126" s="760"/>
      <c r="AE126" s="760"/>
      <c r="AF126" s="760"/>
      <c r="AG126" s="761"/>
      <c r="AH126" s="473" t="s">
        <v>160</v>
      </c>
      <c r="AI126" s="473" t="s">
        <v>123</v>
      </c>
      <c r="AJ126" s="774" t="s">
        <v>27</v>
      </c>
      <c r="AK126" s="761"/>
      <c r="AL126" s="473" t="s">
        <v>124</v>
      </c>
      <c r="AM126" s="474" t="s">
        <v>175</v>
      </c>
      <c r="AP126" s="759" t="s">
        <v>121</v>
      </c>
      <c r="AQ126" s="760"/>
      <c r="AR126" s="760"/>
      <c r="AS126" s="760"/>
      <c r="AT126" s="760"/>
      <c r="AU126" s="761"/>
      <c r="AV126" s="473" t="s">
        <v>111</v>
      </c>
      <c r="AW126" s="774" t="s">
        <v>27</v>
      </c>
      <c r="AX126" s="761"/>
      <c r="AY126" s="474" t="s">
        <v>122</v>
      </c>
    </row>
    <row r="127" spans="2:51" ht="16" thickBot="1" x14ac:dyDescent="0.4">
      <c r="B127" s="768" t="s">
        <v>40</v>
      </c>
      <c r="C127" s="769"/>
      <c r="D127" s="769"/>
      <c r="E127" s="769"/>
      <c r="F127" s="769"/>
      <c r="G127" s="770"/>
      <c r="H127" s="268">
        <f>( SUM(F110, H114, H117, H120))*$C$8</f>
        <v>0</v>
      </c>
      <c r="I127" s="792">
        <f>( SUM(I110, I114, I117, I120, J110, J114, J117, J120))*$C$8</f>
        <v>0</v>
      </c>
      <c r="J127" s="793"/>
      <c r="K127" s="282">
        <f>SUM(H127:J127)</f>
        <v>0</v>
      </c>
      <c r="L127" s="461"/>
      <c r="N127" s="768" t="s">
        <v>40</v>
      </c>
      <c r="O127" s="769"/>
      <c r="P127" s="769"/>
      <c r="Q127" s="769"/>
      <c r="R127" s="769"/>
      <c r="S127" s="769"/>
      <c r="T127" s="311">
        <f>AM84</f>
        <v>0</v>
      </c>
      <c r="U127" s="283">
        <f>( SUM(S110, U114, U117, U120))*$O$8</f>
        <v>0</v>
      </c>
      <c r="V127" s="794">
        <f>( SUM(V110, W110, V114, W114, V117, W117, V120, W120, ))*$O$8</f>
        <v>0</v>
      </c>
      <c r="W127" s="795"/>
      <c r="X127" s="283">
        <f>SUM(U127:W127)</f>
        <v>0</v>
      </c>
      <c r="Y127" s="269">
        <f>K127-X127</f>
        <v>0</v>
      </c>
      <c r="Z127" s="461"/>
      <c r="AA127" s="494"/>
      <c r="AB127" s="768" t="s">
        <v>40</v>
      </c>
      <c r="AC127" s="769"/>
      <c r="AD127" s="769"/>
      <c r="AE127" s="769"/>
      <c r="AF127" s="769"/>
      <c r="AG127" s="770"/>
      <c r="AH127" s="310">
        <f>AM84</f>
        <v>0</v>
      </c>
      <c r="AI127" s="500">
        <f>( SUM(AG110, AI114, AI117, AI120))*$C$8</f>
        <v>0</v>
      </c>
      <c r="AJ127" s="790">
        <f>( SUM(AJ110, AK110, AJ114, AK114, AJ117, AK117, AJ120, AK120, ))*$C$8</f>
        <v>0</v>
      </c>
      <c r="AK127" s="791"/>
      <c r="AL127" s="284">
        <f>SUM(AI127:AK127)</f>
        <v>0</v>
      </c>
      <c r="AM127" s="270">
        <f>IF($O$136&lt;&gt;0, X127+AM84-AL127, K127+AM84-AL127)</f>
        <v>0</v>
      </c>
      <c r="AP127" s="768" t="s">
        <v>40</v>
      </c>
      <c r="AQ127" s="769"/>
      <c r="AR127" s="769"/>
      <c r="AS127" s="769"/>
      <c r="AT127" s="769"/>
      <c r="AU127" s="770"/>
      <c r="AV127" s="433">
        <f>( SUM(AT110, AV114, AV117, AV120))*$C$8</f>
        <v>0</v>
      </c>
      <c r="AW127" s="860">
        <f>( SUM(AW110, AW114, AW117, AW120, AX110, AX114, AX117, AX120))*$C$8</f>
        <v>0</v>
      </c>
      <c r="AX127" s="861"/>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796" t="s">
        <v>126</v>
      </c>
      <c r="C129" s="797"/>
      <c r="D129" s="797"/>
      <c r="E129" s="797"/>
      <c r="F129" s="797"/>
      <c r="G129" s="798"/>
      <c r="H129" s="285">
        <f>SUM(H123,H127)</f>
        <v>0</v>
      </c>
      <c r="I129" s="285">
        <f>SUM(I123, I127)</f>
        <v>0</v>
      </c>
      <c r="J129" s="285">
        <f>SUM(J123)</f>
        <v>0</v>
      </c>
      <c r="K129" s="286">
        <f>SUM(H129:J129)</f>
        <v>0</v>
      </c>
      <c r="L129" s="272"/>
      <c r="N129" s="782" t="s">
        <v>126</v>
      </c>
      <c r="O129" s="783"/>
      <c r="P129" s="783"/>
      <c r="Q129" s="783"/>
      <c r="R129" s="783"/>
      <c r="S129" s="78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784" t="s">
        <v>126</v>
      </c>
      <c r="AC129" s="785"/>
      <c r="AD129" s="785"/>
      <c r="AE129" s="785"/>
      <c r="AF129" s="785"/>
      <c r="AG129" s="78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62" t="s">
        <v>344</v>
      </c>
      <c r="AQ129" s="863"/>
      <c r="AR129" s="863"/>
      <c r="AS129" s="863"/>
      <c r="AT129" s="863"/>
      <c r="AU129" s="864"/>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4"/>
      <c r="AI132" s="761"/>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775"/>
      <c r="AI133" s="776"/>
      <c r="AJ133" s="776"/>
      <c r="AK133" s="777"/>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8"/>
      <c r="AI134" s="770"/>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79" t="s">
        <v>151</v>
      </c>
      <c r="AH136" s="780"/>
      <c r="AI136" s="780"/>
      <c r="AJ136" s="780"/>
      <c r="AK136" s="781"/>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02" t="s">
        <v>306</v>
      </c>
      <c r="C146" s="803"/>
      <c r="D146" s="803"/>
      <c r="E146" s="803"/>
      <c r="F146" s="803"/>
      <c r="G146" s="803"/>
      <c r="H146" s="803"/>
      <c r="I146" s="803"/>
      <c r="J146" s="803"/>
      <c r="K146" s="804"/>
      <c r="N146" s="805" t="s">
        <v>183</v>
      </c>
      <c r="O146" s="806"/>
      <c r="P146" s="806"/>
      <c r="Q146" s="806"/>
      <c r="R146" s="806"/>
      <c r="S146" s="806"/>
      <c r="T146" s="806"/>
      <c r="U146" s="806"/>
      <c r="V146" s="806"/>
      <c r="W146" s="806"/>
      <c r="X146" s="806"/>
      <c r="Y146" s="807"/>
      <c r="AB146" s="808" t="s">
        <v>184</v>
      </c>
      <c r="AC146" s="809"/>
      <c r="AD146" s="809"/>
      <c r="AE146" s="809"/>
      <c r="AF146" s="809"/>
      <c r="AG146" s="809"/>
      <c r="AH146" s="809"/>
      <c r="AI146" s="809"/>
      <c r="AJ146" s="809"/>
      <c r="AK146" s="809"/>
      <c r="AL146" s="809"/>
      <c r="AM146" s="810"/>
      <c r="AP146" s="857" t="s">
        <v>345</v>
      </c>
      <c r="AQ146" s="858"/>
      <c r="AR146" s="858"/>
      <c r="AS146" s="858"/>
      <c r="AT146" s="858"/>
      <c r="AU146" s="858"/>
      <c r="AV146" s="858"/>
      <c r="AW146" s="858"/>
      <c r="AX146" s="858"/>
      <c r="AY146" s="859"/>
    </row>
    <row r="147" spans="2:51" ht="16" thickBot="1" x14ac:dyDescent="0.4">
      <c r="B147" s="250" t="s">
        <v>315</v>
      </c>
      <c r="C147" s="778"/>
      <c r="D147" s="770"/>
      <c r="E147" s="251" t="s">
        <v>314</v>
      </c>
      <c r="F147" s="830"/>
      <c r="G147" s="831"/>
      <c r="H147" s="831"/>
      <c r="I147" s="831"/>
      <c r="J147" s="831"/>
      <c r="K147" s="832"/>
      <c r="N147" s="250" t="s">
        <v>315</v>
      </c>
      <c r="O147" s="830"/>
      <c r="P147" s="831"/>
      <c r="Q147" s="833"/>
      <c r="R147" s="251" t="s">
        <v>314</v>
      </c>
      <c r="S147" s="830"/>
      <c r="T147" s="831"/>
      <c r="U147" s="831"/>
      <c r="V147" s="831"/>
      <c r="W147" s="831"/>
      <c r="X147" s="831"/>
      <c r="Y147" s="832"/>
      <c r="AB147" s="250" t="s">
        <v>315</v>
      </c>
      <c r="AC147" s="830"/>
      <c r="AD147" s="831"/>
      <c r="AE147" s="833"/>
      <c r="AF147" s="251" t="s">
        <v>314</v>
      </c>
      <c r="AG147" s="830"/>
      <c r="AH147" s="831"/>
      <c r="AI147" s="831"/>
      <c r="AJ147" s="831"/>
      <c r="AK147" s="831"/>
      <c r="AL147" s="831"/>
      <c r="AM147" s="832"/>
      <c r="AP147" s="250" t="s">
        <v>326</v>
      </c>
      <c r="AQ147" s="778"/>
      <c r="AR147" s="770"/>
      <c r="AS147" s="251" t="s">
        <v>327</v>
      </c>
      <c r="AT147" s="830"/>
      <c r="AU147" s="831"/>
      <c r="AV147" s="831"/>
      <c r="AW147" s="831"/>
      <c r="AX147" s="831"/>
      <c r="AY147" s="832"/>
    </row>
    <row r="148" spans="2:51" ht="16" thickBot="1" x14ac:dyDescent="0.4">
      <c r="D148" s="144"/>
      <c r="E148" s="144"/>
    </row>
    <row r="149" spans="2:51" x14ac:dyDescent="0.35">
      <c r="B149" s="771" t="s">
        <v>244</v>
      </c>
      <c r="C149" s="772"/>
      <c r="D149" s="772"/>
      <c r="E149" s="772"/>
      <c r="F149" s="772"/>
      <c r="G149" s="772"/>
      <c r="H149" s="772"/>
      <c r="I149" s="772"/>
      <c r="J149" s="772"/>
      <c r="K149" s="773"/>
      <c r="N149" s="759" t="s">
        <v>83</v>
      </c>
      <c r="O149" s="760"/>
      <c r="P149" s="760"/>
      <c r="Q149" s="760"/>
      <c r="R149" s="760"/>
      <c r="S149" s="760"/>
      <c r="T149" s="760"/>
      <c r="U149" s="760"/>
      <c r="V149" s="760"/>
      <c r="W149" s="760"/>
      <c r="X149" s="760"/>
      <c r="Y149" s="801"/>
      <c r="AB149" s="771" t="s">
        <v>83</v>
      </c>
      <c r="AC149" s="772"/>
      <c r="AD149" s="772"/>
      <c r="AE149" s="772"/>
      <c r="AF149" s="772"/>
      <c r="AG149" s="772"/>
      <c r="AH149" s="772"/>
      <c r="AI149" s="772"/>
      <c r="AJ149" s="772"/>
      <c r="AK149" s="772"/>
      <c r="AL149" s="772"/>
      <c r="AM149" s="773"/>
      <c r="AP149" s="771" t="s">
        <v>244</v>
      </c>
      <c r="AQ149" s="772"/>
      <c r="AR149" s="772"/>
      <c r="AS149" s="772"/>
      <c r="AT149" s="772"/>
      <c r="AU149" s="772"/>
      <c r="AV149" s="772"/>
      <c r="AW149" s="772"/>
      <c r="AX149" s="772"/>
      <c r="AY149" s="773"/>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59" t="s">
        <v>109</v>
      </c>
      <c r="C155" s="760"/>
      <c r="D155" s="760"/>
      <c r="E155" s="760"/>
      <c r="F155" s="760"/>
      <c r="G155" s="760"/>
      <c r="H155" s="760"/>
      <c r="I155" s="760"/>
      <c r="J155" s="760"/>
      <c r="K155" s="801"/>
      <c r="N155" s="759" t="s">
        <v>109</v>
      </c>
      <c r="O155" s="760"/>
      <c r="P155" s="760"/>
      <c r="Q155" s="760"/>
      <c r="R155" s="760"/>
      <c r="S155" s="760"/>
      <c r="T155" s="760"/>
      <c r="U155" s="760"/>
      <c r="V155" s="760"/>
      <c r="W155" s="760"/>
      <c r="X155" s="760"/>
      <c r="Y155" s="801"/>
      <c r="AB155" s="759" t="s">
        <v>109</v>
      </c>
      <c r="AC155" s="760"/>
      <c r="AD155" s="760"/>
      <c r="AE155" s="760"/>
      <c r="AF155" s="760"/>
      <c r="AG155" s="760"/>
      <c r="AH155" s="760"/>
      <c r="AI155" s="760"/>
      <c r="AJ155" s="760"/>
      <c r="AK155" s="760"/>
      <c r="AL155" s="760"/>
      <c r="AM155" s="801"/>
      <c r="AP155" s="759" t="s">
        <v>109</v>
      </c>
      <c r="AQ155" s="760"/>
      <c r="AR155" s="760"/>
      <c r="AS155" s="760"/>
      <c r="AT155" s="760"/>
      <c r="AU155" s="760"/>
      <c r="AV155" s="760"/>
      <c r="AW155" s="760"/>
      <c r="AX155" s="760"/>
      <c r="AY155" s="801"/>
    </row>
    <row r="156" spans="2:51" x14ac:dyDescent="0.35">
      <c r="B156" s="788" t="s">
        <v>110</v>
      </c>
      <c r="C156" s="776"/>
      <c r="D156" s="776"/>
      <c r="E156" s="776"/>
      <c r="F156" s="776"/>
      <c r="G156" s="787"/>
      <c r="H156" s="392" t="s">
        <v>111</v>
      </c>
      <c r="I156" s="392" t="s">
        <v>71</v>
      </c>
      <c r="J156" s="392" t="s">
        <v>72</v>
      </c>
      <c r="K156" s="475" t="s">
        <v>94</v>
      </c>
      <c r="M156" s="490"/>
      <c r="N156" s="776" t="s">
        <v>110</v>
      </c>
      <c r="O156" s="776"/>
      <c r="P156" s="776"/>
      <c r="Q156" s="776"/>
      <c r="R156" s="776"/>
      <c r="S156" s="787"/>
      <c r="T156" s="392" t="s">
        <v>175</v>
      </c>
      <c r="U156" s="392" t="s">
        <v>41</v>
      </c>
      <c r="V156" s="392" t="s">
        <v>71</v>
      </c>
      <c r="W156" s="392" t="s">
        <v>72</v>
      </c>
      <c r="X156" s="392" t="s">
        <v>94</v>
      </c>
      <c r="Y156" s="475" t="s">
        <v>95</v>
      </c>
      <c r="AB156" s="788" t="s">
        <v>110</v>
      </c>
      <c r="AC156" s="776"/>
      <c r="AD156" s="776"/>
      <c r="AE156" s="776"/>
      <c r="AF156" s="776"/>
      <c r="AG156" s="776"/>
      <c r="AH156" s="392" t="s">
        <v>175</v>
      </c>
      <c r="AI156" s="392" t="s">
        <v>112</v>
      </c>
      <c r="AJ156" s="392" t="s">
        <v>71</v>
      </c>
      <c r="AK156" s="392" t="s">
        <v>72</v>
      </c>
      <c r="AL156" s="392" t="s">
        <v>96</v>
      </c>
      <c r="AM156" s="475" t="s">
        <v>187</v>
      </c>
      <c r="AP156" s="788" t="s">
        <v>110</v>
      </c>
      <c r="AQ156" s="776"/>
      <c r="AR156" s="776"/>
      <c r="AS156" s="776"/>
      <c r="AT156" s="776"/>
      <c r="AU156" s="787"/>
      <c r="AV156" s="392" t="s">
        <v>111</v>
      </c>
      <c r="AW156" s="392" t="s">
        <v>71</v>
      </c>
      <c r="AX156" s="392" t="s">
        <v>72</v>
      </c>
      <c r="AY156" s="475" t="s">
        <v>94</v>
      </c>
    </row>
    <row r="157" spans="2:51" ht="16" thickBot="1" x14ac:dyDescent="0.4">
      <c r="B157" s="764">
        <f>B114</f>
        <v>0</v>
      </c>
      <c r="C157" s="762"/>
      <c r="D157" s="762"/>
      <c r="E157" s="762"/>
      <c r="F157" s="762"/>
      <c r="G157" s="763"/>
      <c r="H157" s="301">
        <v>0</v>
      </c>
      <c r="I157" s="301">
        <v>0</v>
      </c>
      <c r="J157" s="301">
        <v>0</v>
      </c>
      <c r="K157" s="282">
        <f>SUM(H157:J157)</f>
        <v>0</v>
      </c>
      <c r="L157" s="461"/>
      <c r="M157" s="490"/>
      <c r="N157" s="764">
        <f>N114</f>
        <v>0</v>
      </c>
      <c r="O157" s="762"/>
      <c r="P157" s="762"/>
      <c r="Q157" s="762"/>
      <c r="R157" s="762"/>
      <c r="S157" s="763"/>
      <c r="T157" s="305">
        <f>AM114</f>
        <v>0</v>
      </c>
      <c r="U157" s="302">
        <v>0</v>
      </c>
      <c r="V157" s="301">
        <v>0</v>
      </c>
      <c r="W157" s="301">
        <v>0</v>
      </c>
      <c r="X157" s="283">
        <f>SUM(U157:W157)</f>
        <v>0</v>
      </c>
      <c r="Y157" s="269">
        <f>K157-X157</f>
        <v>0</v>
      </c>
      <c r="Z157" s="461"/>
      <c r="AA157" s="461"/>
      <c r="AB157" s="764">
        <f>IF($O$175&lt;&gt;0, N157, B157)</f>
        <v>0</v>
      </c>
      <c r="AC157" s="762"/>
      <c r="AD157" s="762"/>
      <c r="AE157" s="762"/>
      <c r="AF157" s="762"/>
      <c r="AG157" s="763"/>
      <c r="AH157" s="310">
        <f>AM114</f>
        <v>0</v>
      </c>
      <c r="AI157" s="301">
        <v>0</v>
      </c>
      <c r="AJ157" s="301">
        <v>0</v>
      </c>
      <c r="AK157" s="301">
        <v>0</v>
      </c>
      <c r="AL157" s="284">
        <f>SUM(AI157:AK157)</f>
        <v>0</v>
      </c>
      <c r="AM157" s="270">
        <f>IF($O$179&lt;&gt;0, X157+AM114-AL157, K157+AM114-AL157)</f>
        <v>0</v>
      </c>
      <c r="AP157" s="768"/>
      <c r="AQ157" s="769"/>
      <c r="AR157" s="769"/>
      <c r="AS157" s="769"/>
      <c r="AT157" s="769"/>
      <c r="AU157" s="770"/>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59" t="s">
        <v>114</v>
      </c>
      <c r="C159" s="760"/>
      <c r="D159" s="760"/>
      <c r="E159" s="760"/>
      <c r="F159" s="760"/>
      <c r="G159" s="761"/>
      <c r="H159" s="473" t="s">
        <v>111</v>
      </c>
      <c r="I159" s="473" t="s">
        <v>71</v>
      </c>
      <c r="J159" s="473" t="s">
        <v>72</v>
      </c>
      <c r="K159" s="474" t="s">
        <v>94</v>
      </c>
      <c r="N159" s="759" t="s">
        <v>114</v>
      </c>
      <c r="O159" s="760"/>
      <c r="P159" s="760"/>
      <c r="Q159" s="760"/>
      <c r="R159" s="760"/>
      <c r="S159" s="761"/>
      <c r="T159" s="492" t="s">
        <v>175</v>
      </c>
      <c r="U159" s="473" t="s">
        <v>41</v>
      </c>
      <c r="V159" s="473" t="s">
        <v>71</v>
      </c>
      <c r="W159" s="473" t="s">
        <v>72</v>
      </c>
      <c r="X159" s="473" t="s">
        <v>94</v>
      </c>
      <c r="Y159" s="474" t="s">
        <v>95</v>
      </c>
      <c r="AA159" s="490"/>
      <c r="AB159" s="759" t="s">
        <v>114</v>
      </c>
      <c r="AC159" s="760"/>
      <c r="AD159" s="760"/>
      <c r="AE159" s="760"/>
      <c r="AF159" s="760"/>
      <c r="AG159" s="761"/>
      <c r="AH159" s="473" t="s">
        <v>175</v>
      </c>
      <c r="AI159" s="473" t="s">
        <v>112</v>
      </c>
      <c r="AJ159" s="473" t="s">
        <v>71</v>
      </c>
      <c r="AK159" s="473" t="s">
        <v>72</v>
      </c>
      <c r="AL159" s="473" t="s">
        <v>96</v>
      </c>
      <c r="AM159" s="474" t="s">
        <v>187</v>
      </c>
      <c r="AP159" s="759" t="s">
        <v>114</v>
      </c>
      <c r="AQ159" s="760"/>
      <c r="AR159" s="760"/>
      <c r="AS159" s="760"/>
      <c r="AT159" s="760"/>
      <c r="AU159" s="761"/>
      <c r="AV159" s="473" t="s">
        <v>111</v>
      </c>
      <c r="AW159" s="473" t="s">
        <v>71</v>
      </c>
      <c r="AX159" s="473" t="s">
        <v>72</v>
      </c>
      <c r="AY159" s="474" t="s">
        <v>94</v>
      </c>
    </row>
    <row r="160" spans="2:51" ht="16" thickBot="1" x14ac:dyDescent="0.4">
      <c r="B160" s="764">
        <f>B117</f>
        <v>0</v>
      </c>
      <c r="C160" s="762"/>
      <c r="D160" s="762"/>
      <c r="E160" s="762"/>
      <c r="F160" s="762"/>
      <c r="G160" s="763"/>
      <c r="H160" s="301">
        <v>0</v>
      </c>
      <c r="I160" s="301">
        <v>0</v>
      </c>
      <c r="J160" s="301">
        <v>0</v>
      </c>
      <c r="K160" s="282">
        <f>SUM(H160:J160)</f>
        <v>0</v>
      </c>
      <c r="L160" s="461"/>
      <c r="N160" s="764">
        <f>N117</f>
        <v>0</v>
      </c>
      <c r="O160" s="762"/>
      <c r="P160" s="762"/>
      <c r="Q160" s="762"/>
      <c r="R160" s="762"/>
      <c r="S160" s="763"/>
      <c r="T160" s="306">
        <f>AM117</f>
        <v>0</v>
      </c>
      <c r="U160" s="302">
        <v>0</v>
      </c>
      <c r="V160" s="302">
        <v>0</v>
      </c>
      <c r="W160" s="301">
        <v>0</v>
      </c>
      <c r="X160" s="313">
        <f>SUM(U160:W160)</f>
        <v>0</v>
      </c>
      <c r="Y160" s="269">
        <f>K160-X160</f>
        <v>0</v>
      </c>
      <c r="Z160" s="461"/>
      <c r="AA160" s="494"/>
      <c r="AB160" s="764">
        <f>IF($O$175&lt;&gt;0, N160, B160)</f>
        <v>0</v>
      </c>
      <c r="AC160" s="762"/>
      <c r="AD160" s="762"/>
      <c r="AE160" s="762"/>
      <c r="AF160" s="762"/>
      <c r="AG160" s="763"/>
      <c r="AH160" s="314">
        <f>AM117</f>
        <v>0</v>
      </c>
      <c r="AI160" s="301">
        <v>0</v>
      </c>
      <c r="AJ160" s="302">
        <v>0</v>
      </c>
      <c r="AK160" s="301">
        <v>0</v>
      </c>
      <c r="AL160" s="315">
        <f>SUM(AI160:AK160)</f>
        <v>0</v>
      </c>
      <c r="AM160" s="270">
        <f>IF($O$179&lt;&gt;0, X160+AM117-AL160, K160+AM117-AL160)</f>
        <v>0</v>
      </c>
      <c r="AP160" s="768"/>
      <c r="AQ160" s="769"/>
      <c r="AR160" s="769"/>
      <c r="AS160" s="769"/>
      <c r="AT160" s="769"/>
      <c r="AU160" s="770"/>
      <c r="AV160" s="302">
        <v>0</v>
      </c>
      <c r="AW160" s="302">
        <v>0</v>
      </c>
      <c r="AX160" s="302">
        <v>0</v>
      </c>
      <c r="AY160" s="435">
        <f>SUM(AV160:AX160)</f>
        <v>0</v>
      </c>
    </row>
    <row r="161" spans="2:51" ht="16" thickBot="1" x14ac:dyDescent="0.4">
      <c r="D161" s="144"/>
      <c r="E161" s="144"/>
      <c r="H161" s="272"/>
      <c r="I161" s="272"/>
      <c r="J161" s="272"/>
      <c r="K161" s="272"/>
      <c r="L161" s="461"/>
      <c r="N161" s="789"/>
      <c r="O161" s="789"/>
      <c r="P161" s="789"/>
      <c r="Q161" s="789"/>
      <c r="R161" s="789"/>
      <c r="S161" s="789"/>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59" t="s">
        <v>116</v>
      </c>
      <c r="C162" s="760"/>
      <c r="D162" s="760"/>
      <c r="E162" s="760"/>
      <c r="F162" s="760"/>
      <c r="G162" s="761"/>
      <c r="H162" s="473" t="s">
        <v>111</v>
      </c>
      <c r="I162" s="473" t="s">
        <v>71</v>
      </c>
      <c r="J162" s="473" t="s">
        <v>72</v>
      </c>
      <c r="K162" s="474" t="s">
        <v>94</v>
      </c>
      <c r="M162" s="490"/>
      <c r="N162" s="760" t="s">
        <v>116</v>
      </c>
      <c r="O162" s="760"/>
      <c r="P162" s="760"/>
      <c r="Q162" s="760"/>
      <c r="R162" s="760"/>
      <c r="S162" s="761"/>
      <c r="T162" s="492" t="s">
        <v>175</v>
      </c>
      <c r="U162" s="473" t="s">
        <v>41</v>
      </c>
      <c r="V162" s="473" t="s">
        <v>71</v>
      </c>
      <c r="W162" s="473" t="s">
        <v>72</v>
      </c>
      <c r="X162" s="473" t="s">
        <v>94</v>
      </c>
      <c r="Y162" s="474" t="s">
        <v>95</v>
      </c>
      <c r="AA162" s="490"/>
      <c r="AB162" s="759" t="s">
        <v>116</v>
      </c>
      <c r="AC162" s="760"/>
      <c r="AD162" s="760"/>
      <c r="AE162" s="760"/>
      <c r="AF162" s="760"/>
      <c r="AG162" s="761"/>
      <c r="AH162" s="473" t="s">
        <v>175</v>
      </c>
      <c r="AI162" s="473" t="s">
        <v>112</v>
      </c>
      <c r="AJ162" s="473" t="s">
        <v>71</v>
      </c>
      <c r="AK162" s="473" t="s">
        <v>72</v>
      </c>
      <c r="AL162" s="473" t="s">
        <v>96</v>
      </c>
      <c r="AM162" s="474" t="s">
        <v>187</v>
      </c>
      <c r="AP162" s="759" t="s">
        <v>116</v>
      </c>
      <c r="AQ162" s="760"/>
      <c r="AR162" s="760"/>
      <c r="AS162" s="760"/>
      <c r="AT162" s="760"/>
      <c r="AU162" s="761"/>
      <c r="AV162" s="473" t="s">
        <v>111</v>
      </c>
      <c r="AW162" s="473" t="s">
        <v>71</v>
      </c>
      <c r="AX162" s="473" t="s">
        <v>72</v>
      </c>
      <c r="AY162" s="474" t="s">
        <v>94</v>
      </c>
    </row>
    <row r="163" spans="2:51" ht="16" thickBot="1" x14ac:dyDescent="0.4">
      <c r="B163" s="764">
        <f>B120</f>
        <v>0</v>
      </c>
      <c r="C163" s="762"/>
      <c r="D163" s="762"/>
      <c r="E163" s="762"/>
      <c r="F163" s="762"/>
      <c r="G163" s="763"/>
      <c r="H163" s="301">
        <v>0</v>
      </c>
      <c r="I163" s="301">
        <v>0</v>
      </c>
      <c r="J163" s="301">
        <v>0</v>
      </c>
      <c r="K163" s="282">
        <f>SUM(H163:J163)</f>
        <v>0</v>
      </c>
      <c r="L163" s="461"/>
      <c r="M163" s="490"/>
      <c r="N163" s="762">
        <f>N120</f>
        <v>0</v>
      </c>
      <c r="O163" s="762"/>
      <c r="P163" s="762"/>
      <c r="Q163" s="762"/>
      <c r="R163" s="762"/>
      <c r="S163" s="763"/>
      <c r="T163" s="305">
        <f>AM120</f>
        <v>0</v>
      </c>
      <c r="U163" s="301">
        <v>0</v>
      </c>
      <c r="V163" s="301">
        <v>0</v>
      </c>
      <c r="W163" s="301">
        <v>0</v>
      </c>
      <c r="X163" s="283">
        <f t="shared" ref="X163" si="30">SUM(U163:W163)</f>
        <v>0</v>
      </c>
      <c r="Y163" s="269">
        <f>K163-X163</f>
        <v>0</v>
      </c>
      <c r="Z163" s="461"/>
      <c r="AA163" s="494"/>
      <c r="AB163" s="764">
        <f>IF($O$175&lt;&gt;0, N163, B163)</f>
        <v>0</v>
      </c>
      <c r="AC163" s="762"/>
      <c r="AD163" s="762"/>
      <c r="AE163" s="762"/>
      <c r="AF163" s="762"/>
      <c r="AG163" s="763"/>
      <c r="AH163" s="308">
        <f>AM120</f>
        <v>0</v>
      </c>
      <c r="AI163" s="301">
        <v>0</v>
      </c>
      <c r="AJ163" s="301">
        <v>0</v>
      </c>
      <c r="AK163" s="301">
        <v>0</v>
      </c>
      <c r="AL163" s="284">
        <f t="shared" ref="AL163" si="31">SUM(AI163:AK163)</f>
        <v>0</v>
      </c>
      <c r="AM163" s="270">
        <f>IF($O$179&lt;&gt;0, X163+AM120-AL163, K163+AM120-AL163)</f>
        <v>0</v>
      </c>
      <c r="AP163" s="768"/>
      <c r="AQ163" s="769"/>
      <c r="AR163" s="769"/>
      <c r="AS163" s="769"/>
      <c r="AT163" s="769"/>
      <c r="AU163" s="770"/>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1" t="s">
        <v>119</v>
      </c>
      <c r="C166" s="772"/>
      <c r="D166" s="772"/>
      <c r="E166" s="772"/>
      <c r="F166" s="772"/>
      <c r="G166" s="772"/>
      <c r="H166" s="273">
        <f>SUM(F153, H157, H160, H163)</f>
        <v>0</v>
      </c>
      <c r="I166" s="273">
        <f>SUM(I153, I157, I160, I163, )</f>
        <v>0</v>
      </c>
      <c r="J166" s="273">
        <f>SUM(J153, J157, J160, J163)</f>
        <v>0</v>
      </c>
      <c r="K166" s="274">
        <f>SUM(H166:J166)</f>
        <v>0</v>
      </c>
      <c r="L166" s="461"/>
      <c r="N166" s="765" t="s">
        <v>119</v>
      </c>
      <c r="O166" s="766"/>
      <c r="P166" s="766"/>
      <c r="Q166" s="766"/>
      <c r="R166" s="766"/>
      <c r="S166" s="767"/>
      <c r="T166" s="307">
        <f>AM123</f>
        <v>0</v>
      </c>
      <c r="U166" s="303">
        <f>SUM(S153, U157, U160, U163)</f>
        <v>0</v>
      </c>
      <c r="V166" s="275">
        <f>SUM(V153, V157, V160, V163)</f>
        <v>0</v>
      </c>
      <c r="W166" s="275">
        <f>SUM(W153, W157, W160, W163)</f>
        <v>0</v>
      </c>
      <c r="X166" s="275">
        <f>SUM(U166:W166)</f>
        <v>0</v>
      </c>
      <c r="Y166" s="276">
        <f>K166-X166</f>
        <v>0</v>
      </c>
      <c r="Z166" s="461"/>
      <c r="AA166" s="461"/>
      <c r="AB166" s="759" t="s">
        <v>119</v>
      </c>
      <c r="AC166" s="760"/>
      <c r="AD166" s="760"/>
      <c r="AE166" s="760"/>
      <c r="AF166" s="760"/>
      <c r="AG166" s="761"/>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59" t="s">
        <v>119</v>
      </c>
      <c r="AQ166" s="760"/>
      <c r="AR166" s="760"/>
      <c r="AS166" s="760"/>
      <c r="AT166" s="760"/>
      <c r="AU166" s="761"/>
      <c r="AV166" s="436">
        <f>SUM(AT153, AV157, AV160, AV163)</f>
        <v>0</v>
      </c>
      <c r="AW166" s="436">
        <f>SUM(AW153, AW157, AW160, AW163, )</f>
        <v>0</v>
      </c>
      <c r="AX166" s="436">
        <f>SUM(AX153, AX157, AX160, AX163)</f>
        <v>0</v>
      </c>
      <c r="AY166" s="437">
        <f>SUM(AV166:AX166)</f>
        <v>0</v>
      </c>
    </row>
    <row r="167" spans="2:51" ht="16" thickBot="1" x14ac:dyDescent="0.4">
      <c r="B167" s="799" t="s">
        <v>120</v>
      </c>
      <c r="C167" s="800"/>
      <c r="D167" s="800"/>
      <c r="E167" s="800"/>
      <c r="F167" s="800"/>
      <c r="G167" s="800"/>
      <c r="H167" s="481"/>
      <c r="I167" s="482"/>
      <c r="J167" s="253">
        <f>SUM(I166:J166)</f>
        <v>0</v>
      </c>
      <c r="K167" s="282">
        <f>SUM(H167:J167)</f>
        <v>0</v>
      </c>
      <c r="L167" s="461"/>
      <c r="N167" s="768" t="s">
        <v>120</v>
      </c>
      <c r="O167" s="769"/>
      <c r="P167" s="769"/>
      <c r="Q167" s="769"/>
      <c r="R167" s="769"/>
      <c r="S167" s="769"/>
      <c r="T167" s="305">
        <f>AM124</f>
        <v>0</v>
      </c>
      <c r="U167" s="495"/>
      <c r="V167" s="483"/>
      <c r="W167" s="483"/>
      <c r="X167" s="254">
        <f xml:space="preserve"> SUM(V153, W153, V157, W157, V160, W160, V163, W163)</f>
        <v>0</v>
      </c>
      <c r="Y167" s="269">
        <f>H167-X167</f>
        <v>0</v>
      </c>
      <c r="Z167" s="461"/>
      <c r="AA167" s="461"/>
      <c r="AB167" s="768" t="s">
        <v>120</v>
      </c>
      <c r="AC167" s="769"/>
      <c r="AD167" s="769"/>
      <c r="AE167" s="769"/>
      <c r="AF167" s="769"/>
      <c r="AG167" s="770"/>
      <c r="AH167" s="310">
        <f>AM124</f>
        <v>0</v>
      </c>
      <c r="AI167" s="484"/>
      <c r="AJ167" s="485"/>
      <c r="AK167" s="485"/>
      <c r="AL167" s="281">
        <f xml:space="preserve"> SUM(AJ153, AK153, AJ157, AK157, AJ160, AK160, AJ163, AK163)</f>
        <v>0</v>
      </c>
      <c r="AM167" s="270">
        <f>IF($O$179&lt;&gt;0, X167+AM124-AL167, K167+AM124-AL167)</f>
        <v>0</v>
      </c>
      <c r="AP167" s="768" t="s">
        <v>120</v>
      </c>
      <c r="AQ167" s="769"/>
      <c r="AR167" s="769"/>
      <c r="AS167" s="769"/>
      <c r="AT167" s="769"/>
      <c r="AU167" s="770"/>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59" t="s">
        <v>121</v>
      </c>
      <c r="C169" s="760"/>
      <c r="D169" s="760"/>
      <c r="E169" s="760"/>
      <c r="F169" s="760"/>
      <c r="G169" s="761"/>
      <c r="H169" s="473" t="s">
        <v>111</v>
      </c>
      <c r="I169" s="774" t="s">
        <v>27</v>
      </c>
      <c r="J169" s="761"/>
      <c r="K169" s="474" t="s">
        <v>122</v>
      </c>
      <c r="L169" s="461"/>
      <c r="N169" s="759" t="s">
        <v>121</v>
      </c>
      <c r="O169" s="760"/>
      <c r="P169" s="760"/>
      <c r="Q169" s="760"/>
      <c r="R169" s="760"/>
      <c r="S169" s="760"/>
      <c r="T169" s="473" t="s">
        <v>175</v>
      </c>
      <c r="U169" s="473" t="s">
        <v>41</v>
      </c>
      <c r="V169" s="774" t="s">
        <v>27</v>
      </c>
      <c r="W169" s="761"/>
      <c r="X169" s="473" t="s">
        <v>94</v>
      </c>
      <c r="Y169" s="474" t="s">
        <v>95</v>
      </c>
      <c r="Z169" s="461"/>
      <c r="AA169" s="494"/>
      <c r="AB169" s="759" t="s">
        <v>121</v>
      </c>
      <c r="AC169" s="760"/>
      <c r="AD169" s="760"/>
      <c r="AE169" s="760"/>
      <c r="AF169" s="760"/>
      <c r="AG169" s="761"/>
      <c r="AH169" s="473" t="s">
        <v>175</v>
      </c>
      <c r="AI169" s="473" t="s">
        <v>123</v>
      </c>
      <c r="AJ169" s="774" t="s">
        <v>27</v>
      </c>
      <c r="AK169" s="761"/>
      <c r="AL169" s="473" t="s">
        <v>124</v>
      </c>
      <c r="AM169" s="474" t="s">
        <v>187</v>
      </c>
      <c r="AP169" s="759" t="s">
        <v>121</v>
      </c>
      <c r="AQ169" s="760"/>
      <c r="AR169" s="760"/>
      <c r="AS169" s="760"/>
      <c r="AT169" s="760"/>
      <c r="AU169" s="761"/>
      <c r="AV169" s="473" t="s">
        <v>111</v>
      </c>
      <c r="AW169" s="774" t="s">
        <v>27</v>
      </c>
      <c r="AX169" s="761"/>
      <c r="AY169" s="474" t="s">
        <v>122</v>
      </c>
    </row>
    <row r="170" spans="2:51" ht="16" thickBot="1" x14ac:dyDescent="0.4">
      <c r="B170" s="768" t="s">
        <v>40</v>
      </c>
      <c r="C170" s="769"/>
      <c r="D170" s="769"/>
      <c r="E170" s="769"/>
      <c r="F170" s="769"/>
      <c r="G170" s="770"/>
      <c r="H170" s="268">
        <f>( SUM(F153, H157, H160, H163))*$C$8</f>
        <v>0</v>
      </c>
      <c r="I170" s="792">
        <f>( SUM(I153, I157, I160, I163, J153, J157, J160, J163))*$C$8</f>
        <v>0</v>
      </c>
      <c r="J170" s="793"/>
      <c r="K170" s="282">
        <f>SUM(H170:J170)</f>
        <v>0</v>
      </c>
      <c r="L170" s="461"/>
      <c r="N170" s="768" t="s">
        <v>40</v>
      </c>
      <c r="O170" s="769"/>
      <c r="P170" s="769"/>
      <c r="Q170" s="769"/>
      <c r="R170" s="769"/>
      <c r="S170" s="769"/>
      <c r="T170" s="311">
        <f>AM127</f>
        <v>0</v>
      </c>
      <c r="U170" s="283">
        <f>( SUM(S153, U157, U160, U163))*$O$8</f>
        <v>0</v>
      </c>
      <c r="V170" s="794">
        <f>( SUM(V153, W153, V157, W157, V160, W160, V163, W163, ))*$O$8</f>
        <v>0</v>
      </c>
      <c r="W170" s="795"/>
      <c r="X170" s="283">
        <f>SUM(U170:W170)</f>
        <v>0</v>
      </c>
      <c r="Y170" s="269">
        <f>K170-X170</f>
        <v>0</v>
      </c>
      <c r="Z170" s="461"/>
      <c r="AA170" s="494"/>
      <c r="AB170" s="768" t="s">
        <v>40</v>
      </c>
      <c r="AC170" s="769"/>
      <c r="AD170" s="769"/>
      <c r="AE170" s="769"/>
      <c r="AF170" s="769"/>
      <c r="AG170" s="770"/>
      <c r="AH170" s="310">
        <f>AM127</f>
        <v>0</v>
      </c>
      <c r="AI170" s="500">
        <f>( SUM(AG153, AI157, AI160, AI163))*$C$8</f>
        <v>0</v>
      </c>
      <c r="AJ170" s="790">
        <f>( SUM(AJ153, AK153, AJ157, AK157, AJ160, AK160, AJ163, AK163, ))*$C$8</f>
        <v>0</v>
      </c>
      <c r="AK170" s="791"/>
      <c r="AL170" s="284">
        <f>SUM(AI170:AK170)</f>
        <v>0</v>
      </c>
      <c r="AM170" s="270">
        <f>IF($O$179&lt;&gt;0, X170+AM127-AL170, K170+AM127-AL170)</f>
        <v>0</v>
      </c>
      <c r="AP170" s="768" t="s">
        <v>40</v>
      </c>
      <c r="AQ170" s="769"/>
      <c r="AR170" s="769"/>
      <c r="AS170" s="769"/>
      <c r="AT170" s="769"/>
      <c r="AU170" s="770"/>
      <c r="AV170" s="433">
        <f>( SUM(AT153, AV157, AV160, AV163))*$C$8</f>
        <v>0</v>
      </c>
      <c r="AW170" s="860">
        <f>( SUM(AW153, AW157, AW160, AW163, AX153, AX157, AX160, AX163))*$C$8</f>
        <v>0</v>
      </c>
      <c r="AX170" s="861"/>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796" t="s">
        <v>126</v>
      </c>
      <c r="C172" s="797"/>
      <c r="D172" s="797"/>
      <c r="E172" s="797"/>
      <c r="F172" s="797"/>
      <c r="G172" s="798"/>
      <c r="H172" s="285">
        <f>SUM(H166,H170)</f>
        <v>0</v>
      </c>
      <c r="I172" s="285">
        <f>SUM(I166, I170)</f>
        <v>0</v>
      </c>
      <c r="J172" s="285">
        <f>SUM(J166)</f>
        <v>0</v>
      </c>
      <c r="K172" s="286">
        <f>SUM(H172:J172)</f>
        <v>0</v>
      </c>
      <c r="L172" s="272"/>
      <c r="N172" s="782" t="s">
        <v>126</v>
      </c>
      <c r="O172" s="783"/>
      <c r="P172" s="783"/>
      <c r="Q172" s="783"/>
      <c r="R172" s="783"/>
      <c r="S172" s="78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784" t="s">
        <v>126</v>
      </c>
      <c r="AC172" s="785"/>
      <c r="AD172" s="785"/>
      <c r="AE172" s="785"/>
      <c r="AF172" s="785"/>
      <c r="AG172" s="78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62" t="s">
        <v>346</v>
      </c>
      <c r="AQ172" s="863"/>
      <c r="AR172" s="863"/>
      <c r="AS172" s="863"/>
      <c r="AT172" s="863"/>
      <c r="AU172" s="864"/>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4"/>
      <c r="AI175" s="761"/>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775"/>
      <c r="AI176" s="776"/>
      <c r="AJ176" s="776"/>
      <c r="AK176" s="777"/>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8"/>
      <c r="AI177" s="770"/>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79" t="s">
        <v>151</v>
      </c>
      <c r="AH179" s="780"/>
      <c r="AI179" s="780"/>
      <c r="AJ179" s="780"/>
      <c r="AK179" s="781"/>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02" t="s">
        <v>307</v>
      </c>
      <c r="C189" s="803"/>
      <c r="D189" s="803"/>
      <c r="E189" s="803"/>
      <c r="F189" s="803"/>
      <c r="G189" s="803"/>
      <c r="H189" s="803"/>
      <c r="I189" s="803"/>
      <c r="J189" s="803"/>
      <c r="K189" s="804"/>
      <c r="N189" s="805" t="s">
        <v>195</v>
      </c>
      <c r="O189" s="806"/>
      <c r="P189" s="806"/>
      <c r="Q189" s="806"/>
      <c r="R189" s="806"/>
      <c r="S189" s="806"/>
      <c r="T189" s="806"/>
      <c r="U189" s="806"/>
      <c r="V189" s="806"/>
      <c r="W189" s="806"/>
      <c r="X189" s="806"/>
      <c r="Y189" s="807"/>
      <c r="AB189" s="808" t="s">
        <v>196</v>
      </c>
      <c r="AC189" s="809"/>
      <c r="AD189" s="809"/>
      <c r="AE189" s="809"/>
      <c r="AF189" s="809"/>
      <c r="AG189" s="809"/>
      <c r="AH189" s="809"/>
      <c r="AI189" s="809"/>
      <c r="AJ189" s="809"/>
      <c r="AK189" s="809"/>
      <c r="AL189" s="809"/>
      <c r="AM189" s="810"/>
      <c r="AP189" s="857" t="s">
        <v>347</v>
      </c>
      <c r="AQ189" s="858"/>
      <c r="AR189" s="858"/>
      <c r="AS189" s="858"/>
      <c r="AT189" s="858"/>
      <c r="AU189" s="858"/>
      <c r="AV189" s="858"/>
      <c r="AW189" s="858"/>
      <c r="AX189" s="858"/>
      <c r="AY189" s="859"/>
    </row>
    <row r="190" spans="2:51" ht="16" thickBot="1" x14ac:dyDescent="0.4">
      <c r="B190" s="250" t="s">
        <v>316</v>
      </c>
      <c r="C190" s="778"/>
      <c r="D190" s="770"/>
      <c r="E190" s="251" t="s">
        <v>317</v>
      </c>
      <c r="F190" s="830"/>
      <c r="G190" s="831"/>
      <c r="H190" s="831"/>
      <c r="I190" s="831"/>
      <c r="J190" s="831"/>
      <c r="K190" s="832"/>
      <c r="N190" s="250" t="s">
        <v>316</v>
      </c>
      <c r="O190" s="830"/>
      <c r="P190" s="831"/>
      <c r="Q190" s="833"/>
      <c r="R190" s="251" t="s">
        <v>317</v>
      </c>
      <c r="S190" s="830"/>
      <c r="T190" s="831"/>
      <c r="U190" s="831"/>
      <c r="V190" s="831"/>
      <c r="W190" s="831"/>
      <c r="X190" s="831"/>
      <c r="Y190" s="832"/>
      <c r="AB190" s="250" t="s">
        <v>316</v>
      </c>
      <c r="AC190" s="830"/>
      <c r="AD190" s="831"/>
      <c r="AE190" s="833"/>
      <c r="AF190" s="251" t="s">
        <v>317</v>
      </c>
      <c r="AG190" s="830"/>
      <c r="AH190" s="831"/>
      <c r="AI190" s="831"/>
      <c r="AJ190" s="831"/>
      <c r="AK190" s="831"/>
      <c r="AL190" s="831"/>
      <c r="AM190" s="832"/>
      <c r="AP190" s="250" t="s">
        <v>326</v>
      </c>
      <c r="AQ190" s="778"/>
      <c r="AR190" s="770"/>
      <c r="AS190" s="251" t="s">
        <v>327</v>
      </c>
      <c r="AT190" s="830"/>
      <c r="AU190" s="831"/>
      <c r="AV190" s="831"/>
      <c r="AW190" s="831"/>
      <c r="AX190" s="831"/>
      <c r="AY190" s="832"/>
    </row>
    <row r="191" spans="2:51" ht="16" thickBot="1" x14ac:dyDescent="0.4">
      <c r="D191" s="144"/>
      <c r="E191" s="144"/>
    </row>
    <row r="192" spans="2:51" x14ac:dyDescent="0.35">
      <c r="B192" s="771" t="s">
        <v>244</v>
      </c>
      <c r="C192" s="772"/>
      <c r="D192" s="772"/>
      <c r="E192" s="772"/>
      <c r="F192" s="772"/>
      <c r="G192" s="772"/>
      <c r="H192" s="772"/>
      <c r="I192" s="772"/>
      <c r="J192" s="772"/>
      <c r="K192" s="773"/>
      <c r="N192" s="759" t="s">
        <v>83</v>
      </c>
      <c r="O192" s="760"/>
      <c r="P192" s="760"/>
      <c r="Q192" s="760"/>
      <c r="R192" s="760"/>
      <c r="S192" s="760"/>
      <c r="T192" s="760"/>
      <c r="U192" s="760"/>
      <c r="V192" s="760"/>
      <c r="W192" s="760"/>
      <c r="X192" s="760"/>
      <c r="Y192" s="801"/>
      <c r="AB192" s="771" t="s">
        <v>83</v>
      </c>
      <c r="AC192" s="772"/>
      <c r="AD192" s="772"/>
      <c r="AE192" s="772"/>
      <c r="AF192" s="772"/>
      <c r="AG192" s="772"/>
      <c r="AH192" s="772"/>
      <c r="AI192" s="772"/>
      <c r="AJ192" s="772"/>
      <c r="AK192" s="772"/>
      <c r="AL192" s="772"/>
      <c r="AM192" s="773"/>
      <c r="AP192" s="771" t="s">
        <v>244</v>
      </c>
      <c r="AQ192" s="772"/>
      <c r="AR192" s="772"/>
      <c r="AS192" s="772"/>
      <c r="AT192" s="772"/>
      <c r="AU192" s="772"/>
      <c r="AV192" s="772"/>
      <c r="AW192" s="772"/>
      <c r="AX192" s="772"/>
      <c r="AY192" s="773"/>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59" t="s">
        <v>109</v>
      </c>
      <c r="C198" s="760"/>
      <c r="D198" s="760"/>
      <c r="E198" s="760"/>
      <c r="F198" s="760"/>
      <c r="G198" s="760"/>
      <c r="H198" s="760"/>
      <c r="I198" s="760"/>
      <c r="J198" s="760"/>
      <c r="K198" s="801"/>
      <c r="N198" s="759" t="s">
        <v>109</v>
      </c>
      <c r="O198" s="760"/>
      <c r="P198" s="760"/>
      <c r="Q198" s="760"/>
      <c r="R198" s="760"/>
      <c r="S198" s="760"/>
      <c r="T198" s="760"/>
      <c r="U198" s="760"/>
      <c r="V198" s="760"/>
      <c r="W198" s="760"/>
      <c r="X198" s="760"/>
      <c r="Y198" s="801"/>
      <c r="AB198" s="759" t="s">
        <v>109</v>
      </c>
      <c r="AC198" s="760"/>
      <c r="AD198" s="760"/>
      <c r="AE198" s="760"/>
      <c r="AF198" s="760"/>
      <c r="AG198" s="760"/>
      <c r="AH198" s="760"/>
      <c r="AI198" s="760"/>
      <c r="AJ198" s="760"/>
      <c r="AK198" s="760"/>
      <c r="AL198" s="760"/>
      <c r="AM198" s="801"/>
      <c r="AP198" s="759" t="s">
        <v>109</v>
      </c>
      <c r="AQ198" s="760"/>
      <c r="AR198" s="760"/>
      <c r="AS198" s="760"/>
      <c r="AT198" s="760"/>
      <c r="AU198" s="760"/>
      <c r="AV198" s="760"/>
      <c r="AW198" s="760"/>
      <c r="AX198" s="760"/>
      <c r="AY198" s="801"/>
    </row>
    <row r="199" spans="2:51" x14ac:dyDescent="0.35">
      <c r="B199" s="788" t="s">
        <v>110</v>
      </c>
      <c r="C199" s="776"/>
      <c r="D199" s="776"/>
      <c r="E199" s="776"/>
      <c r="F199" s="776"/>
      <c r="G199" s="787"/>
      <c r="H199" s="392" t="s">
        <v>111</v>
      </c>
      <c r="I199" s="392" t="s">
        <v>71</v>
      </c>
      <c r="J199" s="392" t="s">
        <v>72</v>
      </c>
      <c r="K199" s="475" t="s">
        <v>94</v>
      </c>
      <c r="M199" s="490"/>
      <c r="N199" s="776" t="s">
        <v>110</v>
      </c>
      <c r="O199" s="776"/>
      <c r="P199" s="776"/>
      <c r="Q199" s="776"/>
      <c r="R199" s="776"/>
      <c r="S199" s="787"/>
      <c r="T199" s="392" t="s">
        <v>187</v>
      </c>
      <c r="U199" s="392" t="s">
        <v>41</v>
      </c>
      <c r="V199" s="392" t="s">
        <v>71</v>
      </c>
      <c r="W199" s="392" t="s">
        <v>72</v>
      </c>
      <c r="X199" s="392" t="s">
        <v>94</v>
      </c>
      <c r="Y199" s="475" t="s">
        <v>95</v>
      </c>
      <c r="AB199" s="788" t="s">
        <v>110</v>
      </c>
      <c r="AC199" s="776"/>
      <c r="AD199" s="776"/>
      <c r="AE199" s="776"/>
      <c r="AF199" s="776"/>
      <c r="AG199" s="776"/>
      <c r="AH199" s="392" t="s">
        <v>187</v>
      </c>
      <c r="AI199" s="392" t="s">
        <v>112</v>
      </c>
      <c r="AJ199" s="392" t="s">
        <v>71</v>
      </c>
      <c r="AK199" s="392" t="s">
        <v>72</v>
      </c>
      <c r="AL199" s="392" t="s">
        <v>96</v>
      </c>
      <c r="AM199" s="475" t="s">
        <v>200</v>
      </c>
      <c r="AP199" s="788" t="s">
        <v>110</v>
      </c>
      <c r="AQ199" s="776"/>
      <c r="AR199" s="776"/>
      <c r="AS199" s="776"/>
      <c r="AT199" s="776"/>
      <c r="AU199" s="787"/>
      <c r="AV199" s="392" t="s">
        <v>111</v>
      </c>
      <c r="AW199" s="392" t="s">
        <v>71</v>
      </c>
      <c r="AX199" s="392" t="s">
        <v>72</v>
      </c>
      <c r="AY199" s="475" t="s">
        <v>94</v>
      </c>
    </row>
    <row r="200" spans="2:51" ht="16" thickBot="1" x14ac:dyDescent="0.4">
      <c r="B200" s="764">
        <f>B157</f>
        <v>0</v>
      </c>
      <c r="C200" s="762"/>
      <c r="D200" s="762"/>
      <c r="E200" s="762"/>
      <c r="F200" s="762"/>
      <c r="G200" s="763"/>
      <c r="H200" s="301">
        <v>0</v>
      </c>
      <c r="I200" s="301">
        <v>0</v>
      </c>
      <c r="J200" s="301">
        <v>0</v>
      </c>
      <c r="K200" s="282">
        <f>SUM(H200:J200)</f>
        <v>0</v>
      </c>
      <c r="L200" s="461"/>
      <c r="M200" s="490"/>
      <c r="N200" s="764">
        <f>N157</f>
        <v>0</v>
      </c>
      <c r="O200" s="762"/>
      <c r="P200" s="762"/>
      <c r="Q200" s="762"/>
      <c r="R200" s="762"/>
      <c r="S200" s="763"/>
      <c r="T200" s="305">
        <f>AM157</f>
        <v>0</v>
      </c>
      <c r="U200" s="302">
        <v>0</v>
      </c>
      <c r="V200" s="301">
        <v>0</v>
      </c>
      <c r="W200" s="301">
        <v>0</v>
      </c>
      <c r="X200" s="283">
        <f>SUM(U200:W200)</f>
        <v>0</v>
      </c>
      <c r="Y200" s="269">
        <f>K200-X200</f>
        <v>0</v>
      </c>
      <c r="Z200" s="461"/>
      <c r="AA200" s="461"/>
      <c r="AB200" s="764">
        <f>IF($O$218&lt;&gt;0, N200, B200)</f>
        <v>0</v>
      </c>
      <c r="AC200" s="762"/>
      <c r="AD200" s="762"/>
      <c r="AE200" s="762"/>
      <c r="AF200" s="762"/>
      <c r="AG200" s="763"/>
      <c r="AH200" s="310">
        <f>AM157</f>
        <v>0</v>
      </c>
      <c r="AI200" s="301">
        <v>0</v>
      </c>
      <c r="AJ200" s="301">
        <v>0</v>
      </c>
      <c r="AK200" s="301">
        <v>0</v>
      </c>
      <c r="AL200" s="284">
        <f>SUM(AI200:AK200)</f>
        <v>0</v>
      </c>
      <c r="AM200" s="270">
        <f>IF($O$222&lt;&gt;0, X200+AM157-AL200, K200+AM157-AL200)</f>
        <v>0</v>
      </c>
      <c r="AP200" s="768"/>
      <c r="AQ200" s="769"/>
      <c r="AR200" s="769"/>
      <c r="AS200" s="769"/>
      <c r="AT200" s="769"/>
      <c r="AU200" s="770"/>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59" t="s">
        <v>114</v>
      </c>
      <c r="C202" s="760"/>
      <c r="D202" s="760"/>
      <c r="E202" s="760"/>
      <c r="F202" s="760"/>
      <c r="G202" s="761"/>
      <c r="H202" s="473" t="s">
        <v>111</v>
      </c>
      <c r="I202" s="473" t="s">
        <v>71</v>
      </c>
      <c r="J202" s="473" t="s">
        <v>72</v>
      </c>
      <c r="K202" s="474" t="s">
        <v>94</v>
      </c>
      <c r="N202" s="759" t="s">
        <v>114</v>
      </c>
      <c r="O202" s="760"/>
      <c r="P202" s="760"/>
      <c r="Q202" s="760"/>
      <c r="R202" s="760"/>
      <c r="S202" s="761"/>
      <c r="T202" s="492" t="s">
        <v>187</v>
      </c>
      <c r="U202" s="473" t="s">
        <v>41</v>
      </c>
      <c r="V202" s="473" t="s">
        <v>71</v>
      </c>
      <c r="W202" s="473" t="s">
        <v>72</v>
      </c>
      <c r="X202" s="473" t="s">
        <v>94</v>
      </c>
      <c r="Y202" s="474" t="s">
        <v>95</v>
      </c>
      <c r="AA202" s="490"/>
      <c r="AB202" s="759" t="s">
        <v>114</v>
      </c>
      <c r="AC202" s="760"/>
      <c r="AD202" s="760"/>
      <c r="AE202" s="760"/>
      <c r="AF202" s="760"/>
      <c r="AG202" s="761"/>
      <c r="AH202" s="473" t="s">
        <v>187</v>
      </c>
      <c r="AI202" s="473" t="s">
        <v>112</v>
      </c>
      <c r="AJ202" s="473" t="s">
        <v>71</v>
      </c>
      <c r="AK202" s="473" t="s">
        <v>72</v>
      </c>
      <c r="AL202" s="473" t="s">
        <v>96</v>
      </c>
      <c r="AM202" s="474" t="s">
        <v>200</v>
      </c>
      <c r="AP202" s="759" t="s">
        <v>114</v>
      </c>
      <c r="AQ202" s="760"/>
      <c r="AR202" s="760"/>
      <c r="AS202" s="760"/>
      <c r="AT202" s="760"/>
      <c r="AU202" s="761"/>
      <c r="AV202" s="473" t="s">
        <v>111</v>
      </c>
      <c r="AW202" s="473" t="s">
        <v>71</v>
      </c>
      <c r="AX202" s="473" t="s">
        <v>72</v>
      </c>
      <c r="AY202" s="474" t="s">
        <v>94</v>
      </c>
    </row>
    <row r="203" spans="2:51" ht="16" thickBot="1" x14ac:dyDescent="0.4">
      <c r="B203" s="764">
        <f>B160</f>
        <v>0</v>
      </c>
      <c r="C203" s="762"/>
      <c r="D203" s="762"/>
      <c r="E203" s="762"/>
      <c r="F203" s="762"/>
      <c r="G203" s="763"/>
      <c r="H203" s="301">
        <v>0</v>
      </c>
      <c r="I203" s="301">
        <v>0</v>
      </c>
      <c r="J203" s="301">
        <v>0</v>
      </c>
      <c r="K203" s="282">
        <f>SUM(H203:J203)</f>
        <v>0</v>
      </c>
      <c r="L203" s="461"/>
      <c r="N203" s="764">
        <f>N160</f>
        <v>0</v>
      </c>
      <c r="O203" s="762"/>
      <c r="P203" s="762"/>
      <c r="Q203" s="762"/>
      <c r="R203" s="762"/>
      <c r="S203" s="763"/>
      <c r="T203" s="306">
        <f>AM160</f>
        <v>0</v>
      </c>
      <c r="U203" s="302">
        <v>0</v>
      </c>
      <c r="V203" s="302">
        <v>0</v>
      </c>
      <c r="W203" s="301">
        <v>0</v>
      </c>
      <c r="X203" s="313">
        <f>SUM(U203:W203)</f>
        <v>0</v>
      </c>
      <c r="Y203" s="269">
        <f>K203-X203</f>
        <v>0</v>
      </c>
      <c r="Z203" s="461"/>
      <c r="AA203" s="494"/>
      <c r="AB203" s="764">
        <f>IF($O$218&lt;&gt;0, N203, B203)</f>
        <v>0</v>
      </c>
      <c r="AC203" s="762"/>
      <c r="AD203" s="762"/>
      <c r="AE203" s="762"/>
      <c r="AF203" s="762"/>
      <c r="AG203" s="763"/>
      <c r="AH203" s="314">
        <f>AM160</f>
        <v>0</v>
      </c>
      <c r="AI203" s="301">
        <v>0</v>
      </c>
      <c r="AJ203" s="302">
        <v>0</v>
      </c>
      <c r="AK203" s="301">
        <v>0</v>
      </c>
      <c r="AL203" s="315">
        <f>SUM(AI203:AK203)</f>
        <v>0</v>
      </c>
      <c r="AM203" s="270">
        <f>IF($O$222&lt;&gt;0, X203+AM160-AL203, K203+AM160-AL203)</f>
        <v>0</v>
      </c>
      <c r="AP203" s="768"/>
      <c r="AQ203" s="769"/>
      <c r="AR203" s="769"/>
      <c r="AS203" s="769"/>
      <c r="AT203" s="769"/>
      <c r="AU203" s="770"/>
      <c r="AV203" s="302">
        <v>0</v>
      </c>
      <c r="AW203" s="302">
        <v>0</v>
      </c>
      <c r="AX203" s="302">
        <v>0</v>
      </c>
      <c r="AY203" s="435">
        <f>SUM(AV203:AX203)</f>
        <v>0</v>
      </c>
    </row>
    <row r="204" spans="2:51" ht="16" thickBot="1" x14ac:dyDescent="0.4">
      <c r="D204" s="144"/>
      <c r="E204" s="144"/>
      <c r="H204" s="272"/>
      <c r="I204" s="272"/>
      <c r="J204" s="272"/>
      <c r="K204" s="272"/>
      <c r="L204" s="461"/>
      <c r="N204" s="789"/>
      <c r="O204" s="789"/>
      <c r="P204" s="789"/>
      <c r="Q204" s="789"/>
      <c r="R204" s="789"/>
      <c r="S204" s="789"/>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59" t="s">
        <v>116</v>
      </c>
      <c r="C205" s="760"/>
      <c r="D205" s="760"/>
      <c r="E205" s="760"/>
      <c r="F205" s="760"/>
      <c r="G205" s="761"/>
      <c r="H205" s="473" t="s">
        <v>111</v>
      </c>
      <c r="I205" s="473" t="s">
        <v>71</v>
      </c>
      <c r="J205" s="473" t="s">
        <v>72</v>
      </c>
      <c r="K205" s="474" t="s">
        <v>94</v>
      </c>
      <c r="M205" s="490"/>
      <c r="N205" s="760" t="s">
        <v>116</v>
      </c>
      <c r="O205" s="760"/>
      <c r="P205" s="760"/>
      <c r="Q205" s="760"/>
      <c r="R205" s="760"/>
      <c r="S205" s="761"/>
      <c r="T205" s="492" t="s">
        <v>187</v>
      </c>
      <c r="U205" s="473" t="s">
        <v>41</v>
      </c>
      <c r="V205" s="473" t="s">
        <v>71</v>
      </c>
      <c r="W205" s="473" t="s">
        <v>72</v>
      </c>
      <c r="X205" s="473" t="s">
        <v>94</v>
      </c>
      <c r="Y205" s="474" t="s">
        <v>95</v>
      </c>
      <c r="AA205" s="490"/>
      <c r="AB205" s="759" t="s">
        <v>116</v>
      </c>
      <c r="AC205" s="760"/>
      <c r="AD205" s="760"/>
      <c r="AE205" s="760"/>
      <c r="AF205" s="760"/>
      <c r="AG205" s="761"/>
      <c r="AH205" s="473" t="s">
        <v>187</v>
      </c>
      <c r="AI205" s="473" t="s">
        <v>112</v>
      </c>
      <c r="AJ205" s="473" t="s">
        <v>71</v>
      </c>
      <c r="AK205" s="473" t="s">
        <v>72</v>
      </c>
      <c r="AL205" s="473" t="s">
        <v>96</v>
      </c>
      <c r="AM205" s="474" t="s">
        <v>200</v>
      </c>
      <c r="AP205" s="759" t="s">
        <v>116</v>
      </c>
      <c r="AQ205" s="760"/>
      <c r="AR205" s="760"/>
      <c r="AS205" s="760"/>
      <c r="AT205" s="760"/>
      <c r="AU205" s="761"/>
      <c r="AV205" s="473" t="s">
        <v>111</v>
      </c>
      <c r="AW205" s="473" t="s">
        <v>71</v>
      </c>
      <c r="AX205" s="473" t="s">
        <v>72</v>
      </c>
      <c r="AY205" s="474" t="s">
        <v>94</v>
      </c>
    </row>
    <row r="206" spans="2:51" ht="16" thickBot="1" x14ac:dyDescent="0.4">
      <c r="B206" s="764">
        <f>B163</f>
        <v>0</v>
      </c>
      <c r="C206" s="762"/>
      <c r="D206" s="762"/>
      <c r="E206" s="762"/>
      <c r="F206" s="762"/>
      <c r="G206" s="763"/>
      <c r="H206" s="301">
        <v>0</v>
      </c>
      <c r="I206" s="301">
        <v>0</v>
      </c>
      <c r="J206" s="301">
        <v>0</v>
      </c>
      <c r="K206" s="282">
        <f>SUM(H206:J206)</f>
        <v>0</v>
      </c>
      <c r="L206" s="461"/>
      <c r="M206" s="490"/>
      <c r="N206" s="762">
        <f>N163</f>
        <v>0</v>
      </c>
      <c r="O206" s="762"/>
      <c r="P206" s="762"/>
      <c r="Q206" s="762"/>
      <c r="R206" s="762"/>
      <c r="S206" s="763"/>
      <c r="T206" s="305">
        <f>AM163</f>
        <v>0</v>
      </c>
      <c r="U206" s="301">
        <v>0</v>
      </c>
      <c r="V206" s="301">
        <v>0</v>
      </c>
      <c r="W206" s="301">
        <v>0</v>
      </c>
      <c r="X206" s="283">
        <f t="shared" ref="X206" si="38">SUM(U206:W206)</f>
        <v>0</v>
      </c>
      <c r="Y206" s="269">
        <f>K206-X206</f>
        <v>0</v>
      </c>
      <c r="Z206" s="461"/>
      <c r="AA206" s="494"/>
      <c r="AB206" s="764">
        <f>IF($O$218&lt;&gt;0, N206, B206)</f>
        <v>0</v>
      </c>
      <c r="AC206" s="762"/>
      <c r="AD206" s="762"/>
      <c r="AE206" s="762"/>
      <c r="AF206" s="762"/>
      <c r="AG206" s="763"/>
      <c r="AH206" s="308">
        <f>AM163</f>
        <v>0</v>
      </c>
      <c r="AI206" s="301">
        <v>0</v>
      </c>
      <c r="AJ206" s="301">
        <v>0</v>
      </c>
      <c r="AK206" s="301">
        <v>0</v>
      </c>
      <c r="AL206" s="284">
        <f t="shared" ref="AL206" si="39">SUM(AI206:AK206)</f>
        <v>0</v>
      </c>
      <c r="AM206" s="270">
        <f>IF($O$222&lt;&gt;0, X206+AM163-AL206, K206+AM163-AL206)</f>
        <v>0</v>
      </c>
      <c r="AP206" s="768"/>
      <c r="AQ206" s="769"/>
      <c r="AR206" s="769"/>
      <c r="AS206" s="769"/>
      <c r="AT206" s="769"/>
      <c r="AU206" s="770"/>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1" t="s">
        <v>119</v>
      </c>
      <c r="C209" s="772"/>
      <c r="D209" s="772"/>
      <c r="E209" s="772"/>
      <c r="F209" s="772"/>
      <c r="G209" s="772"/>
      <c r="H209" s="273">
        <f>SUM(F196, H200, H203, H206)</f>
        <v>0</v>
      </c>
      <c r="I209" s="273">
        <f>SUM(I196, I200, I203, I206, )</f>
        <v>0</v>
      </c>
      <c r="J209" s="273">
        <f>SUM(J196, J200, J203, J206)</f>
        <v>0</v>
      </c>
      <c r="K209" s="274">
        <f>SUM(H209:J209)</f>
        <v>0</v>
      </c>
      <c r="L209" s="461"/>
      <c r="N209" s="765" t="s">
        <v>119</v>
      </c>
      <c r="O209" s="766"/>
      <c r="P209" s="766"/>
      <c r="Q209" s="766"/>
      <c r="R209" s="766"/>
      <c r="S209" s="767"/>
      <c r="T209" s="307">
        <f>AM166</f>
        <v>0</v>
      </c>
      <c r="U209" s="303">
        <f>SUM(S196, U200, U203, U206)</f>
        <v>0</v>
      </c>
      <c r="V209" s="275">
        <f>SUM(V196, V200, V203, V206)</f>
        <v>0</v>
      </c>
      <c r="W209" s="275">
        <f>SUM(W196, W200, W203, W206)</f>
        <v>0</v>
      </c>
      <c r="X209" s="275">
        <f>SUM(U209:W209)</f>
        <v>0</v>
      </c>
      <c r="Y209" s="276">
        <f>K209-X209</f>
        <v>0</v>
      </c>
      <c r="Z209" s="461"/>
      <c r="AA209" s="461"/>
      <c r="AB209" s="759" t="s">
        <v>119</v>
      </c>
      <c r="AC209" s="760"/>
      <c r="AD209" s="760"/>
      <c r="AE209" s="760"/>
      <c r="AF209" s="760"/>
      <c r="AG209" s="761"/>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59" t="s">
        <v>119</v>
      </c>
      <c r="AQ209" s="760"/>
      <c r="AR209" s="760"/>
      <c r="AS209" s="760"/>
      <c r="AT209" s="760"/>
      <c r="AU209" s="761"/>
      <c r="AV209" s="436">
        <f>SUM(AT196, AV200, AV203, AV206)</f>
        <v>0</v>
      </c>
      <c r="AW209" s="436">
        <f>SUM(AW196, AW200, AW203, AW206, )</f>
        <v>0</v>
      </c>
      <c r="AX209" s="436">
        <f>SUM(AX196, AX200, AX203, AX206)</f>
        <v>0</v>
      </c>
      <c r="AY209" s="437">
        <f>SUM(AV209:AX209)</f>
        <v>0</v>
      </c>
    </row>
    <row r="210" spans="2:51" ht="16" thickBot="1" x14ac:dyDescent="0.4">
      <c r="B210" s="799" t="s">
        <v>120</v>
      </c>
      <c r="C210" s="800"/>
      <c r="D210" s="800"/>
      <c r="E210" s="800"/>
      <c r="F210" s="800"/>
      <c r="G210" s="800"/>
      <c r="H210" s="481"/>
      <c r="I210" s="482"/>
      <c r="J210" s="253">
        <f>SUM(I209:J209)</f>
        <v>0</v>
      </c>
      <c r="K210" s="282">
        <f>SUM(H210:J210)</f>
        <v>0</v>
      </c>
      <c r="L210" s="461"/>
      <c r="N210" s="768" t="s">
        <v>120</v>
      </c>
      <c r="O210" s="769"/>
      <c r="P210" s="769"/>
      <c r="Q210" s="769"/>
      <c r="R210" s="769"/>
      <c r="S210" s="769"/>
      <c r="T210" s="305">
        <f>AM167</f>
        <v>0</v>
      </c>
      <c r="U210" s="495"/>
      <c r="V210" s="483"/>
      <c r="W210" s="483"/>
      <c r="X210" s="254">
        <f xml:space="preserve"> SUM(V196, W196, V200, W200, V203, W203, V206, W206)</f>
        <v>0</v>
      </c>
      <c r="Y210" s="269">
        <f>H210-X210</f>
        <v>0</v>
      </c>
      <c r="Z210" s="461"/>
      <c r="AA210" s="461"/>
      <c r="AB210" s="768" t="s">
        <v>120</v>
      </c>
      <c r="AC210" s="769"/>
      <c r="AD210" s="769"/>
      <c r="AE210" s="769"/>
      <c r="AF210" s="769"/>
      <c r="AG210" s="770"/>
      <c r="AH210" s="310">
        <f>AM167</f>
        <v>0</v>
      </c>
      <c r="AI210" s="484"/>
      <c r="AJ210" s="485"/>
      <c r="AK210" s="485"/>
      <c r="AL210" s="281">
        <f xml:space="preserve"> SUM(AJ196, AK196, AJ200, AK200, AJ203, AK203, AJ206, AK206)</f>
        <v>0</v>
      </c>
      <c r="AM210" s="270">
        <f>IF($O$222&lt;&gt;0, X210+AM167-AL210, K210+AM167-AL210)</f>
        <v>0</v>
      </c>
      <c r="AP210" s="768" t="s">
        <v>120</v>
      </c>
      <c r="AQ210" s="769"/>
      <c r="AR210" s="769"/>
      <c r="AS210" s="769"/>
      <c r="AT210" s="769"/>
      <c r="AU210" s="770"/>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59" t="s">
        <v>121</v>
      </c>
      <c r="C212" s="760"/>
      <c r="D212" s="760"/>
      <c r="E212" s="760"/>
      <c r="F212" s="760"/>
      <c r="G212" s="761"/>
      <c r="H212" s="473" t="s">
        <v>111</v>
      </c>
      <c r="I212" s="774" t="s">
        <v>27</v>
      </c>
      <c r="J212" s="761"/>
      <c r="K212" s="474" t="s">
        <v>122</v>
      </c>
      <c r="L212" s="461"/>
      <c r="N212" s="759" t="s">
        <v>121</v>
      </c>
      <c r="O212" s="760"/>
      <c r="P212" s="760"/>
      <c r="Q212" s="760"/>
      <c r="R212" s="760"/>
      <c r="S212" s="760"/>
      <c r="T212" s="473" t="s">
        <v>187</v>
      </c>
      <c r="U212" s="473" t="s">
        <v>41</v>
      </c>
      <c r="V212" s="774" t="s">
        <v>27</v>
      </c>
      <c r="W212" s="761"/>
      <c r="X212" s="473" t="s">
        <v>94</v>
      </c>
      <c r="Y212" s="474" t="s">
        <v>95</v>
      </c>
      <c r="Z212" s="461"/>
      <c r="AA212" s="494"/>
      <c r="AB212" s="759" t="s">
        <v>121</v>
      </c>
      <c r="AC212" s="760"/>
      <c r="AD212" s="760"/>
      <c r="AE212" s="760"/>
      <c r="AF212" s="760"/>
      <c r="AG212" s="761"/>
      <c r="AH212" s="473" t="s">
        <v>187</v>
      </c>
      <c r="AI212" s="473" t="s">
        <v>123</v>
      </c>
      <c r="AJ212" s="774" t="s">
        <v>27</v>
      </c>
      <c r="AK212" s="761"/>
      <c r="AL212" s="473" t="s">
        <v>124</v>
      </c>
      <c r="AM212" s="474" t="s">
        <v>200</v>
      </c>
      <c r="AP212" s="759" t="s">
        <v>121</v>
      </c>
      <c r="AQ212" s="760"/>
      <c r="AR212" s="760"/>
      <c r="AS212" s="760"/>
      <c r="AT212" s="760"/>
      <c r="AU212" s="761"/>
      <c r="AV212" s="473" t="s">
        <v>111</v>
      </c>
      <c r="AW212" s="774" t="s">
        <v>27</v>
      </c>
      <c r="AX212" s="761"/>
      <c r="AY212" s="474" t="s">
        <v>122</v>
      </c>
    </row>
    <row r="213" spans="2:51" ht="16" thickBot="1" x14ac:dyDescent="0.4">
      <c r="B213" s="768" t="s">
        <v>40</v>
      </c>
      <c r="C213" s="769"/>
      <c r="D213" s="769"/>
      <c r="E213" s="769"/>
      <c r="F213" s="769"/>
      <c r="G213" s="770"/>
      <c r="H213" s="268">
        <f>( SUM(F196, H200, H203, H206))*$C$8</f>
        <v>0</v>
      </c>
      <c r="I213" s="792">
        <f>( SUM(I196, I200, I203, I206, J196, J200, J203, J206))*$C$8</f>
        <v>0</v>
      </c>
      <c r="J213" s="793"/>
      <c r="K213" s="282">
        <f>SUM(H213:J213)</f>
        <v>0</v>
      </c>
      <c r="L213" s="461"/>
      <c r="N213" s="768" t="s">
        <v>40</v>
      </c>
      <c r="O213" s="769"/>
      <c r="P213" s="769"/>
      <c r="Q213" s="769"/>
      <c r="R213" s="769"/>
      <c r="S213" s="769"/>
      <c r="T213" s="311">
        <f>AM170</f>
        <v>0</v>
      </c>
      <c r="U213" s="283">
        <f>( SUM(S196, U200, U203, U206))*$O$8</f>
        <v>0</v>
      </c>
      <c r="V213" s="794">
        <f>( SUM(V196, W196, V200, W200, V203, W203, V206, W206, ))*$O$8</f>
        <v>0</v>
      </c>
      <c r="W213" s="795"/>
      <c r="X213" s="283">
        <f>SUM(U213:W213)</f>
        <v>0</v>
      </c>
      <c r="Y213" s="269">
        <f>K213-X213</f>
        <v>0</v>
      </c>
      <c r="Z213" s="461"/>
      <c r="AA213" s="494"/>
      <c r="AB213" s="768" t="s">
        <v>40</v>
      </c>
      <c r="AC213" s="769"/>
      <c r="AD213" s="769"/>
      <c r="AE213" s="769"/>
      <c r="AF213" s="769"/>
      <c r="AG213" s="770"/>
      <c r="AH213" s="310">
        <f>AM170</f>
        <v>0</v>
      </c>
      <c r="AI213" s="500">
        <f>( SUM(AG196, AI200, AI203, AI206))*$C$8</f>
        <v>0</v>
      </c>
      <c r="AJ213" s="790">
        <f>( SUM(AJ196, AK196, AJ200, AK200, AJ203, AK203, AJ206, AK206, ))*$C$8</f>
        <v>0</v>
      </c>
      <c r="AK213" s="791"/>
      <c r="AL213" s="284">
        <f>SUM(AI213:AK213)</f>
        <v>0</v>
      </c>
      <c r="AM213" s="270">
        <f>IF($O$222&lt;&gt;0, X213+AM170-AL213, K213+AM170-AL213)</f>
        <v>0</v>
      </c>
      <c r="AP213" s="768" t="s">
        <v>40</v>
      </c>
      <c r="AQ213" s="769"/>
      <c r="AR213" s="769"/>
      <c r="AS213" s="769"/>
      <c r="AT213" s="769"/>
      <c r="AU213" s="770"/>
      <c r="AV213" s="433">
        <f>( SUM(AT196, AV200, AV203, AV206))*$C$8</f>
        <v>0</v>
      </c>
      <c r="AW213" s="860">
        <f>( SUM(AW196, AW200, AW203, AW206, AX196, AX200, AX203, AX206))*$C$8</f>
        <v>0</v>
      </c>
      <c r="AX213" s="861"/>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796" t="s">
        <v>126</v>
      </c>
      <c r="C215" s="797"/>
      <c r="D215" s="797"/>
      <c r="E215" s="797"/>
      <c r="F215" s="797"/>
      <c r="G215" s="798"/>
      <c r="H215" s="285">
        <f>SUM(H209,H213)</f>
        <v>0</v>
      </c>
      <c r="I215" s="285">
        <f>SUM(I209, I213)</f>
        <v>0</v>
      </c>
      <c r="J215" s="285">
        <f>SUM(J209)</f>
        <v>0</v>
      </c>
      <c r="K215" s="286">
        <f>SUM(H215:J215)</f>
        <v>0</v>
      </c>
      <c r="L215" s="272"/>
      <c r="N215" s="782" t="s">
        <v>126</v>
      </c>
      <c r="O215" s="783"/>
      <c r="P215" s="783"/>
      <c r="Q215" s="783"/>
      <c r="R215" s="783"/>
      <c r="S215" s="78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784" t="s">
        <v>126</v>
      </c>
      <c r="AC215" s="785"/>
      <c r="AD215" s="785"/>
      <c r="AE215" s="785"/>
      <c r="AF215" s="785"/>
      <c r="AG215" s="78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62" t="s">
        <v>348</v>
      </c>
      <c r="AQ215" s="863"/>
      <c r="AR215" s="863"/>
      <c r="AS215" s="863"/>
      <c r="AT215" s="863"/>
      <c r="AU215" s="864"/>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4"/>
      <c r="AI218" s="761"/>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775"/>
      <c r="AI219" s="776"/>
      <c r="AJ219" s="776"/>
      <c r="AK219" s="777"/>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8"/>
      <c r="AI220" s="770"/>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79" t="s">
        <v>151</v>
      </c>
      <c r="AH222" s="780"/>
      <c r="AI222" s="780"/>
      <c r="AJ222" s="780"/>
      <c r="AK222" s="781"/>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02" t="s">
        <v>308</v>
      </c>
      <c r="C232" s="803"/>
      <c r="D232" s="803"/>
      <c r="E232" s="803"/>
      <c r="F232" s="803"/>
      <c r="G232" s="803"/>
      <c r="H232" s="803"/>
      <c r="I232" s="803"/>
      <c r="J232" s="803"/>
      <c r="K232" s="804"/>
      <c r="N232" s="805" t="s">
        <v>208</v>
      </c>
      <c r="O232" s="806"/>
      <c r="P232" s="806"/>
      <c r="Q232" s="806"/>
      <c r="R232" s="806"/>
      <c r="S232" s="806"/>
      <c r="T232" s="806"/>
      <c r="U232" s="806"/>
      <c r="V232" s="806"/>
      <c r="W232" s="806"/>
      <c r="X232" s="806"/>
      <c r="Y232" s="807"/>
      <c r="AB232" s="808" t="s">
        <v>209</v>
      </c>
      <c r="AC232" s="809"/>
      <c r="AD232" s="809"/>
      <c r="AE232" s="809"/>
      <c r="AF232" s="809"/>
      <c r="AG232" s="809"/>
      <c r="AH232" s="809"/>
      <c r="AI232" s="809"/>
      <c r="AJ232" s="809"/>
      <c r="AK232" s="809"/>
      <c r="AL232" s="809"/>
      <c r="AM232" s="810"/>
      <c r="AP232" s="857" t="s">
        <v>349</v>
      </c>
      <c r="AQ232" s="858"/>
      <c r="AR232" s="858"/>
      <c r="AS232" s="858"/>
      <c r="AT232" s="858"/>
      <c r="AU232" s="858"/>
      <c r="AV232" s="858"/>
      <c r="AW232" s="858"/>
      <c r="AX232" s="858"/>
      <c r="AY232" s="859"/>
    </row>
    <row r="233" spans="2:51" ht="16" hidden="1" thickBot="1" x14ac:dyDescent="0.4">
      <c r="B233" s="250" t="s">
        <v>299</v>
      </c>
      <c r="C233" s="778"/>
      <c r="D233" s="770"/>
      <c r="E233" s="251" t="s">
        <v>300</v>
      </c>
      <c r="F233" s="830"/>
      <c r="G233" s="831"/>
      <c r="H233" s="831"/>
      <c r="I233" s="831"/>
      <c r="J233" s="831"/>
      <c r="K233" s="832"/>
      <c r="N233" s="250" t="s">
        <v>299</v>
      </c>
      <c r="O233" s="830"/>
      <c r="P233" s="831"/>
      <c r="Q233" s="833"/>
      <c r="R233" s="251" t="s">
        <v>300</v>
      </c>
      <c r="S233" s="830"/>
      <c r="T233" s="831"/>
      <c r="U233" s="831"/>
      <c r="V233" s="831"/>
      <c r="W233" s="831"/>
      <c r="X233" s="831"/>
      <c r="Y233" s="832"/>
      <c r="AB233" s="250" t="s">
        <v>299</v>
      </c>
      <c r="AC233" s="830"/>
      <c r="AD233" s="831"/>
      <c r="AE233" s="833"/>
      <c r="AF233" s="251" t="s">
        <v>300</v>
      </c>
      <c r="AG233" s="830"/>
      <c r="AH233" s="831"/>
      <c r="AI233" s="831"/>
      <c r="AJ233" s="831"/>
      <c r="AK233" s="831"/>
      <c r="AL233" s="831"/>
      <c r="AM233" s="832"/>
      <c r="AP233" s="250" t="s">
        <v>326</v>
      </c>
      <c r="AQ233" s="778"/>
      <c r="AR233" s="770"/>
      <c r="AS233" s="251" t="s">
        <v>327</v>
      </c>
      <c r="AT233" s="830"/>
      <c r="AU233" s="831"/>
      <c r="AV233" s="831"/>
      <c r="AW233" s="831"/>
      <c r="AX233" s="831"/>
      <c r="AY233" s="832"/>
    </row>
    <row r="234" spans="2:51" ht="16" hidden="1" thickBot="1" x14ac:dyDescent="0.4">
      <c r="D234" s="144"/>
      <c r="E234" s="144"/>
    </row>
    <row r="235" spans="2:51" hidden="1" x14ac:dyDescent="0.35">
      <c r="B235" s="771" t="s">
        <v>244</v>
      </c>
      <c r="C235" s="772"/>
      <c r="D235" s="772"/>
      <c r="E235" s="772"/>
      <c r="F235" s="772"/>
      <c r="G235" s="772"/>
      <c r="H235" s="772"/>
      <c r="I235" s="772"/>
      <c r="J235" s="772"/>
      <c r="K235" s="773"/>
      <c r="N235" s="759" t="s">
        <v>83</v>
      </c>
      <c r="O235" s="760"/>
      <c r="P235" s="760"/>
      <c r="Q235" s="760"/>
      <c r="R235" s="760"/>
      <c r="S235" s="760"/>
      <c r="T235" s="760"/>
      <c r="U235" s="760"/>
      <c r="V235" s="760"/>
      <c r="W235" s="760"/>
      <c r="X235" s="760"/>
      <c r="Y235" s="801"/>
      <c r="AB235" s="771" t="s">
        <v>83</v>
      </c>
      <c r="AC235" s="772"/>
      <c r="AD235" s="772"/>
      <c r="AE235" s="772"/>
      <c r="AF235" s="772"/>
      <c r="AG235" s="772"/>
      <c r="AH235" s="772"/>
      <c r="AI235" s="772"/>
      <c r="AJ235" s="772"/>
      <c r="AK235" s="772"/>
      <c r="AL235" s="772"/>
      <c r="AM235" s="773"/>
      <c r="AP235" s="771" t="s">
        <v>244</v>
      </c>
      <c r="AQ235" s="772"/>
      <c r="AR235" s="772"/>
      <c r="AS235" s="772"/>
      <c r="AT235" s="772"/>
      <c r="AU235" s="772"/>
      <c r="AV235" s="772"/>
      <c r="AW235" s="772"/>
      <c r="AX235" s="772"/>
      <c r="AY235" s="773"/>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59" t="s">
        <v>109</v>
      </c>
      <c r="C241" s="760"/>
      <c r="D241" s="760"/>
      <c r="E241" s="760"/>
      <c r="F241" s="760"/>
      <c r="G241" s="760"/>
      <c r="H241" s="760"/>
      <c r="I241" s="760"/>
      <c r="J241" s="760"/>
      <c r="K241" s="801"/>
      <c r="N241" s="759" t="s">
        <v>109</v>
      </c>
      <c r="O241" s="760"/>
      <c r="P241" s="760"/>
      <c r="Q241" s="760"/>
      <c r="R241" s="760"/>
      <c r="S241" s="760"/>
      <c r="T241" s="760"/>
      <c r="U241" s="760"/>
      <c r="V241" s="760"/>
      <c r="W241" s="760"/>
      <c r="X241" s="760"/>
      <c r="Y241" s="801"/>
      <c r="AB241" s="759" t="s">
        <v>109</v>
      </c>
      <c r="AC241" s="760"/>
      <c r="AD241" s="760"/>
      <c r="AE241" s="760"/>
      <c r="AF241" s="760"/>
      <c r="AG241" s="760"/>
      <c r="AH241" s="760"/>
      <c r="AI241" s="760"/>
      <c r="AJ241" s="760"/>
      <c r="AK241" s="760"/>
      <c r="AL241" s="760"/>
      <c r="AM241" s="801"/>
      <c r="AP241" s="759" t="s">
        <v>109</v>
      </c>
      <c r="AQ241" s="760"/>
      <c r="AR241" s="760"/>
      <c r="AS241" s="760"/>
      <c r="AT241" s="760"/>
      <c r="AU241" s="760"/>
      <c r="AV241" s="760"/>
      <c r="AW241" s="760"/>
      <c r="AX241" s="760"/>
      <c r="AY241" s="801"/>
    </row>
    <row r="242" spans="2:51" hidden="1" x14ac:dyDescent="0.35">
      <c r="B242" s="788" t="s">
        <v>110</v>
      </c>
      <c r="C242" s="776"/>
      <c r="D242" s="776"/>
      <c r="E242" s="776"/>
      <c r="F242" s="776"/>
      <c r="G242" s="787"/>
      <c r="H242" s="392" t="s">
        <v>111</v>
      </c>
      <c r="I242" s="392" t="s">
        <v>71</v>
      </c>
      <c r="J242" s="392" t="s">
        <v>72</v>
      </c>
      <c r="K242" s="475" t="s">
        <v>94</v>
      </c>
      <c r="M242" s="490"/>
      <c r="N242" s="776" t="s">
        <v>110</v>
      </c>
      <c r="O242" s="776"/>
      <c r="P242" s="776"/>
      <c r="Q242" s="776"/>
      <c r="R242" s="776"/>
      <c r="S242" s="787"/>
      <c r="T242" s="392" t="s">
        <v>200</v>
      </c>
      <c r="U242" s="392" t="s">
        <v>41</v>
      </c>
      <c r="V242" s="392" t="s">
        <v>71</v>
      </c>
      <c r="W242" s="392" t="s">
        <v>72</v>
      </c>
      <c r="X242" s="392" t="s">
        <v>94</v>
      </c>
      <c r="Y242" s="475" t="s">
        <v>95</v>
      </c>
      <c r="AB242" s="788" t="s">
        <v>110</v>
      </c>
      <c r="AC242" s="776"/>
      <c r="AD242" s="776"/>
      <c r="AE242" s="776"/>
      <c r="AF242" s="776"/>
      <c r="AG242" s="776"/>
      <c r="AH242" s="392" t="s">
        <v>200</v>
      </c>
      <c r="AI242" s="392" t="s">
        <v>112</v>
      </c>
      <c r="AJ242" s="392" t="s">
        <v>71</v>
      </c>
      <c r="AK242" s="392" t="s">
        <v>72</v>
      </c>
      <c r="AL242" s="392" t="s">
        <v>96</v>
      </c>
      <c r="AM242" s="475" t="s">
        <v>212</v>
      </c>
      <c r="AP242" s="788" t="s">
        <v>110</v>
      </c>
      <c r="AQ242" s="776"/>
      <c r="AR242" s="776"/>
      <c r="AS242" s="776"/>
      <c r="AT242" s="776"/>
      <c r="AU242" s="787"/>
      <c r="AV242" s="392" t="s">
        <v>111</v>
      </c>
      <c r="AW242" s="392" t="s">
        <v>71</v>
      </c>
      <c r="AX242" s="392" t="s">
        <v>72</v>
      </c>
      <c r="AY242" s="475" t="s">
        <v>94</v>
      </c>
    </row>
    <row r="243" spans="2:51" ht="16" hidden="1" thickBot="1" x14ac:dyDescent="0.4">
      <c r="B243" s="764">
        <f>B200</f>
        <v>0</v>
      </c>
      <c r="C243" s="762"/>
      <c r="D243" s="762"/>
      <c r="E243" s="762"/>
      <c r="F243" s="762"/>
      <c r="G243" s="763"/>
      <c r="H243" s="301">
        <v>0</v>
      </c>
      <c r="I243" s="301">
        <v>0</v>
      </c>
      <c r="J243" s="301">
        <v>0</v>
      </c>
      <c r="K243" s="282">
        <f>SUM(H243:J243)</f>
        <v>0</v>
      </c>
      <c r="L243" s="461"/>
      <c r="M243" s="490"/>
      <c r="N243" s="764">
        <f>N200</f>
        <v>0</v>
      </c>
      <c r="O243" s="762"/>
      <c r="P243" s="762"/>
      <c r="Q243" s="762"/>
      <c r="R243" s="762"/>
      <c r="S243" s="763"/>
      <c r="T243" s="305">
        <f>AM200</f>
        <v>0</v>
      </c>
      <c r="U243" s="302">
        <v>0</v>
      </c>
      <c r="V243" s="301">
        <v>0</v>
      </c>
      <c r="W243" s="301">
        <v>0</v>
      </c>
      <c r="X243" s="283">
        <f>SUM(U243:W243)</f>
        <v>0</v>
      </c>
      <c r="Y243" s="269">
        <f>K243-X243</f>
        <v>0</v>
      </c>
      <c r="Z243" s="461"/>
      <c r="AA243" s="461"/>
      <c r="AB243" s="764">
        <f>IF($O$261&lt;&gt;0, N243, B243)</f>
        <v>0</v>
      </c>
      <c r="AC243" s="762"/>
      <c r="AD243" s="762"/>
      <c r="AE243" s="762"/>
      <c r="AF243" s="762"/>
      <c r="AG243" s="763"/>
      <c r="AH243" s="310">
        <f>AM200</f>
        <v>0</v>
      </c>
      <c r="AI243" s="301">
        <v>0</v>
      </c>
      <c r="AJ243" s="301">
        <v>0</v>
      </c>
      <c r="AK243" s="301">
        <v>0</v>
      </c>
      <c r="AL243" s="284">
        <f>SUM(AI243:AK243)</f>
        <v>0</v>
      </c>
      <c r="AM243" s="270">
        <f>IF($O$265&lt;&gt;0, X243+AM200-AL243, K243+AM200-AL243)</f>
        <v>0</v>
      </c>
      <c r="AP243" s="768"/>
      <c r="AQ243" s="769"/>
      <c r="AR243" s="769"/>
      <c r="AS243" s="769"/>
      <c r="AT243" s="769"/>
      <c r="AU243" s="770"/>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59" t="s">
        <v>114</v>
      </c>
      <c r="C245" s="760"/>
      <c r="D245" s="760"/>
      <c r="E245" s="760"/>
      <c r="F245" s="760"/>
      <c r="G245" s="761"/>
      <c r="H245" s="473" t="s">
        <v>111</v>
      </c>
      <c r="I245" s="473" t="s">
        <v>71</v>
      </c>
      <c r="J245" s="473" t="s">
        <v>72</v>
      </c>
      <c r="K245" s="474" t="s">
        <v>94</v>
      </c>
      <c r="N245" s="759" t="s">
        <v>114</v>
      </c>
      <c r="O245" s="760"/>
      <c r="P245" s="760"/>
      <c r="Q245" s="760"/>
      <c r="R245" s="760"/>
      <c r="S245" s="761"/>
      <c r="T245" s="492" t="s">
        <v>200</v>
      </c>
      <c r="U245" s="473" t="s">
        <v>41</v>
      </c>
      <c r="V245" s="473" t="s">
        <v>71</v>
      </c>
      <c r="W245" s="473" t="s">
        <v>72</v>
      </c>
      <c r="X245" s="473" t="s">
        <v>94</v>
      </c>
      <c r="Y245" s="474" t="s">
        <v>95</v>
      </c>
      <c r="AA245" s="490"/>
      <c r="AB245" s="759" t="s">
        <v>114</v>
      </c>
      <c r="AC245" s="760"/>
      <c r="AD245" s="760"/>
      <c r="AE245" s="760"/>
      <c r="AF245" s="760"/>
      <c r="AG245" s="761"/>
      <c r="AH245" s="473" t="s">
        <v>200</v>
      </c>
      <c r="AI245" s="473" t="s">
        <v>112</v>
      </c>
      <c r="AJ245" s="473" t="s">
        <v>71</v>
      </c>
      <c r="AK245" s="473" t="s">
        <v>72</v>
      </c>
      <c r="AL245" s="473" t="s">
        <v>96</v>
      </c>
      <c r="AM245" s="474" t="s">
        <v>212</v>
      </c>
      <c r="AP245" s="759" t="s">
        <v>114</v>
      </c>
      <c r="AQ245" s="760"/>
      <c r="AR245" s="760"/>
      <c r="AS245" s="760"/>
      <c r="AT245" s="760"/>
      <c r="AU245" s="761"/>
      <c r="AV245" s="473" t="s">
        <v>111</v>
      </c>
      <c r="AW245" s="473" t="s">
        <v>71</v>
      </c>
      <c r="AX245" s="473" t="s">
        <v>72</v>
      </c>
      <c r="AY245" s="474" t="s">
        <v>94</v>
      </c>
    </row>
    <row r="246" spans="2:51" ht="16" hidden="1" thickBot="1" x14ac:dyDescent="0.4">
      <c r="B246" s="764">
        <f>B203</f>
        <v>0</v>
      </c>
      <c r="C246" s="762"/>
      <c r="D246" s="762"/>
      <c r="E246" s="762"/>
      <c r="F246" s="762"/>
      <c r="G246" s="763"/>
      <c r="H246" s="301">
        <v>0</v>
      </c>
      <c r="I246" s="301">
        <v>0</v>
      </c>
      <c r="J246" s="301">
        <v>0</v>
      </c>
      <c r="K246" s="282">
        <f>SUM(H246:J246)</f>
        <v>0</v>
      </c>
      <c r="L246" s="461"/>
      <c r="N246" s="764">
        <f>N203</f>
        <v>0</v>
      </c>
      <c r="O246" s="762"/>
      <c r="P246" s="762"/>
      <c r="Q246" s="762"/>
      <c r="R246" s="762"/>
      <c r="S246" s="763"/>
      <c r="T246" s="306">
        <f>AM203</f>
        <v>0</v>
      </c>
      <c r="U246" s="302">
        <v>0</v>
      </c>
      <c r="V246" s="302">
        <v>0</v>
      </c>
      <c r="W246" s="301">
        <v>0</v>
      </c>
      <c r="X246" s="313">
        <f>SUM(U246:W246)</f>
        <v>0</v>
      </c>
      <c r="Y246" s="269">
        <f>K246-X246</f>
        <v>0</v>
      </c>
      <c r="Z246" s="461"/>
      <c r="AA246" s="494"/>
      <c r="AB246" s="764">
        <f>IF($O$261&lt;&gt;0, N246, B246)</f>
        <v>0</v>
      </c>
      <c r="AC246" s="762"/>
      <c r="AD246" s="762"/>
      <c r="AE246" s="762"/>
      <c r="AF246" s="762"/>
      <c r="AG246" s="763"/>
      <c r="AH246" s="314">
        <f>AM203</f>
        <v>0</v>
      </c>
      <c r="AI246" s="301">
        <v>0</v>
      </c>
      <c r="AJ246" s="302">
        <v>0</v>
      </c>
      <c r="AK246" s="301">
        <v>0</v>
      </c>
      <c r="AL246" s="315">
        <f>SUM(AI246:AK246)</f>
        <v>0</v>
      </c>
      <c r="AM246" s="270">
        <f>IF($O$265&lt;&gt;0, X246+AM203-AL246, K246+AM203-AL246)</f>
        <v>0</v>
      </c>
      <c r="AP246" s="768"/>
      <c r="AQ246" s="769"/>
      <c r="AR246" s="769"/>
      <c r="AS246" s="769"/>
      <c r="AT246" s="769"/>
      <c r="AU246" s="770"/>
      <c r="AV246" s="302">
        <v>0</v>
      </c>
      <c r="AW246" s="302">
        <v>0</v>
      </c>
      <c r="AX246" s="302">
        <v>0</v>
      </c>
      <c r="AY246" s="435">
        <f>SUM(AV246:AX246)</f>
        <v>0</v>
      </c>
    </row>
    <row r="247" spans="2:51" ht="16" hidden="1" thickBot="1" x14ac:dyDescent="0.4">
      <c r="D247" s="144"/>
      <c r="E247" s="144"/>
      <c r="H247" s="272"/>
      <c r="I247" s="272"/>
      <c r="J247" s="272"/>
      <c r="K247" s="272"/>
      <c r="L247" s="461"/>
      <c r="N247" s="789"/>
      <c r="O247" s="789"/>
      <c r="P247" s="789"/>
      <c r="Q247" s="789"/>
      <c r="R247" s="789"/>
      <c r="S247" s="789"/>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59" t="s">
        <v>116</v>
      </c>
      <c r="C248" s="760"/>
      <c r="D248" s="760"/>
      <c r="E248" s="760"/>
      <c r="F248" s="760"/>
      <c r="G248" s="761"/>
      <c r="H248" s="473" t="s">
        <v>111</v>
      </c>
      <c r="I248" s="473" t="s">
        <v>71</v>
      </c>
      <c r="J248" s="473" t="s">
        <v>72</v>
      </c>
      <c r="K248" s="474" t="s">
        <v>94</v>
      </c>
      <c r="M248" s="490"/>
      <c r="N248" s="760" t="s">
        <v>116</v>
      </c>
      <c r="O248" s="760"/>
      <c r="P248" s="760"/>
      <c r="Q248" s="760"/>
      <c r="R248" s="760"/>
      <c r="S248" s="761"/>
      <c r="T248" s="492" t="s">
        <v>200</v>
      </c>
      <c r="U248" s="473" t="s">
        <v>41</v>
      </c>
      <c r="V248" s="473" t="s">
        <v>71</v>
      </c>
      <c r="W248" s="473" t="s">
        <v>72</v>
      </c>
      <c r="X248" s="473" t="s">
        <v>94</v>
      </c>
      <c r="Y248" s="474" t="s">
        <v>95</v>
      </c>
      <c r="AA248" s="490"/>
      <c r="AB248" s="759" t="s">
        <v>116</v>
      </c>
      <c r="AC248" s="760"/>
      <c r="AD248" s="760"/>
      <c r="AE248" s="760"/>
      <c r="AF248" s="760"/>
      <c r="AG248" s="761"/>
      <c r="AH248" s="473" t="s">
        <v>200</v>
      </c>
      <c r="AI248" s="473" t="s">
        <v>112</v>
      </c>
      <c r="AJ248" s="473" t="s">
        <v>71</v>
      </c>
      <c r="AK248" s="473" t="s">
        <v>72</v>
      </c>
      <c r="AL248" s="473" t="s">
        <v>96</v>
      </c>
      <c r="AM248" s="474" t="s">
        <v>212</v>
      </c>
      <c r="AP248" s="759" t="s">
        <v>116</v>
      </c>
      <c r="AQ248" s="760"/>
      <c r="AR248" s="760"/>
      <c r="AS248" s="760"/>
      <c r="AT248" s="760"/>
      <c r="AU248" s="761"/>
      <c r="AV248" s="473" t="s">
        <v>111</v>
      </c>
      <c r="AW248" s="473" t="s">
        <v>71</v>
      </c>
      <c r="AX248" s="473" t="s">
        <v>72</v>
      </c>
      <c r="AY248" s="474" t="s">
        <v>94</v>
      </c>
    </row>
    <row r="249" spans="2:51" ht="16" hidden="1" thickBot="1" x14ac:dyDescent="0.4">
      <c r="B249" s="764">
        <f>B206</f>
        <v>0</v>
      </c>
      <c r="C249" s="762"/>
      <c r="D249" s="762"/>
      <c r="E249" s="762"/>
      <c r="F249" s="762"/>
      <c r="G249" s="763"/>
      <c r="H249" s="301">
        <v>0</v>
      </c>
      <c r="I249" s="301">
        <v>0</v>
      </c>
      <c r="J249" s="301">
        <v>0</v>
      </c>
      <c r="K249" s="282">
        <f>SUM(H249:J249)</f>
        <v>0</v>
      </c>
      <c r="L249" s="461"/>
      <c r="M249" s="490"/>
      <c r="N249" s="762">
        <f>N206</f>
        <v>0</v>
      </c>
      <c r="O249" s="762"/>
      <c r="P249" s="762"/>
      <c r="Q249" s="762"/>
      <c r="R249" s="762"/>
      <c r="S249" s="763"/>
      <c r="T249" s="305">
        <f>AM206</f>
        <v>0</v>
      </c>
      <c r="U249" s="301">
        <v>0</v>
      </c>
      <c r="V249" s="301">
        <v>0</v>
      </c>
      <c r="W249" s="301">
        <v>0</v>
      </c>
      <c r="X249" s="283">
        <f t="shared" ref="X249" si="46">SUM(U249:W249)</f>
        <v>0</v>
      </c>
      <c r="Y249" s="269">
        <f>K249-X249</f>
        <v>0</v>
      </c>
      <c r="Z249" s="461"/>
      <c r="AA249" s="494"/>
      <c r="AB249" s="764">
        <f>IF($O$261&lt;&gt;0, N249, B249)</f>
        <v>0</v>
      </c>
      <c r="AC249" s="762"/>
      <c r="AD249" s="762"/>
      <c r="AE249" s="762"/>
      <c r="AF249" s="762"/>
      <c r="AG249" s="763"/>
      <c r="AH249" s="308">
        <f>AM206</f>
        <v>0</v>
      </c>
      <c r="AI249" s="301">
        <v>0</v>
      </c>
      <c r="AJ249" s="301">
        <v>0</v>
      </c>
      <c r="AK249" s="301">
        <v>0</v>
      </c>
      <c r="AL249" s="284">
        <f t="shared" ref="AL249" si="47">SUM(AI249:AK249)</f>
        <v>0</v>
      </c>
      <c r="AM249" s="270">
        <f>IF($O$265&lt;&gt;0, X249+AM206-AL249, K249+AM206-AL249)</f>
        <v>0</v>
      </c>
      <c r="AP249" s="768"/>
      <c r="AQ249" s="769"/>
      <c r="AR249" s="769"/>
      <c r="AS249" s="769"/>
      <c r="AT249" s="769"/>
      <c r="AU249" s="770"/>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1" t="s">
        <v>119</v>
      </c>
      <c r="C252" s="772"/>
      <c r="D252" s="772"/>
      <c r="E252" s="772"/>
      <c r="F252" s="772"/>
      <c r="G252" s="772"/>
      <c r="H252" s="273">
        <f>SUM(F239, H243, H246, H249)</f>
        <v>0</v>
      </c>
      <c r="I252" s="273">
        <f>SUM(I239, I243, I246, I249, )</f>
        <v>0</v>
      </c>
      <c r="J252" s="273">
        <f>SUM(J239, J243, J246, J249)</f>
        <v>0</v>
      </c>
      <c r="K252" s="274">
        <f>SUM(H252:J252)</f>
        <v>0</v>
      </c>
      <c r="L252" s="461"/>
      <c r="N252" s="765" t="s">
        <v>119</v>
      </c>
      <c r="O252" s="766"/>
      <c r="P252" s="766"/>
      <c r="Q252" s="766"/>
      <c r="R252" s="766"/>
      <c r="S252" s="767"/>
      <c r="T252" s="307">
        <f>AM209</f>
        <v>0</v>
      </c>
      <c r="U252" s="303">
        <f>SUM(S239, U243, U246, U249)</f>
        <v>0</v>
      </c>
      <c r="V252" s="275">
        <f>SUM(V239, V243, V246, V249)</f>
        <v>0</v>
      </c>
      <c r="W252" s="275">
        <f>SUM(W239, W243, W246, W249)</f>
        <v>0</v>
      </c>
      <c r="X252" s="275">
        <f>SUM(U252:W252)</f>
        <v>0</v>
      </c>
      <c r="Y252" s="276">
        <f>K252-X252</f>
        <v>0</v>
      </c>
      <c r="Z252" s="461"/>
      <c r="AA252" s="461"/>
      <c r="AB252" s="759" t="s">
        <v>119</v>
      </c>
      <c r="AC252" s="760"/>
      <c r="AD252" s="760"/>
      <c r="AE252" s="760"/>
      <c r="AF252" s="760"/>
      <c r="AG252" s="761"/>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59" t="s">
        <v>119</v>
      </c>
      <c r="AQ252" s="760"/>
      <c r="AR252" s="760"/>
      <c r="AS252" s="760"/>
      <c r="AT252" s="760"/>
      <c r="AU252" s="761"/>
      <c r="AV252" s="436">
        <f>SUM(AT239, AV243, AV246, AV249)</f>
        <v>0</v>
      </c>
      <c r="AW252" s="436">
        <f>SUM(AW239, AW243, AW246, AW249, )</f>
        <v>0</v>
      </c>
      <c r="AX252" s="436">
        <f>SUM(AX239, AX243, AX246, AX249)</f>
        <v>0</v>
      </c>
      <c r="AY252" s="437">
        <f>SUM(AV252:AX252)</f>
        <v>0</v>
      </c>
    </row>
    <row r="253" spans="2:51" ht="16" hidden="1" thickBot="1" x14ac:dyDescent="0.4">
      <c r="B253" s="799" t="s">
        <v>120</v>
      </c>
      <c r="C253" s="800"/>
      <c r="D253" s="800"/>
      <c r="E253" s="800"/>
      <c r="F253" s="800"/>
      <c r="G253" s="800"/>
      <c r="H253" s="481"/>
      <c r="I253" s="482"/>
      <c r="J253" s="253">
        <f>SUM(I252:J252)</f>
        <v>0</v>
      </c>
      <c r="K253" s="282">
        <f>SUM(H253:J253)</f>
        <v>0</v>
      </c>
      <c r="L253" s="461"/>
      <c r="N253" s="768" t="s">
        <v>120</v>
      </c>
      <c r="O253" s="769"/>
      <c r="P253" s="769"/>
      <c r="Q253" s="769"/>
      <c r="R253" s="769"/>
      <c r="S253" s="769"/>
      <c r="T253" s="305">
        <f>AM210</f>
        <v>0</v>
      </c>
      <c r="U253" s="495"/>
      <c r="V253" s="483"/>
      <c r="W253" s="483"/>
      <c r="X253" s="254">
        <f xml:space="preserve"> SUM(V239, W239, V243, W243, V246, W246, V249, W249)</f>
        <v>0</v>
      </c>
      <c r="Y253" s="269">
        <f>H253-X253</f>
        <v>0</v>
      </c>
      <c r="Z253" s="461"/>
      <c r="AA253" s="461"/>
      <c r="AB253" s="768" t="s">
        <v>120</v>
      </c>
      <c r="AC253" s="769"/>
      <c r="AD253" s="769"/>
      <c r="AE253" s="769"/>
      <c r="AF253" s="769"/>
      <c r="AG253" s="770"/>
      <c r="AH253" s="310">
        <f>AM210</f>
        <v>0</v>
      </c>
      <c r="AI253" s="484"/>
      <c r="AJ253" s="485"/>
      <c r="AK253" s="485"/>
      <c r="AL253" s="281">
        <f xml:space="preserve"> SUM(AJ239, AK239, AJ243, AK243, AJ246, AK246, AJ249, AK249)</f>
        <v>0</v>
      </c>
      <c r="AM253" s="270">
        <f>IF($O$265&lt;&gt;0, X253+AM210-AL253, K253+AM210-AL253)</f>
        <v>0</v>
      </c>
      <c r="AP253" s="768" t="s">
        <v>120</v>
      </c>
      <c r="AQ253" s="769"/>
      <c r="AR253" s="769"/>
      <c r="AS253" s="769"/>
      <c r="AT253" s="769"/>
      <c r="AU253" s="770"/>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59" t="s">
        <v>121</v>
      </c>
      <c r="C255" s="760"/>
      <c r="D255" s="760"/>
      <c r="E255" s="760"/>
      <c r="F255" s="760"/>
      <c r="G255" s="761"/>
      <c r="H255" s="473" t="s">
        <v>111</v>
      </c>
      <c r="I255" s="774" t="s">
        <v>27</v>
      </c>
      <c r="J255" s="761"/>
      <c r="K255" s="474" t="s">
        <v>122</v>
      </c>
      <c r="L255" s="461"/>
      <c r="N255" s="759" t="s">
        <v>121</v>
      </c>
      <c r="O255" s="760"/>
      <c r="P255" s="760"/>
      <c r="Q255" s="760"/>
      <c r="R255" s="760"/>
      <c r="S255" s="760"/>
      <c r="T255" s="473" t="s">
        <v>200</v>
      </c>
      <c r="U255" s="473" t="s">
        <v>41</v>
      </c>
      <c r="V255" s="774" t="s">
        <v>27</v>
      </c>
      <c r="W255" s="761"/>
      <c r="X255" s="473" t="s">
        <v>94</v>
      </c>
      <c r="Y255" s="474" t="s">
        <v>95</v>
      </c>
      <c r="Z255" s="461"/>
      <c r="AA255" s="494"/>
      <c r="AB255" s="759" t="s">
        <v>121</v>
      </c>
      <c r="AC255" s="760"/>
      <c r="AD255" s="760"/>
      <c r="AE255" s="760"/>
      <c r="AF255" s="760"/>
      <c r="AG255" s="761"/>
      <c r="AH255" s="473" t="s">
        <v>200</v>
      </c>
      <c r="AI255" s="473" t="s">
        <v>123</v>
      </c>
      <c r="AJ255" s="774" t="s">
        <v>27</v>
      </c>
      <c r="AK255" s="761"/>
      <c r="AL255" s="473" t="s">
        <v>124</v>
      </c>
      <c r="AM255" s="474" t="s">
        <v>212</v>
      </c>
      <c r="AP255" s="759" t="s">
        <v>121</v>
      </c>
      <c r="AQ255" s="760"/>
      <c r="AR255" s="760"/>
      <c r="AS255" s="760"/>
      <c r="AT255" s="760"/>
      <c r="AU255" s="761"/>
      <c r="AV255" s="473" t="s">
        <v>111</v>
      </c>
      <c r="AW255" s="774" t="s">
        <v>27</v>
      </c>
      <c r="AX255" s="761"/>
      <c r="AY255" s="474" t="s">
        <v>122</v>
      </c>
    </row>
    <row r="256" spans="2:51" ht="16" hidden="1" thickBot="1" x14ac:dyDescent="0.4">
      <c r="B256" s="768" t="s">
        <v>40</v>
      </c>
      <c r="C256" s="769"/>
      <c r="D256" s="769"/>
      <c r="E256" s="769"/>
      <c r="F256" s="769"/>
      <c r="G256" s="770"/>
      <c r="H256" s="268">
        <f>( SUM(F239, H243, H246, H249))*$C$8</f>
        <v>0</v>
      </c>
      <c r="I256" s="792">
        <f>( SUM(I239, I243, I246, I249, J239, J243, J246, J249))*$C$8</f>
        <v>0</v>
      </c>
      <c r="J256" s="793"/>
      <c r="K256" s="282">
        <f>SUM(H256:J256)</f>
        <v>0</v>
      </c>
      <c r="L256" s="461"/>
      <c r="N256" s="768" t="s">
        <v>40</v>
      </c>
      <c r="O256" s="769"/>
      <c r="P256" s="769"/>
      <c r="Q256" s="769"/>
      <c r="R256" s="769"/>
      <c r="S256" s="769"/>
      <c r="T256" s="311">
        <f>AM213</f>
        <v>0</v>
      </c>
      <c r="U256" s="283">
        <f>( SUM(S239, U243, U246, U249))*$O$8</f>
        <v>0</v>
      </c>
      <c r="V256" s="794">
        <f>( SUM(V239, W239, V243, W243, V246, W246, V249, W249, ))*$O$8</f>
        <v>0</v>
      </c>
      <c r="W256" s="795"/>
      <c r="X256" s="283">
        <f>SUM(U256:W256)</f>
        <v>0</v>
      </c>
      <c r="Y256" s="269">
        <f>K256-X256</f>
        <v>0</v>
      </c>
      <c r="Z256" s="461"/>
      <c r="AA256" s="494"/>
      <c r="AB256" s="768" t="s">
        <v>40</v>
      </c>
      <c r="AC256" s="769"/>
      <c r="AD256" s="769"/>
      <c r="AE256" s="769"/>
      <c r="AF256" s="769"/>
      <c r="AG256" s="770"/>
      <c r="AH256" s="310">
        <f>AM213</f>
        <v>0</v>
      </c>
      <c r="AI256" s="500">
        <f>( SUM(AG239, AI243, AI246, AI249))*$C$8</f>
        <v>0</v>
      </c>
      <c r="AJ256" s="790">
        <f>( SUM(AJ239, AK239, AJ243, AK243, AJ246, AK246, AJ249, AK249, ))*$C$8</f>
        <v>0</v>
      </c>
      <c r="AK256" s="791"/>
      <c r="AL256" s="284">
        <f>SUM(AI256:AK256)</f>
        <v>0</v>
      </c>
      <c r="AM256" s="270">
        <f>IF($O$265&lt;&gt;0, X256+AM213-AL256, K256+AM213-AL256)</f>
        <v>0</v>
      </c>
      <c r="AP256" s="768" t="s">
        <v>40</v>
      </c>
      <c r="AQ256" s="769"/>
      <c r="AR256" s="769"/>
      <c r="AS256" s="769"/>
      <c r="AT256" s="769"/>
      <c r="AU256" s="770"/>
      <c r="AV256" s="433">
        <f>( SUM(AT239, AV243, AV246, AV249))*$C$8</f>
        <v>0</v>
      </c>
      <c r="AW256" s="860">
        <f>( SUM(AW239, AW243, AW246, AW249, AX239, AX243, AX246, AX249))*$C$8</f>
        <v>0</v>
      </c>
      <c r="AX256" s="861"/>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796" t="s">
        <v>126</v>
      </c>
      <c r="C258" s="797"/>
      <c r="D258" s="797"/>
      <c r="E258" s="797"/>
      <c r="F258" s="797"/>
      <c r="G258" s="798"/>
      <c r="H258" s="285">
        <f>SUM(H252,H256)</f>
        <v>0</v>
      </c>
      <c r="I258" s="285">
        <f>SUM(I252, I256)</f>
        <v>0</v>
      </c>
      <c r="J258" s="285">
        <f>SUM(J252)</f>
        <v>0</v>
      </c>
      <c r="K258" s="286">
        <f>SUM(H258:J258)</f>
        <v>0</v>
      </c>
      <c r="L258" s="272"/>
      <c r="N258" s="782" t="s">
        <v>126</v>
      </c>
      <c r="O258" s="783"/>
      <c r="P258" s="783"/>
      <c r="Q258" s="783"/>
      <c r="R258" s="783"/>
      <c r="S258" s="78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784" t="s">
        <v>126</v>
      </c>
      <c r="AC258" s="785"/>
      <c r="AD258" s="785"/>
      <c r="AE258" s="785"/>
      <c r="AF258" s="785"/>
      <c r="AG258" s="78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62" t="s">
        <v>350</v>
      </c>
      <c r="AQ258" s="863"/>
      <c r="AR258" s="863"/>
      <c r="AS258" s="863"/>
      <c r="AT258" s="863"/>
      <c r="AU258" s="864"/>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4"/>
      <c r="AI261" s="761"/>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775"/>
      <c r="AI262" s="776"/>
      <c r="AJ262" s="776"/>
      <c r="AK262" s="777"/>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8"/>
      <c r="AI263" s="770"/>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79" t="s">
        <v>151</v>
      </c>
      <c r="AH265" s="780"/>
      <c r="AI265" s="780"/>
      <c r="AJ265" s="780"/>
      <c r="AK265" s="781"/>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02" t="s">
        <v>309</v>
      </c>
      <c r="C275" s="803"/>
      <c r="D275" s="803"/>
      <c r="E275" s="803"/>
      <c r="F275" s="803"/>
      <c r="G275" s="803"/>
      <c r="H275" s="803"/>
      <c r="I275" s="803"/>
      <c r="J275" s="803"/>
      <c r="K275" s="804"/>
      <c r="N275" s="805" t="s">
        <v>221</v>
      </c>
      <c r="O275" s="806"/>
      <c r="P275" s="806"/>
      <c r="Q275" s="806"/>
      <c r="R275" s="806"/>
      <c r="S275" s="806"/>
      <c r="T275" s="806"/>
      <c r="U275" s="806"/>
      <c r="V275" s="806"/>
      <c r="W275" s="806"/>
      <c r="X275" s="806"/>
      <c r="Y275" s="807"/>
      <c r="AB275" s="808" t="s">
        <v>222</v>
      </c>
      <c r="AC275" s="809"/>
      <c r="AD275" s="809"/>
      <c r="AE275" s="809"/>
      <c r="AF275" s="809"/>
      <c r="AG275" s="809"/>
      <c r="AH275" s="809"/>
      <c r="AI275" s="809"/>
      <c r="AJ275" s="809"/>
      <c r="AK275" s="809"/>
      <c r="AL275" s="809"/>
      <c r="AM275" s="810"/>
    </row>
    <row r="276" spans="2:39" ht="16" hidden="1" thickBot="1" x14ac:dyDescent="0.4">
      <c r="B276" s="250" t="s">
        <v>297</v>
      </c>
      <c r="C276" s="778"/>
      <c r="D276" s="770"/>
      <c r="E276" s="251" t="s">
        <v>298</v>
      </c>
      <c r="F276" s="830"/>
      <c r="G276" s="831"/>
      <c r="H276" s="831"/>
      <c r="I276" s="831"/>
      <c r="J276" s="831"/>
      <c r="K276" s="832"/>
      <c r="N276" s="250" t="s">
        <v>297</v>
      </c>
      <c r="O276" s="830"/>
      <c r="P276" s="831"/>
      <c r="Q276" s="833"/>
      <c r="R276" s="251" t="s">
        <v>298</v>
      </c>
      <c r="S276" s="830"/>
      <c r="T276" s="831"/>
      <c r="U276" s="831"/>
      <c r="V276" s="831"/>
      <c r="W276" s="831"/>
      <c r="X276" s="831"/>
      <c r="Y276" s="832"/>
      <c r="AB276" s="250" t="s">
        <v>297</v>
      </c>
      <c r="AC276" s="830"/>
      <c r="AD276" s="831"/>
      <c r="AE276" s="833"/>
      <c r="AF276" s="251" t="s">
        <v>298</v>
      </c>
      <c r="AG276" s="830"/>
      <c r="AH276" s="831"/>
      <c r="AI276" s="831"/>
      <c r="AJ276" s="831"/>
      <c r="AK276" s="831"/>
      <c r="AL276" s="831"/>
      <c r="AM276" s="832"/>
    </row>
    <row r="277" spans="2:39" ht="16" hidden="1" thickBot="1" x14ac:dyDescent="0.4">
      <c r="D277" s="144"/>
      <c r="E277" s="144"/>
    </row>
    <row r="278" spans="2:39" hidden="1" x14ac:dyDescent="0.35">
      <c r="B278" s="771" t="s">
        <v>244</v>
      </c>
      <c r="C278" s="772"/>
      <c r="D278" s="772"/>
      <c r="E278" s="772"/>
      <c r="F278" s="772"/>
      <c r="G278" s="772"/>
      <c r="H278" s="772"/>
      <c r="I278" s="772"/>
      <c r="J278" s="772"/>
      <c r="K278" s="773"/>
      <c r="N278" s="759" t="s">
        <v>83</v>
      </c>
      <c r="O278" s="760"/>
      <c r="P278" s="760"/>
      <c r="Q278" s="760"/>
      <c r="R278" s="760"/>
      <c r="S278" s="760"/>
      <c r="T278" s="760"/>
      <c r="U278" s="760"/>
      <c r="V278" s="760"/>
      <c r="W278" s="760"/>
      <c r="X278" s="760"/>
      <c r="Y278" s="801"/>
      <c r="AB278" s="771" t="s">
        <v>83</v>
      </c>
      <c r="AC278" s="772"/>
      <c r="AD278" s="772"/>
      <c r="AE278" s="772"/>
      <c r="AF278" s="772"/>
      <c r="AG278" s="772"/>
      <c r="AH278" s="772"/>
      <c r="AI278" s="772"/>
      <c r="AJ278" s="772"/>
      <c r="AK278" s="772"/>
      <c r="AL278" s="772"/>
      <c r="AM278" s="773"/>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59" t="s">
        <v>109</v>
      </c>
      <c r="C284" s="760"/>
      <c r="D284" s="760"/>
      <c r="E284" s="760"/>
      <c r="F284" s="760"/>
      <c r="G284" s="760"/>
      <c r="H284" s="760"/>
      <c r="I284" s="760"/>
      <c r="J284" s="760"/>
      <c r="K284" s="801"/>
      <c r="N284" s="759" t="s">
        <v>109</v>
      </c>
      <c r="O284" s="760"/>
      <c r="P284" s="760"/>
      <c r="Q284" s="760"/>
      <c r="R284" s="760"/>
      <c r="S284" s="760"/>
      <c r="T284" s="760"/>
      <c r="U284" s="760"/>
      <c r="V284" s="760"/>
      <c r="W284" s="760"/>
      <c r="X284" s="760"/>
      <c r="Y284" s="801"/>
      <c r="AB284" s="759" t="s">
        <v>109</v>
      </c>
      <c r="AC284" s="760"/>
      <c r="AD284" s="760"/>
      <c r="AE284" s="760"/>
      <c r="AF284" s="760"/>
      <c r="AG284" s="760"/>
      <c r="AH284" s="760"/>
      <c r="AI284" s="760"/>
      <c r="AJ284" s="760"/>
      <c r="AK284" s="760"/>
      <c r="AL284" s="760"/>
      <c r="AM284" s="801"/>
    </row>
    <row r="285" spans="2:39" hidden="1" x14ac:dyDescent="0.35">
      <c r="B285" s="788" t="s">
        <v>110</v>
      </c>
      <c r="C285" s="776"/>
      <c r="D285" s="776"/>
      <c r="E285" s="776"/>
      <c r="F285" s="776"/>
      <c r="G285" s="787"/>
      <c r="H285" s="392" t="s">
        <v>111</v>
      </c>
      <c r="I285" s="392" t="s">
        <v>71</v>
      </c>
      <c r="J285" s="392" t="s">
        <v>72</v>
      </c>
      <c r="K285" s="475" t="s">
        <v>94</v>
      </c>
      <c r="M285" s="490"/>
      <c r="N285" s="776" t="s">
        <v>110</v>
      </c>
      <c r="O285" s="776"/>
      <c r="P285" s="776"/>
      <c r="Q285" s="776"/>
      <c r="R285" s="776"/>
      <c r="S285" s="787"/>
      <c r="T285" s="392" t="s">
        <v>212</v>
      </c>
      <c r="U285" s="392" t="s">
        <v>41</v>
      </c>
      <c r="V285" s="392" t="s">
        <v>71</v>
      </c>
      <c r="W285" s="392" t="s">
        <v>72</v>
      </c>
      <c r="X285" s="392" t="s">
        <v>94</v>
      </c>
      <c r="Y285" s="475" t="s">
        <v>95</v>
      </c>
      <c r="AB285" s="788" t="s">
        <v>110</v>
      </c>
      <c r="AC285" s="776"/>
      <c r="AD285" s="776"/>
      <c r="AE285" s="776"/>
      <c r="AF285" s="776"/>
      <c r="AG285" s="776"/>
      <c r="AH285" s="392" t="s">
        <v>212</v>
      </c>
      <c r="AI285" s="392" t="s">
        <v>112</v>
      </c>
      <c r="AJ285" s="392" t="s">
        <v>71</v>
      </c>
      <c r="AK285" s="392" t="s">
        <v>72</v>
      </c>
      <c r="AL285" s="392" t="s">
        <v>96</v>
      </c>
      <c r="AM285" s="475" t="s">
        <v>225</v>
      </c>
    </row>
    <row r="286" spans="2:39" ht="16" hidden="1" thickBot="1" x14ac:dyDescent="0.4">
      <c r="B286" s="764">
        <f>B243</f>
        <v>0</v>
      </c>
      <c r="C286" s="762"/>
      <c r="D286" s="762"/>
      <c r="E286" s="762"/>
      <c r="F286" s="762"/>
      <c r="G286" s="763"/>
      <c r="H286" s="301">
        <v>0</v>
      </c>
      <c r="I286" s="301">
        <v>0</v>
      </c>
      <c r="J286" s="301">
        <v>0</v>
      </c>
      <c r="K286" s="282">
        <f>SUM(H286:J286)</f>
        <v>0</v>
      </c>
      <c r="L286" s="461"/>
      <c r="M286" s="490"/>
      <c r="N286" s="764">
        <f>N243</f>
        <v>0</v>
      </c>
      <c r="O286" s="762"/>
      <c r="P286" s="762"/>
      <c r="Q286" s="762"/>
      <c r="R286" s="762"/>
      <c r="S286" s="763"/>
      <c r="T286" s="305">
        <f>AM243</f>
        <v>0</v>
      </c>
      <c r="U286" s="302">
        <v>0</v>
      </c>
      <c r="V286" s="301">
        <v>0</v>
      </c>
      <c r="W286" s="301">
        <v>0</v>
      </c>
      <c r="X286" s="283">
        <f>SUM(U286:W286)</f>
        <v>0</v>
      </c>
      <c r="Y286" s="269">
        <f>K286-X286</f>
        <v>0</v>
      </c>
      <c r="Z286" s="461"/>
      <c r="AA286" s="461"/>
      <c r="AB286" s="764">
        <f>IF($O$304&lt;&gt;0, N286, B286)</f>
        <v>0</v>
      </c>
      <c r="AC286" s="762"/>
      <c r="AD286" s="762"/>
      <c r="AE286" s="762"/>
      <c r="AF286" s="762"/>
      <c r="AG286" s="763"/>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59" t="s">
        <v>114</v>
      </c>
      <c r="C288" s="760"/>
      <c r="D288" s="760"/>
      <c r="E288" s="760"/>
      <c r="F288" s="760"/>
      <c r="G288" s="761"/>
      <c r="H288" s="473" t="s">
        <v>111</v>
      </c>
      <c r="I288" s="473" t="s">
        <v>71</v>
      </c>
      <c r="J288" s="473" t="s">
        <v>72</v>
      </c>
      <c r="K288" s="474" t="s">
        <v>94</v>
      </c>
      <c r="N288" s="759" t="s">
        <v>114</v>
      </c>
      <c r="O288" s="760"/>
      <c r="P288" s="760"/>
      <c r="Q288" s="760"/>
      <c r="R288" s="760"/>
      <c r="S288" s="761"/>
      <c r="T288" s="492" t="s">
        <v>212</v>
      </c>
      <c r="U288" s="473" t="s">
        <v>41</v>
      </c>
      <c r="V288" s="473" t="s">
        <v>71</v>
      </c>
      <c r="W288" s="473" t="s">
        <v>72</v>
      </c>
      <c r="X288" s="473" t="s">
        <v>94</v>
      </c>
      <c r="Y288" s="474" t="s">
        <v>95</v>
      </c>
      <c r="AA288" s="490"/>
      <c r="AB288" s="759" t="s">
        <v>114</v>
      </c>
      <c r="AC288" s="760"/>
      <c r="AD288" s="760"/>
      <c r="AE288" s="760"/>
      <c r="AF288" s="760"/>
      <c r="AG288" s="761"/>
      <c r="AH288" s="473" t="s">
        <v>212</v>
      </c>
      <c r="AI288" s="473" t="s">
        <v>112</v>
      </c>
      <c r="AJ288" s="473" t="s">
        <v>71</v>
      </c>
      <c r="AK288" s="473" t="s">
        <v>72</v>
      </c>
      <c r="AL288" s="473" t="s">
        <v>96</v>
      </c>
      <c r="AM288" s="474" t="s">
        <v>225</v>
      </c>
    </row>
    <row r="289" spans="2:51" ht="16" hidden="1" thickBot="1" x14ac:dyDescent="0.4">
      <c r="B289" s="764">
        <f>B246</f>
        <v>0</v>
      </c>
      <c r="C289" s="762"/>
      <c r="D289" s="762"/>
      <c r="E289" s="762"/>
      <c r="F289" s="762"/>
      <c r="G289" s="763"/>
      <c r="H289" s="301">
        <v>0</v>
      </c>
      <c r="I289" s="301">
        <v>0</v>
      </c>
      <c r="J289" s="301">
        <v>0</v>
      </c>
      <c r="K289" s="282">
        <f>SUM(H289:J289)</f>
        <v>0</v>
      </c>
      <c r="L289" s="461"/>
      <c r="N289" s="764">
        <f>N246</f>
        <v>0</v>
      </c>
      <c r="O289" s="762"/>
      <c r="P289" s="762"/>
      <c r="Q289" s="762"/>
      <c r="R289" s="762"/>
      <c r="S289" s="763"/>
      <c r="T289" s="306">
        <f>AM246</f>
        <v>0</v>
      </c>
      <c r="U289" s="302">
        <v>0</v>
      </c>
      <c r="V289" s="302">
        <v>0</v>
      </c>
      <c r="W289" s="301">
        <v>0</v>
      </c>
      <c r="X289" s="313">
        <f>SUM(U289:W289)</f>
        <v>0</v>
      </c>
      <c r="Y289" s="269">
        <f>K289-X289</f>
        <v>0</v>
      </c>
      <c r="Z289" s="461"/>
      <c r="AA289" s="494"/>
      <c r="AB289" s="764">
        <f>IF($O$304&lt;&gt;0, N289, B289)</f>
        <v>0</v>
      </c>
      <c r="AC289" s="762"/>
      <c r="AD289" s="762"/>
      <c r="AE289" s="762"/>
      <c r="AF289" s="762"/>
      <c r="AG289" s="763"/>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789"/>
      <c r="O290" s="789"/>
      <c r="P290" s="789"/>
      <c r="Q290" s="789"/>
      <c r="R290" s="789"/>
      <c r="S290" s="789"/>
      <c r="U290" s="479"/>
      <c r="V290" s="479"/>
      <c r="W290" s="272"/>
      <c r="X290" s="479"/>
      <c r="Y290" s="272"/>
      <c r="Z290" s="461"/>
      <c r="AA290" s="461"/>
      <c r="AB290" s="480"/>
      <c r="AC290" s="480"/>
      <c r="AG290" s="480"/>
      <c r="AH290" s="453"/>
      <c r="AI290" s="272"/>
      <c r="AJ290" s="479"/>
      <c r="AK290" s="272"/>
      <c r="AL290" s="479"/>
      <c r="AM290" s="272"/>
    </row>
    <row r="291" spans="2:51" hidden="1" x14ac:dyDescent="0.35">
      <c r="B291" s="759" t="s">
        <v>116</v>
      </c>
      <c r="C291" s="760"/>
      <c r="D291" s="760"/>
      <c r="E291" s="760"/>
      <c r="F291" s="760"/>
      <c r="G291" s="761"/>
      <c r="H291" s="473" t="s">
        <v>111</v>
      </c>
      <c r="I291" s="473" t="s">
        <v>71</v>
      </c>
      <c r="J291" s="473" t="s">
        <v>72</v>
      </c>
      <c r="K291" s="474" t="s">
        <v>94</v>
      </c>
      <c r="M291" s="490"/>
      <c r="N291" s="760" t="s">
        <v>116</v>
      </c>
      <c r="O291" s="760"/>
      <c r="P291" s="760"/>
      <c r="Q291" s="760"/>
      <c r="R291" s="760"/>
      <c r="S291" s="761"/>
      <c r="T291" s="492" t="s">
        <v>212</v>
      </c>
      <c r="U291" s="473" t="s">
        <v>41</v>
      </c>
      <c r="V291" s="473" t="s">
        <v>71</v>
      </c>
      <c r="W291" s="473" t="s">
        <v>72</v>
      </c>
      <c r="X291" s="473" t="s">
        <v>94</v>
      </c>
      <c r="Y291" s="474" t="s">
        <v>95</v>
      </c>
      <c r="AA291" s="490"/>
      <c r="AB291" s="759" t="s">
        <v>116</v>
      </c>
      <c r="AC291" s="760"/>
      <c r="AD291" s="760"/>
      <c r="AE291" s="760"/>
      <c r="AF291" s="760"/>
      <c r="AG291" s="761"/>
      <c r="AH291" s="473" t="s">
        <v>212</v>
      </c>
      <c r="AI291" s="473" t="s">
        <v>112</v>
      </c>
      <c r="AJ291" s="473" t="s">
        <v>71</v>
      </c>
      <c r="AK291" s="473" t="s">
        <v>72</v>
      </c>
      <c r="AL291" s="473" t="s">
        <v>96</v>
      </c>
      <c r="AM291" s="474" t="s">
        <v>225</v>
      </c>
    </row>
    <row r="292" spans="2:51" ht="16" hidden="1" thickBot="1" x14ac:dyDescent="0.4">
      <c r="B292" s="764">
        <f>B249</f>
        <v>0</v>
      </c>
      <c r="C292" s="762"/>
      <c r="D292" s="762"/>
      <c r="E292" s="762"/>
      <c r="F292" s="762"/>
      <c r="G292" s="763"/>
      <c r="H292" s="301">
        <v>0</v>
      </c>
      <c r="I292" s="301">
        <v>0</v>
      </c>
      <c r="J292" s="301">
        <v>0</v>
      </c>
      <c r="K292" s="282">
        <f>SUM(H292:J292)</f>
        <v>0</v>
      </c>
      <c r="L292" s="461"/>
      <c r="M292" s="490"/>
      <c r="N292" s="762">
        <f>N249</f>
        <v>0</v>
      </c>
      <c r="O292" s="762"/>
      <c r="P292" s="762"/>
      <c r="Q292" s="762"/>
      <c r="R292" s="762"/>
      <c r="S292" s="763"/>
      <c r="T292" s="305">
        <f>AM249</f>
        <v>0</v>
      </c>
      <c r="U292" s="301">
        <v>0</v>
      </c>
      <c r="V292" s="301">
        <v>0</v>
      </c>
      <c r="W292" s="301">
        <v>0</v>
      </c>
      <c r="X292" s="283">
        <f t="shared" ref="X292" si="52">SUM(U292:W292)</f>
        <v>0</v>
      </c>
      <c r="Y292" s="269">
        <f>K292-X292</f>
        <v>0</v>
      </c>
      <c r="Z292" s="461"/>
      <c r="AA292" s="494"/>
      <c r="AB292" s="764">
        <f>IF($O$304&lt;&gt;0, N292, B292)</f>
        <v>0</v>
      </c>
      <c r="AC292" s="762"/>
      <c r="AD292" s="762"/>
      <c r="AE292" s="762"/>
      <c r="AF292" s="762"/>
      <c r="AG292" s="763"/>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1" t="s">
        <v>119</v>
      </c>
      <c r="C295" s="772"/>
      <c r="D295" s="772"/>
      <c r="E295" s="772"/>
      <c r="F295" s="772"/>
      <c r="G295" s="772"/>
      <c r="H295" s="273">
        <f>SUM(F282, H286, H289, H292)</f>
        <v>0</v>
      </c>
      <c r="I295" s="273">
        <f>SUM(I282, I286, I289, I292, )</f>
        <v>0</v>
      </c>
      <c r="J295" s="273">
        <f>SUM(J282, J286, J289, J292)</f>
        <v>0</v>
      </c>
      <c r="K295" s="274">
        <f>SUM(H295:J295)</f>
        <v>0</v>
      </c>
      <c r="L295" s="461"/>
      <c r="N295" s="765" t="s">
        <v>119</v>
      </c>
      <c r="O295" s="766"/>
      <c r="P295" s="766"/>
      <c r="Q295" s="766"/>
      <c r="R295" s="766"/>
      <c r="S295" s="767"/>
      <c r="T295" s="307">
        <f>AM252</f>
        <v>0</v>
      </c>
      <c r="U295" s="303">
        <f>SUM(S282, U286, U289, U292)</f>
        <v>0</v>
      </c>
      <c r="V295" s="275">
        <f>SUM(V282, V286, V289, V292)</f>
        <v>0</v>
      </c>
      <c r="W295" s="275">
        <f>SUM(W282, W286, W289, W292)</f>
        <v>0</v>
      </c>
      <c r="X295" s="275">
        <f>SUM(U295:W295)</f>
        <v>0</v>
      </c>
      <c r="Y295" s="276">
        <f>K295-X295</f>
        <v>0</v>
      </c>
      <c r="Z295" s="461"/>
      <c r="AA295" s="461"/>
      <c r="AB295" s="759" t="s">
        <v>119</v>
      </c>
      <c r="AC295" s="760"/>
      <c r="AD295" s="760"/>
      <c r="AE295" s="760"/>
      <c r="AF295" s="760"/>
      <c r="AG295" s="761"/>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799" t="s">
        <v>120</v>
      </c>
      <c r="C296" s="800"/>
      <c r="D296" s="800"/>
      <c r="E296" s="800"/>
      <c r="F296" s="800"/>
      <c r="G296" s="800"/>
      <c r="H296" s="481"/>
      <c r="I296" s="482"/>
      <c r="J296" s="253">
        <f>SUM(I295:J295)</f>
        <v>0</v>
      </c>
      <c r="K296" s="282">
        <f>SUM(H296:J296)</f>
        <v>0</v>
      </c>
      <c r="L296" s="461"/>
      <c r="N296" s="768" t="s">
        <v>120</v>
      </c>
      <c r="O296" s="769"/>
      <c r="P296" s="769"/>
      <c r="Q296" s="769"/>
      <c r="R296" s="769"/>
      <c r="S296" s="769"/>
      <c r="T296" s="305">
        <f>AM253</f>
        <v>0</v>
      </c>
      <c r="U296" s="495"/>
      <c r="V296" s="483"/>
      <c r="W296" s="483"/>
      <c r="X296" s="254">
        <f xml:space="preserve"> SUM(V282, W282, V286, W286, V289, W289, V292, W292)</f>
        <v>0</v>
      </c>
      <c r="Y296" s="269">
        <f>H296-X296</f>
        <v>0</v>
      </c>
      <c r="Z296" s="461"/>
      <c r="AA296" s="461"/>
      <c r="AB296" s="768" t="s">
        <v>120</v>
      </c>
      <c r="AC296" s="769"/>
      <c r="AD296" s="769"/>
      <c r="AE296" s="769"/>
      <c r="AF296" s="769"/>
      <c r="AG296" s="770"/>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59" t="s">
        <v>121</v>
      </c>
      <c r="C298" s="760"/>
      <c r="D298" s="760"/>
      <c r="E298" s="760"/>
      <c r="F298" s="760"/>
      <c r="G298" s="761"/>
      <c r="H298" s="473" t="s">
        <v>111</v>
      </c>
      <c r="I298" s="774" t="s">
        <v>27</v>
      </c>
      <c r="J298" s="761"/>
      <c r="K298" s="474" t="s">
        <v>122</v>
      </c>
      <c r="L298" s="461"/>
      <c r="N298" s="759" t="s">
        <v>121</v>
      </c>
      <c r="O298" s="760"/>
      <c r="P298" s="760"/>
      <c r="Q298" s="760"/>
      <c r="R298" s="760"/>
      <c r="S298" s="760"/>
      <c r="T298" s="473" t="s">
        <v>212</v>
      </c>
      <c r="U298" s="473" t="s">
        <v>41</v>
      </c>
      <c r="V298" s="774" t="s">
        <v>27</v>
      </c>
      <c r="W298" s="761"/>
      <c r="X298" s="473" t="s">
        <v>94</v>
      </c>
      <c r="Y298" s="474" t="s">
        <v>95</v>
      </c>
      <c r="Z298" s="461"/>
      <c r="AA298" s="494"/>
      <c r="AB298" s="759" t="s">
        <v>121</v>
      </c>
      <c r="AC298" s="760"/>
      <c r="AD298" s="760"/>
      <c r="AE298" s="760"/>
      <c r="AF298" s="760"/>
      <c r="AG298" s="761"/>
      <c r="AH298" s="473" t="s">
        <v>212</v>
      </c>
      <c r="AI298" s="473" t="s">
        <v>123</v>
      </c>
      <c r="AJ298" s="774" t="s">
        <v>27</v>
      </c>
      <c r="AK298" s="761"/>
      <c r="AL298" s="473" t="s">
        <v>124</v>
      </c>
      <c r="AM298" s="474" t="s">
        <v>225</v>
      </c>
    </row>
    <row r="299" spans="2:51" ht="16" hidden="1" thickBot="1" x14ac:dyDescent="0.4">
      <c r="B299" s="768" t="s">
        <v>40</v>
      </c>
      <c r="C299" s="769"/>
      <c r="D299" s="769"/>
      <c r="E299" s="769"/>
      <c r="F299" s="769"/>
      <c r="G299" s="770"/>
      <c r="H299" s="268">
        <f>( SUM(F282, H286, H289, H292))*$C$8</f>
        <v>0</v>
      </c>
      <c r="I299" s="792">
        <f>( SUM(I282, I286, I289, I292, J282, J286, J289, J292))*$C$8</f>
        <v>0</v>
      </c>
      <c r="J299" s="793"/>
      <c r="K299" s="282">
        <f>SUM(H299:J299)</f>
        <v>0</v>
      </c>
      <c r="L299" s="461"/>
      <c r="N299" s="768" t="s">
        <v>40</v>
      </c>
      <c r="O299" s="769"/>
      <c r="P299" s="769"/>
      <c r="Q299" s="769"/>
      <c r="R299" s="769"/>
      <c r="S299" s="769"/>
      <c r="T299" s="311">
        <f>AM256</f>
        <v>0</v>
      </c>
      <c r="U299" s="283">
        <f>( SUM(S282, U286, U289, U292))*$O$8</f>
        <v>0</v>
      </c>
      <c r="V299" s="794">
        <f>( SUM(V282, W282, V286, W286, V289, W289, V292, W292, ))*$O$8</f>
        <v>0</v>
      </c>
      <c r="W299" s="795"/>
      <c r="X299" s="283">
        <f>SUM(U299:W299)</f>
        <v>0</v>
      </c>
      <c r="Y299" s="269">
        <f>K299-X299</f>
        <v>0</v>
      </c>
      <c r="Z299" s="461"/>
      <c r="AA299" s="494"/>
      <c r="AB299" s="768" t="s">
        <v>40</v>
      </c>
      <c r="AC299" s="769"/>
      <c r="AD299" s="769"/>
      <c r="AE299" s="769"/>
      <c r="AF299" s="769"/>
      <c r="AG299" s="770"/>
      <c r="AH299" s="310">
        <f>AM256</f>
        <v>0</v>
      </c>
      <c r="AI299" s="500">
        <f>( SUM(AG282, AI286, AI289, AI292))*$C$8</f>
        <v>0</v>
      </c>
      <c r="AJ299" s="790">
        <f>( SUM(AJ282, AK282, AJ286, AK286, AJ289, AK289, AJ292, AK292, ))*$C$8</f>
        <v>0</v>
      </c>
      <c r="AK299" s="791"/>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796" t="s">
        <v>126</v>
      </c>
      <c r="C301" s="797"/>
      <c r="D301" s="797"/>
      <c r="E301" s="797"/>
      <c r="F301" s="797"/>
      <c r="G301" s="798"/>
      <c r="H301" s="285">
        <f>SUM(H295,H299)</f>
        <v>0</v>
      </c>
      <c r="I301" s="285">
        <f>SUM(I295, I299)</f>
        <v>0</v>
      </c>
      <c r="J301" s="285">
        <f>SUM(J295)</f>
        <v>0</v>
      </c>
      <c r="K301" s="286">
        <f>SUM(H301:J301)</f>
        <v>0</v>
      </c>
      <c r="L301" s="272"/>
      <c r="N301" s="782" t="s">
        <v>126</v>
      </c>
      <c r="O301" s="783"/>
      <c r="P301" s="783"/>
      <c r="Q301" s="783"/>
      <c r="R301" s="783"/>
      <c r="S301" s="78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784" t="s">
        <v>126</v>
      </c>
      <c r="AC301" s="785"/>
      <c r="AD301" s="785"/>
      <c r="AE301" s="785"/>
      <c r="AF301" s="785"/>
      <c r="AG301" s="78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4"/>
      <c r="AI304" s="761"/>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775"/>
      <c r="AI305" s="776"/>
      <c r="AJ305" s="776"/>
      <c r="AK305" s="777"/>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8"/>
      <c r="AI306" s="770"/>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79" t="s">
        <v>151</v>
      </c>
      <c r="AH308" s="780"/>
      <c r="AI308" s="780"/>
      <c r="AJ308" s="780"/>
      <c r="AK308" s="781"/>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row r="318" spans="2:37" hidden="1" x14ac:dyDescent="0.35"/>
  </sheetData>
  <sheetProtection algorithmName="SHA-512" hashValue="6tplqjavcyKpOiUwK7HoEqRDjI++67aFluLjM3EDGOQUr9VLv1ODfFr1otCTkN+5E3gmCdq7ECqUI2gY0E1SFw==" saltValue="xO2gt3Gu6uaNaEzO8ZUwtQ=="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67" priority="5" operator="greaterThan">
      <formula>0.1</formula>
    </cfRule>
  </conditionalFormatting>
  <conditionalFormatting sqref="E12 Q12 AE12">
    <cfRule type="cellIs" dxfId="66" priority="6" operator="lessThan">
      <formula>#REF!</formula>
    </cfRule>
  </conditionalFormatting>
  <conditionalFormatting sqref="Q7">
    <cfRule type="cellIs" dxfId="65" priority="4" operator="greaterThan">
      <formula>0.1</formula>
    </cfRule>
  </conditionalFormatting>
  <conditionalFormatting sqref="AE7">
    <cfRule type="cellIs" dxfId="64" priority="3" operator="greaterThan">
      <formula>0.1</formula>
    </cfRule>
  </conditionalFormatting>
  <conditionalFormatting sqref="AS7">
    <cfRule type="cellIs" dxfId="63" priority="1" operator="greaterThan">
      <formula>0.1</formula>
    </cfRule>
  </conditionalFormatting>
  <conditionalFormatting sqref="AS12">
    <cfRule type="cellIs" dxfId="62" priority="2" operator="lessThan">
      <formula>#REF!</formula>
    </cfRule>
  </conditionalFormatting>
  <dataValidations count="1">
    <dataValidation allowBlank="1" showInputMessage="1" showErrorMessage="1" prompt="Insert 'NO' if IDC is more than 10%." sqref="E14 R14 AF14 AT14" xr:uid="{77F75FCA-569A-4E72-8364-79D5767BBA44}"/>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5EDCA-802A-4A70-AF01-C633820A3691}">
  <sheetPr>
    <tabColor theme="2"/>
  </sheetPr>
  <dimension ref="B1:BD317"/>
  <sheetViews>
    <sheetView showGridLines="0" zoomScale="60" zoomScaleNormal="60" workbookViewId="0">
      <selection activeCell="C4" sqref="C4:I4"/>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hidden="1"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59" t="s">
        <v>257</v>
      </c>
      <c r="C2" s="760"/>
      <c r="D2" s="760"/>
      <c r="E2" s="760"/>
      <c r="F2" s="760"/>
      <c r="G2" s="760"/>
      <c r="H2" s="760"/>
      <c r="I2" s="801"/>
      <c r="K2" s="457"/>
      <c r="L2" s="457"/>
      <c r="M2" s="457"/>
      <c r="N2" s="759" t="s">
        <v>257</v>
      </c>
      <c r="O2" s="760"/>
      <c r="P2" s="760"/>
      <c r="Q2" s="760"/>
      <c r="R2" s="760"/>
      <c r="S2" s="760"/>
      <c r="T2" s="760"/>
      <c r="U2" s="801"/>
      <c r="W2" s="457"/>
      <c r="X2" s="457"/>
      <c r="Y2" s="457"/>
      <c r="Z2" s="457"/>
      <c r="AA2" s="457"/>
      <c r="AB2" s="759" t="s">
        <v>257</v>
      </c>
      <c r="AC2" s="760"/>
      <c r="AD2" s="760"/>
      <c r="AE2" s="760"/>
      <c r="AF2" s="760"/>
      <c r="AG2" s="760"/>
      <c r="AH2" s="760"/>
      <c r="AI2" s="801"/>
      <c r="AK2" s="457"/>
      <c r="AL2" s="457"/>
      <c r="AM2" s="457"/>
      <c r="AN2" s="457"/>
      <c r="AO2" s="457"/>
      <c r="AP2" s="759" t="s">
        <v>257</v>
      </c>
      <c r="AQ2" s="760"/>
      <c r="AR2" s="760"/>
      <c r="AS2" s="760"/>
      <c r="AT2" s="760"/>
      <c r="AU2" s="760"/>
      <c r="AV2" s="760"/>
      <c r="AW2" s="801"/>
      <c r="AX2" s="457"/>
      <c r="AY2" s="457"/>
      <c r="AZ2" s="457"/>
      <c r="BA2" s="457"/>
      <c r="BB2" s="457"/>
      <c r="BC2" s="457"/>
      <c r="BD2" s="457"/>
    </row>
    <row r="3" spans="2:56" x14ac:dyDescent="0.35">
      <c r="B3" s="260" t="s">
        <v>234</v>
      </c>
      <c r="C3" s="775"/>
      <c r="D3" s="776"/>
      <c r="E3" s="776"/>
      <c r="F3" s="776"/>
      <c r="G3" s="776"/>
      <c r="H3" s="776"/>
      <c r="I3" s="777"/>
      <c r="K3" s="457"/>
      <c r="L3" s="457"/>
      <c r="M3" s="457"/>
      <c r="N3" s="260" t="s">
        <v>234</v>
      </c>
      <c r="O3" s="837">
        <f>C3</f>
        <v>0</v>
      </c>
      <c r="P3" s="838"/>
      <c r="Q3" s="838"/>
      <c r="R3" s="838"/>
      <c r="S3" s="838"/>
      <c r="T3" s="838"/>
      <c r="U3" s="839"/>
      <c r="W3" s="457"/>
      <c r="X3" s="457"/>
      <c r="Y3" s="457"/>
      <c r="Z3" s="457"/>
      <c r="AA3" s="457"/>
      <c r="AB3" s="260" t="s">
        <v>234</v>
      </c>
      <c r="AC3" s="812">
        <f>O3</f>
        <v>0</v>
      </c>
      <c r="AD3" s="813"/>
      <c r="AE3" s="813"/>
      <c r="AF3" s="813"/>
      <c r="AG3" s="813"/>
      <c r="AH3" s="813"/>
      <c r="AI3" s="814"/>
      <c r="AK3" s="457"/>
      <c r="AL3" s="457"/>
      <c r="AM3" s="457"/>
      <c r="AN3" s="457"/>
      <c r="AO3" s="457"/>
      <c r="AP3" s="260" t="s">
        <v>234</v>
      </c>
      <c r="AQ3" s="845">
        <f>C3</f>
        <v>0</v>
      </c>
      <c r="AR3" s="846"/>
      <c r="AS3" s="846"/>
      <c r="AT3" s="846"/>
      <c r="AU3" s="846"/>
      <c r="AV3" s="846"/>
      <c r="AW3" s="847"/>
      <c r="AX3" s="457"/>
      <c r="AY3" s="457"/>
      <c r="AZ3" s="457"/>
      <c r="BA3" s="457"/>
      <c r="BB3" s="457"/>
      <c r="BC3" s="457"/>
      <c r="BD3" s="457"/>
    </row>
    <row r="4" spans="2:56" x14ac:dyDescent="0.35">
      <c r="B4" s="260" t="s">
        <v>235</v>
      </c>
      <c r="C4" s="775"/>
      <c r="D4" s="776"/>
      <c r="E4" s="776"/>
      <c r="F4" s="776"/>
      <c r="G4" s="776"/>
      <c r="H4" s="776"/>
      <c r="I4" s="777"/>
      <c r="K4" s="457"/>
      <c r="L4" s="457"/>
      <c r="M4" s="457"/>
      <c r="N4" s="260" t="s">
        <v>235</v>
      </c>
      <c r="O4" s="837">
        <f>C4</f>
        <v>0</v>
      </c>
      <c r="P4" s="838"/>
      <c r="Q4" s="838"/>
      <c r="R4" s="838"/>
      <c r="S4" s="838"/>
      <c r="T4" s="838"/>
      <c r="U4" s="839"/>
      <c r="W4" s="457"/>
      <c r="X4" s="457"/>
      <c r="Y4" s="457"/>
      <c r="Z4" s="457"/>
      <c r="AA4" s="457"/>
      <c r="AB4" s="260" t="s">
        <v>235</v>
      </c>
      <c r="AC4" s="812">
        <f>O4</f>
        <v>0</v>
      </c>
      <c r="AD4" s="813"/>
      <c r="AE4" s="813"/>
      <c r="AF4" s="813"/>
      <c r="AG4" s="813"/>
      <c r="AH4" s="813"/>
      <c r="AI4" s="814"/>
      <c r="AK4" s="457"/>
      <c r="AL4" s="457"/>
      <c r="AM4" s="457"/>
      <c r="AN4" s="457"/>
      <c r="AO4" s="457"/>
      <c r="AP4" s="260" t="s">
        <v>235</v>
      </c>
      <c r="AQ4" s="845">
        <f>C4</f>
        <v>0</v>
      </c>
      <c r="AR4" s="846"/>
      <c r="AS4" s="846"/>
      <c r="AT4" s="846"/>
      <c r="AU4" s="846"/>
      <c r="AV4" s="846"/>
      <c r="AW4" s="847"/>
      <c r="AX4" s="457"/>
      <c r="AY4" s="457"/>
      <c r="AZ4" s="457"/>
      <c r="BA4" s="457"/>
      <c r="BB4" s="457"/>
      <c r="BC4" s="457"/>
      <c r="BD4" s="457"/>
    </row>
    <row r="5" spans="2:56" ht="16" thickBot="1" x14ac:dyDescent="0.4">
      <c r="B5" s="250" t="s">
        <v>236</v>
      </c>
      <c r="C5" s="778"/>
      <c r="D5" s="769"/>
      <c r="E5" s="769"/>
      <c r="F5" s="769"/>
      <c r="G5" s="769"/>
      <c r="H5" s="769"/>
      <c r="I5" s="836"/>
      <c r="K5" s="457"/>
      <c r="L5" s="457"/>
      <c r="M5" s="457"/>
      <c r="N5" s="250" t="s">
        <v>236</v>
      </c>
      <c r="O5" s="840">
        <f>C5</f>
        <v>0</v>
      </c>
      <c r="P5" s="841"/>
      <c r="Q5" s="841"/>
      <c r="R5" s="841"/>
      <c r="S5" s="841"/>
      <c r="T5" s="841"/>
      <c r="U5" s="842"/>
      <c r="W5" s="457"/>
      <c r="X5" s="457"/>
      <c r="Y5" s="457"/>
      <c r="Z5" s="457"/>
      <c r="AA5" s="457"/>
      <c r="AB5" s="250" t="s">
        <v>236</v>
      </c>
      <c r="AC5" s="815">
        <f>O5</f>
        <v>0</v>
      </c>
      <c r="AD5" s="816"/>
      <c r="AE5" s="816"/>
      <c r="AF5" s="816"/>
      <c r="AG5" s="816"/>
      <c r="AH5" s="816"/>
      <c r="AI5" s="817"/>
      <c r="AK5" s="457"/>
      <c r="AL5" s="457"/>
      <c r="AM5" s="457"/>
      <c r="AN5" s="457"/>
      <c r="AO5" s="457"/>
      <c r="AP5" s="250" t="s">
        <v>236</v>
      </c>
      <c r="AQ5" s="848">
        <f>C5</f>
        <v>0</v>
      </c>
      <c r="AR5" s="849"/>
      <c r="AS5" s="849"/>
      <c r="AT5" s="849"/>
      <c r="AU5" s="849"/>
      <c r="AV5" s="849"/>
      <c r="AW5" s="850"/>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823"/>
      <c r="P7" s="823"/>
      <c r="Q7" s="462"/>
      <c r="W7" s="457"/>
      <c r="X7" s="457"/>
      <c r="Y7" s="457"/>
      <c r="Z7" s="457"/>
      <c r="AA7" s="457"/>
      <c r="AB7" s="461"/>
      <c r="AC7" s="818"/>
      <c r="AD7" s="818"/>
      <c r="AE7" s="462"/>
      <c r="AK7" s="457"/>
      <c r="AL7" s="457"/>
      <c r="AM7" s="457"/>
      <c r="AN7" s="457"/>
      <c r="AO7" s="457"/>
      <c r="AP7" s="459"/>
      <c r="AQ7" s="823"/>
      <c r="AR7" s="823"/>
      <c r="AS7" s="462"/>
      <c r="AX7" s="457"/>
      <c r="AY7" s="457"/>
      <c r="AZ7" s="457"/>
      <c r="BA7" s="457"/>
      <c r="BB7" s="457"/>
      <c r="BC7" s="457"/>
      <c r="BD7" s="457"/>
    </row>
    <row r="8" spans="2:56" ht="16" thickBot="1" x14ac:dyDescent="0.4">
      <c r="B8" s="464" t="s">
        <v>318</v>
      </c>
      <c r="C8" s="465">
        <v>0.15</v>
      </c>
      <c r="D8" s="461"/>
      <c r="E8" s="466"/>
      <c r="K8" s="457"/>
      <c r="L8" s="457"/>
      <c r="M8" s="457"/>
      <c r="N8" s="464" t="s">
        <v>319</v>
      </c>
      <c r="O8" s="824">
        <v>0.15</v>
      </c>
      <c r="P8" s="825"/>
      <c r="Q8" s="466"/>
      <c r="W8" s="457"/>
      <c r="X8" s="457"/>
      <c r="Y8" s="457"/>
      <c r="Z8" s="457"/>
      <c r="AA8" s="457"/>
      <c r="AB8" s="461"/>
      <c r="AC8" s="818"/>
      <c r="AD8" s="818"/>
      <c r="AE8" s="466"/>
      <c r="AK8" s="457"/>
      <c r="AL8" s="457"/>
      <c r="AM8" s="457"/>
      <c r="AN8" s="457"/>
      <c r="AO8" s="457"/>
      <c r="AP8" s="464" t="s">
        <v>319</v>
      </c>
      <c r="AQ8" s="851">
        <v>0.15</v>
      </c>
      <c r="AR8" s="852"/>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26">
        <f>SUM(O46, O89, O132, O175, O218, O261, O304)</f>
        <v>0</v>
      </c>
      <c r="P9" s="827"/>
      <c r="Q9" s="461"/>
      <c r="W9" s="457"/>
      <c r="X9" s="457"/>
      <c r="Y9" s="457"/>
      <c r="Z9" s="457"/>
      <c r="AA9" s="457"/>
      <c r="AB9" s="468" t="s">
        <v>237</v>
      </c>
      <c r="AC9" s="819">
        <f>SUM(AC46, AC89, AC132, AC175, AC218, AC261, AC304)</f>
        <v>0</v>
      </c>
      <c r="AD9" s="820"/>
      <c r="AE9" s="461"/>
      <c r="AK9" s="457"/>
      <c r="AL9" s="457"/>
      <c r="AM9" s="457"/>
      <c r="AN9" s="457"/>
      <c r="AO9" s="457"/>
      <c r="AP9" s="467" t="s">
        <v>55</v>
      </c>
      <c r="AQ9" s="853">
        <f>SUM(AQ46, AQ89, AQ132, AQ175, AQ218, AQ261, AQ304)</f>
        <v>0</v>
      </c>
      <c r="AR9" s="854"/>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26">
        <f>SUM(O47, O90, O133, O176, O219, O262, O305)</f>
        <v>0</v>
      </c>
      <c r="P10" s="827"/>
      <c r="Q10" s="461"/>
      <c r="W10" s="457"/>
      <c r="X10" s="457"/>
      <c r="Y10" s="457"/>
      <c r="Z10" s="457"/>
      <c r="AA10" s="457"/>
      <c r="AB10" s="469" t="s">
        <v>238</v>
      </c>
      <c r="AC10" s="821">
        <f>SUM(AC47, AC90, AC133, AC176, AC219, AC262, AC305)</f>
        <v>0</v>
      </c>
      <c r="AD10" s="822"/>
      <c r="AE10" s="461"/>
      <c r="AK10" s="457"/>
      <c r="AL10" s="457"/>
      <c r="AM10" s="457"/>
      <c r="AN10" s="457"/>
      <c r="AO10" s="457"/>
      <c r="AP10" s="467" t="s">
        <v>56</v>
      </c>
      <c r="AQ10" s="853">
        <f>SUM(AQ47, AQ90, AQ133, AQ176, AQ219, AQ262, AQ305)</f>
        <v>0</v>
      </c>
      <c r="AR10" s="854"/>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26">
        <f>SUM(O48, O91, O134, O177, O220, O263, O306)</f>
        <v>0</v>
      </c>
      <c r="P11" s="827"/>
      <c r="Q11" s="461"/>
      <c r="W11" s="457"/>
      <c r="X11" s="457"/>
      <c r="Y11" s="457"/>
      <c r="Z11" s="457"/>
      <c r="AA11" s="457"/>
      <c r="AB11" s="469" t="s">
        <v>239</v>
      </c>
      <c r="AC11" s="821">
        <f>SUM(AC48, AC91, AC134, AC177, AC220, AC263, AC306)</f>
        <v>0</v>
      </c>
      <c r="AD11" s="822"/>
      <c r="AE11" s="461"/>
      <c r="AK11" s="457"/>
      <c r="AL11" s="457"/>
      <c r="AM11" s="457"/>
      <c r="AN11" s="457"/>
      <c r="AO11" s="457"/>
      <c r="AP11" s="467" t="s">
        <v>57</v>
      </c>
      <c r="AQ11" s="853">
        <f>SUM(AQ48, AQ91, AQ134, AQ177, AQ220, AQ263, AQ306)</f>
        <v>0</v>
      </c>
      <c r="AR11" s="854"/>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26">
        <f>SUM(O10:P11)</f>
        <v>0</v>
      </c>
      <c r="P12" s="827"/>
      <c r="Q12" s="461"/>
      <c r="W12" s="457"/>
      <c r="X12" s="457"/>
      <c r="Y12" s="457"/>
      <c r="Z12" s="457"/>
      <c r="AA12" s="457"/>
      <c r="AB12" s="469" t="s">
        <v>240</v>
      </c>
      <c r="AC12" s="821">
        <f>SUM(AC10:AD11)</f>
        <v>0</v>
      </c>
      <c r="AD12" s="822"/>
      <c r="AE12" s="461"/>
      <c r="AK12" s="457"/>
      <c r="AL12" s="457"/>
      <c r="AM12" s="457"/>
      <c r="AN12" s="457"/>
      <c r="AO12" s="457"/>
      <c r="AP12" s="467" t="s">
        <v>58</v>
      </c>
      <c r="AQ12" s="853">
        <f>SUM(AQ10:AR11)</f>
        <v>0</v>
      </c>
      <c r="AR12" s="854"/>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26">
        <f>SUM(O9:P11)</f>
        <v>0</v>
      </c>
      <c r="P13" s="827"/>
      <c r="Q13" s="461"/>
      <c r="W13" s="457"/>
      <c r="X13" s="457"/>
      <c r="Y13" s="457"/>
      <c r="Z13" s="457"/>
      <c r="AA13" s="457"/>
      <c r="AB13" s="469" t="s">
        <v>242</v>
      </c>
      <c r="AC13" s="834">
        <f>SUM(AC9:AD11)</f>
        <v>0</v>
      </c>
      <c r="AD13" s="835"/>
      <c r="AE13" s="461"/>
      <c r="AK13" s="457"/>
      <c r="AL13" s="457"/>
      <c r="AM13" s="457"/>
      <c r="AN13" s="457"/>
      <c r="AO13" s="457"/>
      <c r="AP13" s="467" t="s">
        <v>351</v>
      </c>
      <c r="AQ13" s="853">
        <f>SUM(AQ9:AR11)</f>
        <v>0</v>
      </c>
      <c r="AR13" s="854"/>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28" t="e">
        <f>Q14&amp;R14&amp;S14</f>
        <v>#DIV/0!</v>
      </c>
      <c r="P14" s="829"/>
      <c r="Q14" s="264" t="e">
        <f>P9/P9</f>
        <v>#DIV/0!</v>
      </c>
      <c r="R14" s="471" t="s">
        <v>62</v>
      </c>
      <c r="S14" s="265" t="e">
        <f>P12/P9</f>
        <v>#DIV/0!</v>
      </c>
      <c r="W14" s="457"/>
      <c r="X14" s="457"/>
      <c r="Y14" s="457"/>
      <c r="Z14" s="457"/>
      <c r="AA14" s="457"/>
      <c r="AB14" s="472" t="s">
        <v>243</v>
      </c>
      <c r="AC14" s="815" t="e">
        <f>AE14&amp;AF14&amp;AG14</f>
        <v>#DIV/0!</v>
      </c>
      <c r="AD14" s="817"/>
      <c r="AE14" s="264" t="e">
        <f>AD9/AD9</f>
        <v>#DIV/0!</v>
      </c>
      <c r="AF14" s="471" t="s">
        <v>62</v>
      </c>
      <c r="AG14" s="265" t="e">
        <f>AD12/AD9</f>
        <v>#DIV/0!</v>
      </c>
      <c r="AK14" s="457"/>
      <c r="AL14" s="457"/>
      <c r="AM14" s="457"/>
      <c r="AN14" s="457"/>
      <c r="AO14" s="457"/>
      <c r="AP14" s="470" t="s">
        <v>60</v>
      </c>
      <c r="AQ14" s="855" t="e">
        <f>AS14&amp;AT14&amp;AU14</f>
        <v>#DIV/0!</v>
      </c>
      <c r="AR14" s="856"/>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02" t="s">
        <v>303</v>
      </c>
      <c r="C17" s="803"/>
      <c r="D17" s="803"/>
      <c r="E17" s="803"/>
      <c r="F17" s="803"/>
      <c r="G17" s="803"/>
      <c r="H17" s="803"/>
      <c r="I17" s="803"/>
      <c r="J17" s="803"/>
      <c r="K17" s="804"/>
      <c r="N17" s="805" t="s">
        <v>78</v>
      </c>
      <c r="O17" s="806"/>
      <c r="P17" s="806"/>
      <c r="Q17" s="806"/>
      <c r="R17" s="806"/>
      <c r="S17" s="806"/>
      <c r="T17" s="806"/>
      <c r="U17" s="806"/>
      <c r="V17" s="806"/>
      <c r="W17" s="806"/>
      <c r="X17" s="806"/>
      <c r="Y17" s="807"/>
      <c r="AB17" s="808" t="s">
        <v>79</v>
      </c>
      <c r="AC17" s="809"/>
      <c r="AD17" s="809"/>
      <c r="AE17" s="809"/>
      <c r="AF17" s="809"/>
      <c r="AG17" s="809"/>
      <c r="AH17" s="809"/>
      <c r="AI17" s="809"/>
      <c r="AJ17" s="809"/>
      <c r="AK17" s="809"/>
      <c r="AL17" s="809"/>
      <c r="AM17" s="810"/>
      <c r="AP17" s="857" t="s">
        <v>340</v>
      </c>
      <c r="AQ17" s="858"/>
      <c r="AR17" s="858"/>
      <c r="AS17" s="858"/>
      <c r="AT17" s="858"/>
      <c r="AU17" s="858"/>
      <c r="AV17" s="858"/>
      <c r="AW17" s="858"/>
      <c r="AX17" s="858"/>
      <c r="AY17" s="859"/>
    </row>
    <row r="18" spans="2:51" ht="16" thickBot="1" x14ac:dyDescent="0.4">
      <c r="B18" s="250" t="s">
        <v>301</v>
      </c>
      <c r="C18" s="778"/>
      <c r="D18" s="770"/>
      <c r="E18" s="251" t="s">
        <v>302</v>
      </c>
      <c r="F18" s="830"/>
      <c r="G18" s="831"/>
      <c r="H18" s="831"/>
      <c r="I18" s="831"/>
      <c r="J18" s="831"/>
      <c r="K18" s="832"/>
      <c r="N18" s="250" t="s">
        <v>301</v>
      </c>
      <c r="O18" s="830"/>
      <c r="P18" s="831"/>
      <c r="Q18" s="833"/>
      <c r="R18" s="251" t="s">
        <v>302</v>
      </c>
      <c r="S18" s="830"/>
      <c r="T18" s="831"/>
      <c r="U18" s="831"/>
      <c r="V18" s="831"/>
      <c r="W18" s="831"/>
      <c r="X18" s="831"/>
      <c r="Y18" s="832"/>
      <c r="AB18" s="250" t="s">
        <v>301</v>
      </c>
      <c r="AC18" s="830"/>
      <c r="AD18" s="831"/>
      <c r="AE18" s="833"/>
      <c r="AF18" s="251" t="s">
        <v>302</v>
      </c>
      <c r="AG18" s="830"/>
      <c r="AH18" s="831"/>
      <c r="AI18" s="831"/>
      <c r="AJ18" s="831"/>
      <c r="AK18" s="831"/>
      <c r="AL18" s="831"/>
      <c r="AM18" s="832"/>
      <c r="AP18" s="250" t="s">
        <v>326</v>
      </c>
      <c r="AQ18" s="778"/>
      <c r="AR18" s="770"/>
      <c r="AS18" s="251" t="s">
        <v>327</v>
      </c>
      <c r="AT18" s="830"/>
      <c r="AU18" s="831"/>
      <c r="AV18" s="831"/>
      <c r="AW18" s="831"/>
      <c r="AX18" s="831"/>
      <c r="AY18" s="832"/>
    </row>
    <row r="19" spans="2:51" ht="16" thickBot="1" x14ac:dyDescent="0.4">
      <c r="D19" s="144"/>
      <c r="E19" s="144"/>
    </row>
    <row r="20" spans="2:51" x14ac:dyDescent="0.35">
      <c r="B20" s="771" t="s">
        <v>244</v>
      </c>
      <c r="C20" s="772"/>
      <c r="D20" s="772"/>
      <c r="E20" s="772"/>
      <c r="F20" s="772"/>
      <c r="G20" s="772"/>
      <c r="H20" s="772"/>
      <c r="I20" s="772"/>
      <c r="J20" s="772"/>
      <c r="K20" s="773"/>
      <c r="N20" s="759" t="s">
        <v>83</v>
      </c>
      <c r="O20" s="760"/>
      <c r="P20" s="760"/>
      <c r="Q20" s="760"/>
      <c r="R20" s="760"/>
      <c r="S20" s="760"/>
      <c r="T20" s="760"/>
      <c r="U20" s="760"/>
      <c r="V20" s="760"/>
      <c r="W20" s="760"/>
      <c r="X20" s="760"/>
      <c r="Y20" s="801"/>
      <c r="AB20" s="771" t="s">
        <v>83</v>
      </c>
      <c r="AC20" s="772"/>
      <c r="AD20" s="772"/>
      <c r="AE20" s="772"/>
      <c r="AF20" s="772"/>
      <c r="AG20" s="772"/>
      <c r="AH20" s="772"/>
      <c r="AI20" s="772"/>
      <c r="AJ20" s="772"/>
      <c r="AK20" s="772"/>
      <c r="AL20" s="772"/>
      <c r="AM20" s="773"/>
      <c r="AP20" s="771" t="s">
        <v>244</v>
      </c>
      <c r="AQ20" s="772"/>
      <c r="AR20" s="772"/>
      <c r="AS20" s="772"/>
      <c r="AT20" s="772"/>
      <c r="AU20" s="772"/>
      <c r="AV20" s="772"/>
      <c r="AW20" s="772"/>
      <c r="AX20" s="772"/>
      <c r="AY20" s="773"/>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572" t="s">
        <v>246</v>
      </c>
      <c r="P21" s="572"/>
      <c r="Q21" s="392" t="s">
        <v>87</v>
      </c>
      <c r="R21" s="392" t="s">
        <v>88</v>
      </c>
      <c r="S21" s="392" t="s">
        <v>89</v>
      </c>
      <c r="T21" s="392" t="s">
        <v>90</v>
      </c>
      <c r="U21" s="392" t="s">
        <v>91</v>
      </c>
      <c r="V21" s="392" t="s">
        <v>92</v>
      </c>
      <c r="W21" s="392" t="s">
        <v>93</v>
      </c>
      <c r="X21" s="392" t="s">
        <v>94</v>
      </c>
      <c r="Y21" s="475" t="s">
        <v>95</v>
      </c>
      <c r="AB21" s="260" t="s">
        <v>245</v>
      </c>
      <c r="AC21" s="572" t="s">
        <v>246</v>
      </c>
      <c r="AD21" s="572"/>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572"/>
      <c r="P22" s="572"/>
      <c r="Q22" s="476">
        <v>0</v>
      </c>
      <c r="R22" s="476">
        <v>0</v>
      </c>
      <c r="S22" s="496">
        <f>SUM(Q22:R22)</f>
        <v>0</v>
      </c>
      <c r="T22" s="476">
        <v>0</v>
      </c>
      <c r="U22" s="476">
        <v>0</v>
      </c>
      <c r="V22" s="496">
        <f>SUM(T22:U22)</f>
        <v>0</v>
      </c>
      <c r="W22" s="476">
        <v>0</v>
      </c>
      <c r="X22" s="496">
        <f>SUM(S22, V22, W22)</f>
        <v>0</v>
      </c>
      <c r="Y22" s="266">
        <f>K22-X22</f>
        <v>0</v>
      </c>
      <c r="AB22" s="260" t="s">
        <v>247</v>
      </c>
      <c r="AC22" s="577">
        <f>IF($O$46&lt;&gt;0, O22, C22)</f>
        <v>0</v>
      </c>
      <c r="AD22" s="577"/>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572"/>
      <c r="P23" s="572"/>
      <c r="Q23" s="476">
        <v>0</v>
      </c>
      <c r="R23" s="476">
        <v>0</v>
      </c>
      <c r="S23" s="496">
        <f>SUM(Q23:R23)</f>
        <v>0</v>
      </c>
      <c r="T23" s="476">
        <v>0</v>
      </c>
      <c r="U23" s="476">
        <v>0</v>
      </c>
      <c r="V23" s="496">
        <f>SUM(T23:U23)</f>
        <v>0</v>
      </c>
      <c r="W23" s="476">
        <v>0</v>
      </c>
      <c r="X23" s="496">
        <f>SUM(S23, V23, W23)</f>
        <v>0</v>
      </c>
      <c r="Y23" s="266">
        <f>K23-X23</f>
        <v>0</v>
      </c>
      <c r="AB23" s="260" t="s">
        <v>248</v>
      </c>
      <c r="AC23" s="577">
        <f>IF($O$46&lt;&gt;0, O23, C23)</f>
        <v>0</v>
      </c>
      <c r="AD23" s="577"/>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00"/>
      <c r="P24" s="800"/>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43">
        <f>SUM(AC22:AD23)</f>
        <v>0</v>
      </c>
      <c r="AD24" s="843"/>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59" t="s">
        <v>109</v>
      </c>
      <c r="C26" s="760"/>
      <c r="D26" s="760"/>
      <c r="E26" s="760"/>
      <c r="F26" s="760"/>
      <c r="G26" s="760"/>
      <c r="H26" s="760"/>
      <c r="I26" s="760"/>
      <c r="J26" s="760"/>
      <c r="K26" s="801"/>
      <c r="N26" s="759" t="s">
        <v>109</v>
      </c>
      <c r="O26" s="760"/>
      <c r="P26" s="760"/>
      <c r="Q26" s="760"/>
      <c r="R26" s="760"/>
      <c r="S26" s="760"/>
      <c r="T26" s="760"/>
      <c r="U26" s="760"/>
      <c r="V26" s="760"/>
      <c r="W26" s="760"/>
      <c r="X26" s="760"/>
      <c r="Y26" s="801"/>
      <c r="AB26" s="759" t="s">
        <v>109</v>
      </c>
      <c r="AC26" s="760"/>
      <c r="AD26" s="760"/>
      <c r="AE26" s="760"/>
      <c r="AF26" s="760"/>
      <c r="AG26" s="760"/>
      <c r="AH26" s="760"/>
      <c r="AI26" s="760"/>
      <c r="AJ26" s="760"/>
      <c r="AK26" s="760"/>
      <c r="AL26" s="760"/>
      <c r="AM26" s="801"/>
      <c r="AP26" s="759" t="s">
        <v>109</v>
      </c>
      <c r="AQ26" s="760"/>
      <c r="AR26" s="760"/>
      <c r="AS26" s="760"/>
      <c r="AT26" s="760"/>
      <c r="AU26" s="760"/>
      <c r="AV26" s="760"/>
      <c r="AW26" s="760"/>
      <c r="AX26" s="760"/>
      <c r="AY26" s="801"/>
    </row>
    <row r="27" spans="2:51" x14ac:dyDescent="0.35">
      <c r="B27" s="788" t="s">
        <v>110</v>
      </c>
      <c r="C27" s="776"/>
      <c r="D27" s="776"/>
      <c r="E27" s="776"/>
      <c r="F27" s="776"/>
      <c r="G27" s="787"/>
      <c r="H27" s="392" t="s">
        <v>111</v>
      </c>
      <c r="I27" s="392" t="s">
        <v>71</v>
      </c>
      <c r="J27" s="392" t="s">
        <v>72</v>
      </c>
      <c r="K27" s="475" t="s">
        <v>94</v>
      </c>
      <c r="N27" s="788" t="s">
        <v>110</v>
      </c>
      <c r="O27" s="776"/>
      <c r="P27" s="776"/>
      <c r="Q27" s="776"/>
      <c r="R27" s="776"/>
      <c r="S27" s="776"/>
      <c r="T27" s="787"/>
      <c r="U27" s="392" t="s">
        <v>41</v>
      </c>
      <c r="V27" s="392" t="s">
        <v>71</v>
      </c>
      <c r="W27" s="392" t="s">
        <v>72</v>
      </c>
      <c r="X27" s="392" t="s">
        <v>94</v>
      </c>
      <c r="Y27" s="475" t="s">
        <v>95</v>
      </c>
      <c r="AB27" s="788" t="s">
        <v>110</v>
      </c>
      <c r="AC27" s="776"/>
      <c r="AD27" s="776"/>
      <c r="AE27" s="776"/>
      <c r="AF27" s="776"/>
      <c r="AG27" s="776"/>
      <c r="AH27" s="787"/>
      <c r="AI27" s="392" t="s">
        <v>112</v>
      </c>
      <c r="AJ27" s="392" t="s">
        <v>71</v>
      </c>
      <c r="AK27" s="392" t="s">
        <v>72</v>
      </c>
      <c r="AL27" s="392" t="s">
        <v>96</v>
      </c>
      <c r="AM27" s="475" t="s">
        <v>97</v>
      </c>
      <c r="AP27" s="788" t="s">
        <v>110</v>
      </c>
      <c r="AQ27" s="776"/>
      <c r="AR27" s="776"/>
      <c r="AS27" s="776"/>
      <c r="AT27" s="776"/>
      <c r="AU27" s="787"/>
      <c r="AV27" s="392" t="s">
        <v>111</v>
      </c>
      <c r="AW27" s="392" t="s">
        <v>71</v>
      </c>
      <c r="AX27" s="392" t="s">
        <v>72</v>
      </c>
      <c r="AY27" s="475" t="s">
        <v>94</v>
      </c>
    </row>
    <row r="28" spans="2:51" ht="16" thickBot="1" x14ac:dyDescent="0.4">
      <c r="B28" s="768"/>
      <c r="C28" s="769"/>
      <c r="D28" s="769"/>
      <c r="E28" s="769"/>
      <c r="F28" s="769"/>
      <c r="G28" s="770"/>
      <c r="H28" s="301">
        <v>0</v>
      </c>
      <c r="I28" s="301">
        <v>0</v>
      </c>
      <c r="J28" s="301">
        <v>0</v>
      </c>
      <c r="K28" s="317">
        <f>SUM(H28:J28)</f>
        <v>0</v>
      </c>
      <c r="L28" s="461"/>
      <c r="N28" s="768"/>
      <c r="O28" s="769"/>
      <c r="P28" s="769"/>
      <c r="Q28" s="769"/>
      <c r="R28" s="769"/>
      <c r="S28" s="769"/>
      <c r="T28" s="770"/>
      <c r="U28" s="301">
        <v>0</v>
      </c>
      <c r="V28" s="301">
        <v>0</v>
      </c>
      <c r="W28" s="301">
        <v>0</v>
      </c>
      <c r="X28" s="283">
        <f>SUM(U28:W28)</f>
        <v>0</v>
      </c>
      <c r="Y28" s="318">
        <f>K28-X28</f>
        <v>0</v>
      </c>
      <c r="Z28" s="461"/>
      <c r="AA28" s="461"/>
      <c r="AB28" s="764">
        <f>IF($O$46&lt;&gt;0, N28, B28)</f>
        <v>0</v>
      </c>
      <c r="AC28" s="762"/>
      <c r="AD28" s="762"/>
      <c r="AE28" s="762"/>
      <c r="AF28" s="762"/>
      <c r="AG28" s="762"/>
      <c r="AH28" s="763"/>
      <c r="AI28" s="302">
        <v>0</v>
      </c>
      <c r="AJ28" s="302">
        <v>0</v>
      </c>
      <c r="AK28" s="302">
        <v>0</v>
      </c>
      <c r="AL28" s="284">
        <f>SUM(AI28:AK28)</f>
        <v>0</v>
      </c>
      <c r="AM28" s="270">
        <f>IF($O$50&lt;&gt;0, X28-AL28, K28-AL28)</f>
        <v>0</v>
      </c>
      <c r="AP28" s="768"/>
      <c r="AQ28" s="769"/>
      <c r="AR28" s="769"/>
      <c r="AS28" s="769"/>
      <c r="AT28" s="769"/>
      <c r="AU28" s="770"/>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59" t="s">
        <v>114</v>
      </c>
      <c r="C30" s="760"/>
      <c r="D30" s="760"/>
      <c r="E30" s="760"/>
      <c r="F30" s="760"/>
      <c r="G30" s="761"/>
      <c r="H30" s="473" t="s">
        <v>111</v>
      </c>
      <c r="I30" s="473" t="s">
        <v>71</v>
      </c>
      <c r="J30" s="473" t="s">
        <v>72</v>
      </c>
      <c r="K30" s="474" t="s">
        <v>94</v>
      </c>
      <c r="N30" s="759" t="s">
        <v>114</v>
      </c>
      <c r="O30" s="760"/>
      <c r="P30" s="760"/>
      <c r="Q30" s="760"/>
      <c r="R30" s="760"/>
      <c r="S30" s="760"/>
      <c r="T30" s="761"/>
      <c r="U30" s="473" t="s">
        <v>41</v>
      </c>
      <c r="V30" s="473" t="s">
        <v>71</v>
      </c>
      <c r="W30" s="473" t="s">
        <v>72</v>
      </c>
      <c r="X30" s="473" t="s">
        <v>94</v>
      </c>
      <c r="Y30" s="474" t="s">
        <v>95</v>
      </c>
      <c r="AB30" s="759" t="s">
        <v>114</v>
      </c>
      <c r="AC30" s="760"/>
      <c r="AD30" s="760"/>
      <c r="AE30" s="760"/>
      <c r="AF30" s="760"/>
      <c r="AG30" s="760"/>
      <c r="AH30" s="761"/>
      <c r="AI30" s="473" t="s">
        <v>112</v>
      </c>
      <c r="AJ30" s="473" t="s">
        <v>71</v>
      </c>
      <c r="AK30" s="473" t="s">
        <v>72</v>
      </c>
      <c r="AL30" s="473" t="s">
        <v>96</v>
      </c>
      <c r="AM30" s="474" t="s">
        <v>97</v>
      </c>
      <c r="AP30" s="759" t="s">
        <v>114</v>
      </c>
      <c r="AQ30" s="760"/>
      <c r="AR30" s="760"/>
      <c r="AS30" s="760"/>
      <c r="AT30" s="760"/>
      <c r="AU30" s="761"/>
      <c r="AV30" s="473" t="s">
        <v>111</v>
      </c>
      <c r="AW30" s="473" t="s">
        <v>71</v>
      </c>
      <c r="AX30" s="473" t="s">
        <v>72</v>
      </c>
      <c r="AY30" s="474" t="s">
        <v>94</v>
      </c>
    </row>
    <row r="31" spans="2:51" ht="16" thickBot="1" x14ac:dyDescent="0.4">
      <c r="B31" s="768"/>
      <c r="C31" s="769"/>
      <c r="D31" s="769"/>
      <c r="E31" s="769"/>
      <c r="F31" s="769"/>
      <c r="G31" s="770"/>
      <c r="H31" s="302">
        <v>0</v>
      </c>
      <c r="I31" s="302">
        <v>0</v>
      </c>
      <c r="J31" s="302">
        <v>0</v>
      </c>
      <c r="K31" s="317">
        <f>SUM(H31:J31)</f>
        <v>0</v>
      </c>
      <c r="L31" s="461"/>
      <c r="N31" s="768"/>
      <c r="O31" s="769"/>
      <c r="P31" s="769"/>
      <c r="Q31" s="769"/>
      <c r="R31" s="769"/>
      <c r="S31" s="769"/>
      <c r="T31" s="770"/>
      <c r="U31" s="301">
        <v>0</v>
      </c>
      <c r="V31" s="301">
        <v>0</v>
      </c>
      <c r="W31" s="301">
        <v>0</v>
      </c>
      <c r="X31" s="313">
        <f>SUM(U31:W31)</f>
        <v>0</v>
      </c>
      <c r="Y31" s="269">
        <f>K31-X31</f>
        <v>0</v>
      </c>
      <c r="Z31" s="461"/>
      <c r="AA31" s="461"/>
      <c r="AB31" s="764">
        <f>IF($O$46&lt;&gt;0, N31, B31)</f>
        <v>0</v>
      </c>
      <c r="AC31" s="762"/>
      <c r="AD31" s="762"/>
      <c r="AE31" s="762"/>
      <c r="AF31" s="762"/>
      <c r="AG31" s="762"/>
      <c r="AH31" s="763"/>
      <c r="AI31" s="302">
        <v>0</v>
      </c>
      <c r="AJ31" s="302">
        <v>0</v>
      </c>
      <c r="AK31" s="302">
        <v>0</v>
      </c>
      <c r="AL31" s="315">
        <f>SUM(AI31:AK31)</f>
        <v>0</v>
      </c>
      <c r="AM31" s="316">
        <f>IF($O$50&lt;&gt;0, X31-AL31, K31-AL31)</f>
        <v>0</v>
      </c>
      <c r="AP31" s="768"/>
      <c r="AQ31" s="769"/>
      <c r="AR31" s="769"/>
      <c r="AS31" s="769"/>
      <c r="AT31" s="769"/>
      <c r="AU31" s="770"/>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59" t="s">
        <v>116</v>
      </c>
      <c r="C33" s="760"/>
      <c r="D33" s="760"/>
      <c r="E33" s="760"/>
      <c r="F33" s="760"/>
      <c r="G33" s="761"/>
      <c r="H33" s="473" t="s">
        <v>111</v>
      </c>
      <c r="I33" s="473" t="s">
        <v>71</v>
      </c>
      <c r="J33" s="473" t="s">
        <v>72</v>
      </c>
      <c r="K33" s="474" t="s">
        <v>94</v>
      </c>
      <c r="N33" s="759" t="s">
        <v>116</v>
      </c>
      <c r="O33" s="760"/>
      <c r="P33" s="760"/>
      <c r="Q33" s="760"/>
      <c r="R33" s="760"/>
      <c r="S33" s="760"/>
      <c r="T33" s="761"/>
      <c r="U33" s="473" t="s">
        <v>41</v>
      </c>
      <c r="V33" s="473" t="s">
        <v>71</v>
      </c>
      <c r="W33" s="473" t="s">
        <v>72</v>
      </c>
      <c r="X33" s="473" t="s">
        <v>94</v>
      </c>
      <c r="Y33" s="474" t="s">
        <v>95</v>
      </c>
      <c r="AB33" s="759" t="s">
        <v>116</v>
      </c>
      <c r="AC33" s="760"/>
      <c r="AD33" s="760"/>
      <c r="AE33" s="760"/>
      <c r="AF33" s="760"/>
      <c r="AG33" s="760"/>
      <c r="AH33" s="761"/>
      <c r="AI33" s="473" t="s">
        <v>112</v>
      </c>
      <c r="AJ33" s="473" t="s">
        <v>71</v>
      </c>
      <c r="AK33" s="473" t="s">
        <v>72</v>
      </c>
      <c r="AL33" s="473" t="s">
        <v>96</v>
      </c>
      <c r="AM33" s="474" t="s">
        <v>97</v>
      </c>
      <c r="AP33" s="759" t="s">
        <v>116</v>
      </c>
      <c r="AQ33" s="760"/>
      <c r="AR33" s="760"/>
      <c r="AS33" s="760"/>
      <c r="AT33" s="760"/>
      <c r="AU33" s="761"/>
      <c r="AV33" s="473" t="s">
        <v>111</v>
      </c>
      <c r="AW33" s="473" t="s">
        <v>71</v>
      </c>
      <c r="AX33" s="473" t="s">
        <v>72</v>
      </c>
      <c r="AY33" s="474" t="s">
        <v>94</v>
      </c>
    </row>
    <row r="34" spans="2:51" ht="16" thickBot="1" x14ac:dyDescent="0.4">
      <c r="B34" s="768"/>
      <c r="C34" s="769"/>
      <c r="D34" s="769"/>
      <c r="E34" s="769"/>
      <c r="F34" s="769"/>
      <c r="G34" s="770"/>
      <c r="H34" s="301">
        <v>0</v>
      </c>
      <c r="I34" s="301">
        <v>0</v>
      </c>
      <c r="J34" s="301">
        <v>0</v>
      </c>
      <c r="K34" s="282">
        <f>SUM(H34:J34)</f>
        <v>0</v>
      </c>
      <c r="L34" s="461"/>
      <c r="N34" s="768"/>
      <c r="O34" s="769"/>
      <c r="P34" s="769"/>
      <c r="Q34" s="769"/>
      <c r="R34" s="769"/>
      <c r="S34" s="769"/>
      <c r="T34" s="770"/>
      <c r="U34" s="301">
        <v>0</v>
      </c>
      <c r="V34" s="301">
        <v>0</v>
      </c>
      <c r="W34" s="301">
        <v>0</v>
      </c>
      <c r="X34" s="283">
        <f t="shared" ref="X34" si="6">SUM(U34:W34)</f>
        <v>0</v>
      </c>
      <c r="Y34" s="269">
        <f>K34-X34</f>
        <v>0</v>
      </c>
      <c r="Z34" s="461"/>
      <c r="AA34" s="461"/>
      <c r="AB34" s="764">
        <f>IF($O$46&lt;&gt;0, N34, B34)</f>
        <v>0</v>
      </c>
      <c r="AC34" s="762"/>
      <c r="AD34" s="762"/>
      <c r="AE34" s="762"/>
      <c r="AF34" s="762"/>
      <c r="AG34" s="762"/>
      <c r="AH34" s="763"/>
      <c r="AI34" s="301">
        <v>0</v>
      </c>
      <c r="AJ34" s="301">
        <v>0</v>
      </c>
      <c r="AK34" s="301">
        <v>0</v>
      </c>
      <c r="AL34" s="284">
        <f t="shared" ref="AL34" si="7">SUM(AI34:AK34)</f>
        <v>0</v>
      </c>
      <c r="AM34" s="270">
        <f>IF($O$50&lt;&gt;0, X34-AL34, K34-AL34)</f>
        <v>0</v>
      </c>
      <c r="AP34" s="768"/>
      <c r="AQ34" s="769"/>
      <c r="AR34" s="769"/>
      <c r="AS34" s="769"/>
      <c r="AT34" s="769"/>
      <c r="AU34" s="770"/>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59" t="s">
        <v>119</v>
      </c>
      <c r="C37" s="760"/>
      <c r="D37" s="760"/>
      <c r="E37" s="760"/>
      <c r="F37" s="760"/>
      <c r="G37" s="761"/>
      <c r="H37" s="273">
        <f>SUM(F24, H28, H31, H34)</f>
        <v>0</v>
      </c>
      <c r="I37" s="273">
        <f>SUM(I24, I28, I31, I34, )</f>
        <v>0</v>
      </c>
      <c r="J37" s="273">
        <f>SUM(J24, J28, J31, J34)</f>
        <v>0</v>
      </c>
      <c r="K37" s="274">
        <f>SUM(H37:J37)</f>
        <v>0</v>
      </c>
      <c r="L37" s="461"/>
      <c r="N37" s="771" t="s">
        <v>119</v>
      </c>
      <c r="O37" s="772"/>
      <c r="P37" s="772"/>
      <c r="Q37" s="772"/>
      <c r="R37" s="772"/>
      <c r="S37" s="772"/>
      <c r="T37" s="772"/>
      <c r="U37" s="275">
        <f>SUM(S24, U28, U31, U34)</f>
        <v>0</v>
      </c>
      <c r="V37" s="275">
        <f>SUM(V24, V28, V31, V34)</f>
        <v>0</v>
      </c>
      <c r="W37" s="275">
        <f>SUM(W24, W28, W31, W34)</f>
        <v>0</v>
      </c>
      <c r="X37" s="275">
        <f>SUM(U37:W37)</f>
        <v>0</v>
      </c>
      <c r="Y37" s="276">
        <f>K37-X37</f>
        <v>0</v>
      </c>
      <c r="Z37" s="461"/>
      <c r="AA37" s="461"/>
      <c r="AB37" s="759" t="s">
        <v>119</v>
      </c>
      <c r="AC37" s="760"/>
      <c r="AD37" s="760"/>
      <c r="AE37" s="760"/>
      <c r="AF37" s="760"/>
      <c r="AG37" s="760"/>
      <c r="AH37" s="761"/>
      <c r="AI37" s="277">
        <f>SUM(AG24, AI28, AI31, AI34)</f>
        <v>0</v>
      </c>
      <c r="AJ37" s="277">
        <f xml:space="preserve"> SUM(AJ24, AJ28, AJ31, AJ34)</f>
        <v>0</v>
      </c>
      <c r="AK37" s="277">
        <f xml:space="preserve"> SUM(AK24, AK28, AK31, AK34)</f>
        <v>0</v>
      </c>
      <c r="AL37" s="277">
        <f>SUM(AI37:AK37)</f>
        <v>0</v>
      </c>
      <c r="AM37" s="278">
        <f>IF($O$50&lt;&gt;0, X37-AL37, K37-AL37)</f>
        <v>0</v>
      </c>
      <c r="AP37" s="759" t="s">
        <v>119</v>
      </c>
      <c r="AQ37" s="760"/>
      <c r="AR37" s="760"/>
      <c r="AS37" s="760"/>
      <c r="AT37" s="760"/>
      <c r="AU37" s="761"/>
      <c r="AV37" s="436">
        <f>SUM(AT24, AV28, AV31, AV34)</f>
        <v>0</v>
      </c>
      <c r="AW37" s="436">
        <f>SUM(AW24, AW28, AW31, AW34, )</f>
        <v>0</v>
      </c>
      <c r="AX37" s="436">
        <f>SUM(AX24, AX28, AX31, AX34)</f>
        <v>0</v>
      </c>
      <c r="AY37" s="437">
        <f>SUM(AV37:AX37)</f>
        <v>0</v>
      </c>
    </row>
    <row r="38" spans="2:51" ht="16" thickBot="1" x14ac:dyDescent="0.4">
      <c r="B38" s="768" t="s">
        <v>120</v>
      </c>
      <c r="C38" s="769"/>
      <c r="D38" s="769"/>
      <c r="E38" s="769"/>
      <c r="F38" s="769"/>
      <c r="G38" s="770"/>
      <c r="H38" s="481"/>
      <c r="I38" s="482"/>
      <c r="J38" s="482"/>
      <c r="K38" s="279">
        <f>SUM(I37:J37)</f>
        <v>0</v>
      </c>
      <c r="L38" s="461"/>
      <c r="N38" s="799" t="s">
        <v>120</v>
      </c>
      <c r="O38" s="800"/>
      <c r="P38" s="800"/>
      <c r="Q38" s="800"/>
      <c r="R38" s="800"/>
      <c r="S38" s="800"/>
      <c r="T38" s="800"/>
      <c r="U38" s="483"/>
      <c r="V38" s="483"/>
      <c r="W38" s="483"/>
      <c r="X38" s="254">
        <f xml:space="preserve"> SUM(V24, W24, V28, W28, V31, W31, V34, W34)</f>
        <v>0</v>
      </c>
      <c r="Y38" s="280">
        <f>K38-X38</f>
        <v>0</v>
      </c>
      <c r="Z38" s="461"/>
      <c r="AA38" s="461"/>
      <c r="AB38" s="768" t="s">
        <v>120</v>
      </c>
      <c r="AC38" s="769"/>
      <c r="AD38" s="769"/>
      <c r="AE38" s="769"/>
      <c r="AF38" s="769"/>
      <c r="AG38" s="769"/>
      <c r="AH38" s="770"/>
      <c r="AI38" s="484"/>
      <c r="AJ38" s="485"/>
      <c r="AK38" s="485"/>
      <c r="AL38" s="281">
        <f xml:space="preserve"> SUM(AJ24, AK24, AJ28, AK28, AJ31, AK31, AJ34, AK34)</f>
        <v>0</v>
      </c>
      <c r="AM38" s="270">
        <f>IF(O50&lt;&gt;0, X38-AL38, K38-AL38)</f>
        <v>0</v>
      </c>
      <c r="AP38" s="768" t="s">
        <v>120</v>
      </c>
      <c r="AQ38" s="769"/>
      <c r="AR38" s="769"/>
      <c r="AS38" s="769"/>
      <c r="AT38" s="769"/>
      <c r="AU38" s="770"/>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59" t="s">
        <v>121</v>
      </c>
      <c r="C40" s="760"/>
      <c r="D40" s="760"/>
      <c r="E40" s="760"/>
      <c r="F40" s="760"/>
      <c r="G40" s="761"/>
      <c r="H40" s="473" t="s">
        <v>111</v>
      </c>
      <c r="I40" s="774" t="s">
        <v>27</v>
      </c>
      <c r="J40" s="761"/>
      <c r="K40" s="474" t="s">
        <v>122</v>
      </c>
      <c r="L40" s="461"/>
      <c r="N40" s="759" t="s">
        <v>121</v>
      </c>
      <c r="O40" s="760"/>
      <c r="P40" s="760"/>
      <c r="Q40" s="760"/>
      <c r="R40" s="760"/>
      <c r="S40" s="760"/>
      <c r="T40" s="761"/>
      <c r="U40" s="473" t="s">
        <v>41</v>
      </c>
      <c r="V40" s="774" t="s">
        <v>27</v>
      </c>
      <c r="W40" s="761"/>
      <c r="X40" s="473" t="s">
        <v>94</v>
      </c>
      <c r="Y40" s="474" t="s">
        <v>95</v>
      </c>
      <c r="Z40" s="461"/>
      <c r="AA40" s="461"/>
      <c r="AB40" s="759" t="s">
        <v>121</v>
      </c>
      <c r="AC40" s="760"/>
      <c r="AD40" s="760"/>
      <c r="AE40" s="760"/>
      <c r="AF40" s="760"/>
      <c r="AG40" s="760"/>
      <c r="AH40" s="761"/>
      <c r="AI40" s="473" t="s">
        <v>123</v>
      </c>
      <c r="AJ40" s="774" t="s">
        <v>27</v>
      </c>
      <c r="AK40" s="761"/>
      <c r="AL40" s="473" t="s">
        <v>124</v>
      </c>
      <c r="AM40" s="474" t="s">
        <v>97</v>
      </c>
      <c r="AP40" s="759" t="s">
        <v>121</v>
      </c>
      <c r="AQ40" s="760"/>
      <c r="AR40" s="760"/>
      <c r="AS40" s="760"/>
      <c r="AT40" s="760"/>
      <c r="AU40" s="761"/>
      <c r="AV40" s="473" t="s">
        <v>111</v>
      </c>
      <c r="AW40" s="774" t="s">
        <v>27</v>
      </c>
      <c r="AX40" s="761"/>
      <c r="AY40" s="474" t="s">
        <v>122</v>
      </c>
    </row>
    <row r="41" spans="2:51" ht="16" thickBot="1" x14ac:dyDescent="0.4">
      <c r="B41" s="768" t="s">
        <v>40</v>
      </c>
      <c r="C41" s="769"/>
      <c r="D41" s="769"/>
      <c r="E41" s="769"/>
      <c r="F41" s="769"/>
      <c r="G41" s="770"/>
      <c r="H41" s="268">
        <f>( SUM(F24, H28, H31, H34))*$C$8</f>
        <v>0</v>
      </c>
      <c r="I41" s="792">
        <f>( SUM(I24, I28, I31, I34, J24, J28, J31, J34))*$C$8</f>
        <v>0</v>
      </c>
      <c r="J41" s="793"/>
      <c r="K41" s="282">
        <f>SUM(H41:J41)</f>
        <v>0</v>
      </c>
      <c r="L41" s="461"/>
      <c r="N41" s="768" t="s">
        <v>40</v>
      </c>
      <c r="O41" s="769"/>
      <c r="P41" s="769"/>
      <c r="Q41" s="769"/>
      <c r="R41" s="769"/>
      <c r="S41" s="769"/>
      <c r="T41" s="770"/>
      <c r="U41" s="283">
        <f>( SUM(S24, U28, U31, U34))*$O$8</f>
        <v>0</v>
      </c>
      <c r="V41" s="794">
        <f>( SUM(V24, W24, V28, W28, V31, W31, V34, W34, ))*$O$8</f>
        <v>0</v>
      </c>
      <c r="W41" s="795"/>
      <c r="X41" s="283">
        <f>SUM(U41:W41)</f>
        <v>0</v>
      </c>
      <c r="Y41" s="269">
        <f>K41-X41</f>
        <v>0</v>
      </c>
      <c r="Z41" s="461"/>
      <c r="AA41" s="461"/>
      <c r="AB41" s="768" t="s">
        <v>40</v>
      </c>
      <c r="AC41" s="769"/>
      <c r="AD41" s="769"/>
      <c r="AE41" s="769"/>
      <c r="AF41" s="769"/>
      <c r="AG41" s="769"/>
      <c r="AH41" s="770"/>
      <c r="AI41" s="500">
        <f>( SUM(AG24, AI28, AI31, AI34))*$C$8</f>
        <v>0</v>
      </c>
      <c r="AJ41" s="790">
        <f>( SUM(AJ24, AK24, AJ28, AK28, AJ31, AK31, AJ34, AK34, ))*$C$8</f>
        <v>0</v>
      </c>
      <c r="AK41" s="791"/>
      <c r="AL41" s="284">
        <f>SUM(AI41:AK41)</f>
        <v>0</v>
      </c>
      <c r="AM41" s="270">
        <f>IF($O$50&lt;&gt;0, X41-AL41, K41-AL41)</f>
        <v>0</v>
      </c>
      <c r="AP41" s="768" t="s">
        <v>40</v>
      </c>
      <c r="AQ41" s="769"/>
      <c r="AR41" s="769"/>
      <c r="AS41" s="769"/>
      <c r="AT41" s="769"/>
      <c r="AU41" s="770"/>
      <c r="AV41" s="433">
        <f>( SUM(AT24, AV28, AV31, AV34))*$C$8</f>
        <v>0</v>
      </c>
      <c r="AW41" s="860">
        <f>( SUM(AW24, AW28, AW31, AW34, AX24, AX28, AX31, AX34))*$C$8</f>
        <v>0</v>
      </c>
      <c r="AX41" s="861"/>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796" t="s">
        <v>126</v>
      </c>
      <c r="C43" s="797"/>
      <c r="D43" s="797"/>
      <c r="E43" s="797"/>
      <c r="F43" s="797"/>
      <c r="G43" s="798"/>
      <c r="H43" s="285">
        <f>SUM(H37,H41)</f>
        <v>0</v>
      </c>
      <c r="I43" s="285">
        <f>SUM(I37, I41)</f>
        <v>0</v>
      </c>
      <c r="J43" s="285">
        <f>SUM(J37)</f>
        <v>0</v>
      </c>
      <c r="K43" s="286">
        <f>SUM(H43:J43)</f>
        <v>0</v>
      </c>
      <c r="L43" s="272"/>
      <c r="N43" s="782" t="s">
        <v>126</v>
      </c>
      <c r="O43" s="783"/>
      <c r="P43" s="783"/>
      <c r="Q43" s="783"/>
      <c r="R43" s="783"/>
      <c r="S43" s="783"/>
      <c r="T43" s="811"/>
      <c r="U43" s="287">
        <f xml:space="preserve"> SUM(S24, U28, U31, U34, U41)</f>
        <v>0</v>
      </c>
      <c r="V43" s="287">
        <f xml:space="preserve"> SUM(V24, V28, V31, V34, V41)</f>
        <v>0</v>
      </c>
      <c r="W43" s="287">
        <f xml:space="preserve"> SUM(W24, W28, W31, W34)</f>
        <v>0</v>
      </c>
      <c r="X43" s="287">
        <f>SUM(U43:W43)</f>
        <v>0</v>
      </c>
      <c r="Y43" s="288">
        <f>K43-X43</f>
        <v>0</v>
      </c>
      <c r="Z43" s="272"/>
      <c r="AA43" s="272"/>
      <c r="AB43" s="784" t="s">
        <v>126</v>
      </c>
      <c r="AC43" s="785"/>
      <c r="AD43" s="785"/>
      <c r="AE43" s="785"/>
      <c r="AF43" s="785"/>
      <c r="AG43" s="785"/>
      <c r="AH43" s="786"/>
      <c r="AI43" s="289">
        <f>SUM(AG24, AI28, AI31, AI34, AI41)</f>
        <v>0</v>
      </c>
      <c r="AJ43" s="289">
        <f>SUM(AJ24, AJ28, AJ31, AJ34, AJ41)</f>
        <v>0</v>
      </c>
      <c r="AK43" s="289">
        <f>SUM(AK24, AK28, AK31, AK34)</f>
        <v>0</v>
      </c>
      <c r="AL43" s="289">
        <f>SUM(AI43:AK43)</f>
        <v>0</v>
      </c>
      <c r="AM43" s="290">
        <f>IF($O$50&lt;&gt;0, X43-AL43, K43-AL43)</f>
        <v>0</v>
      </c>
      <c r="AP43" s="862" t="s">
        <v>339</v>
      </c>
      <c r="AQ43" s="863"/>
      <c r="AR43" s="863"/>
      <c r="AS43" s="863"/>
      <c r="AT43" s="863"/>
      <c r="AU43" s="864"/>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4"/>
      <c r="AI46" s="761"/>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775"/>
      <c r="AI47" s="776"/>
      <c r="AJ47" s="776"/>
      <c r="AK47" s="777"/>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8"/>
      <c r="AI48" s="770"/>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44"/>
      <c r="AI50" s="780"/>
      <c r="AJ50" s="780"/>
      <c r="AK50" s="781"/>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02" t="s">
        <v>304</v>
      </c>
      <c r="C60" s="803"/>
      <c r="D60" s="803"/>
      <c r="E60" s="803"/>
      <c r="F60" s="803"/>
      <c r="G60" s="803"/>
      <c r="H60" s="803"/>
      <c r="I60" s="803"/>
      <c r="J60" s="803"/>
      <c r="K60" s="804"/>
      <c r="N60" s="805" t="s">
        <v>155</v>
      </c>
      <c r="O60" s="806"/>
      <c r="P60" s="806"/>
      <c r="Q60" s="806"/>
      <c r="R60" s="806"/>
      <c r="S60" s="806"/>
      <c r="T60" s="806"/>
      <c r="U60" s="806"/>
      <c r="V60" s="806"/>
      <c r="W60" s="806"/>
      <c r="X60" s="806"/>
      <c r="Y60" s="807"/>
      <c r="AB60" s="808" t="s">
        <v>156</v>
      </c>
      <c r="AC60" s="809"/>
      <c r="AD60" s="809"/>
      <c r="AE60" s="809"/>
      <c r="AF60" s="809"/>
      <c r="AG60" s="809"/>
      <c r="AH60" s="809"/>
      <c r="AI60" s="809"/>
      <c r="AJ60" s="809"/>
      <c r="AK60" s="809"/>
      <c r="AL60" s="809"/>
      <c r="AM60" s="810"/>
      <c r="AP60" s="857" t="s">
        <v>341</v>
      </c>
      <c r="AQ60" s="858"/>
      <c r="AR60" s="858"/>
      <c r="AS60" s="858"/>
      <c r="AT60" s="858"/>
      <c r="AU60" s="858"/>
      <c r="AV60" s="858"/>
      <c r="AW60" s="858"/>
      <c r="AX60" s="858"/>
      <c r="AY60" s="859"/>
    </row>
    <row r="61" spans="2:51" ht="16" thickBot="1" x14ac:dyDescent="0.4">
      <c r="B61" s="250" t="s">
        <v>310</v>
      </c>
      <c r="C61" s="778"/>
      <c r="D61" s="770"/>
      <c r="E61" s="251" t="s">
        <v>311</v>
      </c>
      <c r="F61" s="830"/>
      <c r="G61" s="831"/>
      <c r="H61" s="831"/>
      <c r="I61" s="831"/>
      <c r="J61" s="831"/>
      <c r="K61" s="832"/>
      <c r="N61" s="250" t="s">
        <v>310</v>
      </c>
      <c r="O61" s="830"/>
      <c r="P61" s="831"/>
      <c r="Q61" s="833"/>
      <c r="R61" s="251" t="s">
        <v>311</v>
      </c>
      <c r="S61" s="830"/>
      <c r="T61" s="831"/>
      <c r="U61" s="831"/>
      <c r="V61" s="831"/>
      <c r="W61" s="831"/>
      <c r="X61" s="831"/>
      <c r="Y61" s="832"/>
      <c r="AB61" s="250" t="s">
        <v>310</v>
      </c>
      <c r="AC61" s="830"/>
      <c r="AD61" s="831"/>
      <c r="AE61" s="833"/>
      <c r="AF61" s="251" t="s">
        <v>311</v>
      </c>
      <c r="AG61" s="830"/>
      <c r="AH61" s="831"/>
      <c r="AI61" s="831"/>
      <c r="AJ61" s="831"/>
      <c r="AK61" s="831"/>
      <c r="AL61" s="831"/>
      <c r="AM61" s="832"/>
      <c r="AP61" s="250" t="s">
        <v>326</v>
      </c>
      <c r="AQ61" s="778"/>
      <c r="AR61" s="770"/>
      <c r="AS61" s="251" t="s">
        <v>327</v>
      </c>
      <c r="AT61" s="830"/>
      <c r="AU61" s="831"/>
      <c r="AV61" s="831"/>
      <c r="AW61" s="831"/>
      <c r="AX61" s="831"/>
      <c r="AY61" s="832"/>
    </row>
    <row r="62" spans="2:51" ht="16" thickBot="1" x14ac:dyDescent="0.4">
      <c r="D62" s="144"/>
      <c r="E62" s="144"/>
    </row>
    <row r="63" spans="2:51" x14ac:dyDescent="0.35">
      <c r="B63" s="771" t="s">
        <v>244</v>
      </c>
      <c r="C63" s="772"/>
      <c r="D63" s="772"/>
      <c r="E63" s="772"/>
      <c r="F63" s="772"/>
      <c r="G63" s="772"/>
      <c r="H63" s="772"/>
      <c r="I63" s="772"/>
      <c r="J63" s="772"/>
      <c r="K63" s="773"/>
      <c r="N63" s="759" t="s">
        <v>83</v>
      </c>
      <c r="O63" s="760"/>
      <c r="P63" s="760"/>
      <c r="Q63" s="760"/>
      <c r="R63" s="760"/>
      <c r="S63" s="760"/>
      <c r="T63" s="760"/>
      <c r="U63" s="760"/>
      <c r="V63" s="760"/>
      <c r="W63" s="760"/>
      <c r="X63" s="760"/>
      <c r="Y63" s="801"/>
      <c r="AB63" s="771" t="s">
        <v>83</v>
      </c>
      <c r="AC63" s="772"/>
      <c r="AD63" s="772"/>
      <c r="AE63" s="772"/>
      <c r="AF63" s="772"/>
      <c r="AG63" s="772"/>
      <c r="AH63" s="772"/>
      <c r="AI63" s="772"/>
      <c r="AJ63" s="772"/>
      <c r="AK63" s="772"/>
      <c r="AL63" s="772"/>
      <c r="AM63" s="773"/>
      <c r="AP63" s="771" t="s">
        <v>244</v>
      </c>
      <c r="AQ63" s="772"/>
      <c r="AR63" s="772"/>
      <c r="AS63" s="772"/>
      <c r="AT63" s="772"/>
      <c r="AU63" s="772"/>
      <c r="AV63" s="772"/>
      <c r="AW63" s="772"/>
      <c r="AX63" s="772"/>
      <c r="AY63" s="773"/>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59" t="s">
        <v>109</v>
      </c>
      <c r="C69" s="760"/>
      <c r="D69" s="760"/>
      <c r="E69" s="760"/>
      <c r="F69" s="760"/>
      <c r="G69" s="760"/>
      <c r="H69" s="760"/>
      <c r="I69" s="760"/>
      <c r="J69" s="760"/>
      <c r="K69" s="801"/>
      <c r="N69" s="759" t="s">
        <v>109</v>
      </c>
      <c r="O69" s="760"/>
      <c r="P69" s="760"/>
      <c r="Q69" s="760"/>
      <c r="R69" s="760"/>
      <c r="S69" s="760"/>
      <c r="T69" s="760"/>
      <c r="U69" s="760"/>
      <c r="V69" s="760"/>
      <c r="W69" s="760"/>
      <c r="X69" s="760"/>
      <c r="Y69" s="801"/>
      <c r="AB69" s="759" t="s">
        <v>109</v>
      </c>
      <c r="AC69" s="760"/>
      <c r="AD69" s="760"/>
      <c r="AE69" s="760"/>
      <c r="AF69" s="760"/>
      <c r="AG69" s="760"/>
      <c r="AH69" s="760"/>
      <c r="AI69" s="760"/>
      <c r="AJ69" s="760"/>
      <c r="AK69" s="760"/>
      <c r="AL69" s="760"/>
      <c r="AM69" s="801"/>
      <c r="AP69" s="759" t="s">
        <v>109</v>
      </c>
      <c r="AQ69" s="760"/>
      <c r="AR69" s="760"/>
      <c r="AS69" s="760"/>
      <c r="AT69" s="760"/>
      <c r="AU69" s="760"/>
      <c r="AV69" s="760"/>
      <c r="AW69" s="760"/>
      <c r="AX69" s="760"/>
      <c r="AY69" s="801"/>
    </row>
    <row r="70" spans="2:51" x14ac:dyDescent="0.35">
      <c r="B70" s="788" t="s">
        <v>110</v>
      </c>
      <c r="C70" s="776"/>
      <c r="D70" s="776"/>
      <c r="E70" s="776"/>
      <c r="F70" s="776"/>
      <c r="G70" s="787"/>
      <c r="H70" s="392" t="s">
        <v>111</v>
      </c>
      <c r="I70" s="392" t="s">
        <v>71</v>
      </c>
      <c r="J70" s="392" t="s">
        <v>72</v>
      </c>
      <c r="K70" s="475" t="s">
        <v>94</v>
      </c>
      <c r="M70" s="490"/>
      <c r="N70" s="776" t="s">
        <v>110</v>
      </c>
      <c r="O70" s="776"/>
      <c r="P70" s="776"/>
      <c r="Q70" s="776"/>
      <c r="R70" s="776"/>
      <c r="S70" s="787"/>
      <c r="T70" s="392" t="s">
        <v>97</v>
      </c>
      <c r="U70" s="392" t="s">
        <v>41</v>
      </c>
      <c r="V70" s="392" t="s">
        <v>71</v>
      </c>
      <c r="W70" s="392" t="s">
        <v>72</v>
      </c>
      <c r="X70" s="392" t="s">
        <v>94</v>
      </c>
      <c r="Y70" s="475" t="s">
        <v>95</v>
      </c>
      <c r="AB70" s="788" t="s">
        <v>110</v>
      </c>
      <c r="AC70" s="776"/>
      <c r="AD70" s="776"/>
      <c r="AE70" s="776"/>
      <c r="AF70" s="776"/>
      <c r="AG70" s="776"/>
      <c r="AH70" s="392" t="s">
        <v>97</v>
      </c>
      <c r="AI70" s="392" t="s">
        <v>112</v>
      </c>
      <c r="AJ70" s="392" t="s">
        <v>71</v>
      </c>
      <c r="AK70" s="392" t="s">
        <v>72</v>
      </c>
      <c r="AL70" s="392" t="s">
        <v>96</v>
      </c>
      <c r="AM70" s="475" t="s">
        <v>160</v>
      </c>
      <c r="AP70" s="788" t="s">
        <v>110</v>
      </c>
      <c r="AQ70" s="776"/>
      <c r="AR70" s="776"/>
      <c r="AS70" s="776"/>
      <c r="AT70" s="776"/>
      <c r="AU70" s="787"/>
      <c r="AV70" s="392" t="s">
        <v>111</v>
      </c>
      <c r="AW70" s="392" t="s">
        <v>71</v>
      </c>
      <c r="AX70" s="392" t="s">
        <v>72</v>
      </c>
      <c r="AY70" s="475" t="s">
        <v>94</v>
      </c>
    </row>
    <row r="71" spans="2:51" ht="16" thickBot="1" x14ac:dyDescent="0.4">
      <c r="B71" s="764">
        <f>B28</f>
        <v>0</v>
      </c>
      <c r="C71" s="762"/>
      <c r="D71" s="762"/>
      <c r="E71" s="762"/>
      <c r="F71" s="762"/>
      <c r="G71" s="763"/>
      <c r="H71" s="301">
        <v>0</v>
      </c>
      <c r="I71" s="301">
        <v>0</v>
      </c>
      <c r="J71" s="301">
        <v>0</v>
      </c>
      <c r="K71" s="282">
        <f>SUM(H71:J71)</f>
        <v>0</v>
      </c>
      <c r="L71" s="461"/>
      <c r="M71" s="490"/>
      <c r="N71" s="764">
        <f>N28</f>
        <v>0</v>
      </c>
      <c r="O71" s="762"/>
      <c r="P71" s="762"/>
      <c r="Q71" s="762"/>
      <c r="R71" s="762"/>
      <c r="S71" s="763"/>
      <c r="T71" s="305">
        <f>AM28</f>
        <v>0</v>
      </c>
      <c r="U71" s="302">
        <v>0</v>
      </c>
      <c r="V71" s="301">
        <v>0</v>
      </c>
      <c r="W71" s="301">
        <v>0</v>
      </c>
      <c r="X71" s="283">
        <f>SUM(U71:W71)</f>
        <v>0</v>
      </c>
      <c r="Y71" s="269">
        <f>K71-X71</f>
        <v>0</v>
      </c>
      <c r="Z71" s="461"/>
      <c r="AA71" s="461"/>
      <c r="AB71" s="764">
        <f>IF($O$89&lt;&gt;0, N71,B71)</f>
        <v>0</v>
      </c>
      <c r="AC71" s="762"/>
      <c r="AD71" s="762"/>
      <c r="AE71" s="762"/>
      <c r="AF71" s="762"/>
      <c r="AG71" s="763"/>
      <c r="AH71" s="310">
        <f>AM28</f>
        <v>0</v>
      </c>
      <c r="AI71" s="301">
        <v>0</v>
      </c>
      <c r="AJ71" s="301">
        <v>0</v>
      </c>
      <c r="AK71" s="301">
        <v>0</v>
      </c>
      <c r="AL71" s="284">
        <f>SUM(AI71:AK71)</f>
        <v>0</v>
      </c>
      <c r="AM71" s="270">
        <f>IF($O$93&lt;&gt;0, X71+AM28-AL71, K71+AM28-AL71)</f>
        <v>0</v>
      </c>
      <c r="AP71" s="768"/>
      <c r="AQ71" s="769"/>
      <c r="AR71" s="769"/>
      <c r="AS71" s="769"/>
      <c r="AT71" s="769"/>
      <c r="AU71" s="770"/>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59" t="s">
        <v>114</v>
      </c>
      <c r="C73" s="760"/>
      <c r="D73" s="760"/>
      <c r="E73" s="760"/>
      <c r="F73" s="760"/>
      <c r="G73" s="761"/>
      <c r="H73" s="473" t="s">
        <v>111</v>
      </c>
      <c r="I73" s="473" t="s">
        <v>71</v>
      </c>
      <c r="J73" s="473" t="s">
        <v>72</v>
      </c>
      <c r="K73" s="474" t="s">
        <v>94</v>
      </c>
      <c r="N73" s="759" t="s">
        <v>114</v>
      </c>
      <c r="O73" s="760"/>
      <c r="P73" s="760"/>
      <c r="Q73" s="760"/>
      <c r="R73" s="760"/>
      <c r="S73" s="761"/>
      <c r="T73" s="492" t="s">
        <v>97</v>
      </c>
      <c r="U73" s="473" t="s">
        <v>41</v>
      </c>
      <c r="V73" s="473" t="s">
        <v>71</v>
      </c>
      <c r="W73" s="473" t="s">
        <v>72</v>
      </c>
      <c r="X73" s="473" t="s">
        <v>94</v>
      </c>
      <c r="Y73" s="474" t="s">
        <v>95</v>
      </c>
      <c r="AA73" s="490"/>
      <c r="AB73" s="759" t="s">
        <v>114</v>
      </c>
      <c r="AC73" s="760"/>
      <c r="AD73" s="760"/>
      <c r="AE73" s="760"/>
      <c r="AF73" s="760"/>
      <c r="AG73" s="761"/>
      <c r="AH73" s="473" t="s">
        <v>97</v>
      </c>
      <c r="AI73" s="473" t="s">
        <v>112</v>
      </c>
      <c r="AJ73" s="473" t="s">
        <v>71</v>
      </c>
      <c r="AK73" s="473" t="s">
        <v>72</v>
      </c>
      <c r="AL73" s="473" t="s">
        <v>96</v>
      </c>
      <c r="AM73" s="474" t="s">
        <v>160</v>
      </c>
      <c r="AP73" s="759" t="s">
        <v>114</v>
      </c>
      <c r="AQ73" s="760"/>
      <c r="AR73" s="760"/>
      <c r="AS73" s="760"/>
      <c r="AT73" s="760"/>
      <c r="AU73" s="761"/>
      <c r="AV73" s="473" t="s">
        <v>111</v>
      </c>
      <c r="AW73" s="473" t="s">
        <v>71</v>
      </c>
      <c r="AX73" s="473" t="s">
        <v>72</v>
      </c>
      <c r="AY73" s="474" t="s">
        <v>94</v>
      </c>
    </row>
    <row r="74" spans="2:51" ht="16" thickBot="1" x14ac:dyDescent="0.4">
      <c r="B74" s="764">
        <f>B31</f>
        <v>0</v>
      </c>
      <c r="C74" s="762"/>
      <c r="D74" s="762"/>
      <c r="E74" s="762"/>
      <c r="F74" s="762"/>
      <c r="G74" s="763"/>
      <c r="H74" s="301">
        <v>0</v>
      </c>
      <c r="I74" s="301">
        <v>0</v>
      </c>
      <c r="J74" s="301">
        <v>0</v>
      </c>
      <c r="K74" s="282">
        <f>SUM(H74:J74)</f>
        <v>0</v>
      </c>
      <c r="L74" s="461"/>
      <c r="N74" s="764">
        <f>N31</f>
        <v>0</v>
      </c>
      <c r="O74" s="762"/>
      <c r="P74" s="762"/>
      <c r="Q74" s="762"/>
      <c r="R74" s="762"/>
      <c r="S74" s="763"/>
      <c r="T74" s="306">
        <f>AM31</f>
        <v>0</v>
      </c>
      <c r="U74" s="302">
        <v>0</v>
      </c>
      <c r="V74" s="302">
        <v>0</v>
      </c>
      <c r="W74" s="301">
        <v>0</v>
      </c>
      <c r="X74" s="313">
        <f>SUM(U74:W74)</f>
        <v>0</v>
      </c>
      <c r="Y74" s="269">
        <f>K74-X74</f>
        <v>0</v>
      </c>
      <c r="Z74" s="461"/>
      <c r="AA74" s="494"/>
      <c r="AB74" s="764">
        <f>IF($O$89&lt;&gt;0, N74,B74)</f>
        <v>0</v>
      </c>
      <c r="AC74" s="762"/>
      <c r="AD74" s="762"/>
      <c r="AE74" s="762"/>
      <c r="AF74" s="762"/>
      <c r="AG74" s="763"/>
      <c r="AH74" s="314">
        <f>AM31</f>
        <v>0</v>
      </c>
      <c r="AI74" s="301">
        <v>0</v>
      </c>
      <c r="AJ74" s="302">
        <v>0</v>
      </c>
      <c r="AK74" s="301">
        <v>0</v>
      </c>
      <c r="AL74" s="315">
        <f>SUM(AI74:AK74)</f>
        <v>0</v>
      </c>
      <c r="AM74" s="270">
        <f>IF($O$93&lt;&gt;0, X74+AM31-AL74, K74+AM31-AL74)</f>
        <v>0</v>
      </c>
      <c r="AP74" s="768"/>
      <c r="AQ74" s="769"/>
      <c r="AR74" s="769"/>
      <c r="AS74" s="769"/>
      <c r="AT74" s="769"/>
      <c r="AU74" s="770"/>
      <c r="AV74" s="302">
        <v>0</v>
      </c>
      <c r="AW74" s="302">
        <v>0</v>
      </c>
      <c r="AX74" s="302">
        <v>0</v>
      </c>
      <c r="AY74" s="435">
        <f>SUM(AV74:AX74)</f>
        <v>0</v>
      </c>
    </row>
    <row r="75" spans="2:51" ht="16" thickBot="1" x14ac:dyDescent="0.4">
      <c r="D75" s="144"/>
      <c r="E75" s="144"/>
      <c r="H75" s="272"/>
      <c r="I75" s="272"/>
      <c r="J75" s="272"/>
      <c r="K75" s="272"/>
      <c r="L75" s="461"/>
      <c r="N75" s="789"/>
      <c r="O75" s="789"/>
      <c r="P75" s="789"/>
      <c r="Q75" s="789"/>
      <c r="R75" s="789"/>
      <c r="S75" s="789"/>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59" t="s">
        <v>116</v>
      </c>
      <c r="C76" s="760"/>
      <c r="D76" s="760"/>
      <c r="E76" s="760"/>
      <c r="F76" s="760"/>
      <c r="G76" s="761"/>
      <c r="H76" s="473" t="s">
        <v>111</v>
      </c>
      <c r="I76" s="473" t="s">
        <v>71</v>
      </c>
      <c r="J76" s="473" t="s">
        <v>72</v>
      </c>
      <c r="K76" s="474" t="s">
        <v>94</v>
      </c>
      <c r="M76" s="490"/>
      <c r="N76" s="760" t="s">
        <v>116</v>
      </c>
      <c r="O76" s="760"/>
      <c r="P76" s="760"/>
      <c r="Q76" s="760"/>
      <c r="R76" s="760"/>
      <c r="S76" s="761"/>
      <c r="T76" s="492" t="s">
        <v>97</v>
      </c>
      <c r="U76" s="473" t="s">
        <v>41</v>
      </c>
      <c r="V76" s="473" t="s">
        <v>71</v>
      </c>
      <c r="W76" s="473" t="s">
        <v>72</v>
      </c>
      <c r="X76" s="473" t="s">
        <v>94</v>
      </c>
      <c r="Y76" s="474" t="s">
        <v>95</v>
      </c>
      <c r="AA76" s="490"/>
      <c r="AB76" s="759" t="s">
        <v>116</v>
      </c>
      <c r="AC76" s="760"/>
      <c r="AD76" s="760"/>
      <c r="AE76" s="760"/>
      <c r="AF76" s="760"/>
      <c r="AG76" s="761"/>
      <c r="AH76" s="473" t="s">
        <v>97</v>
      </c>
      <c r="AI76" s="473" t="s">
        <v>112</v>
      </c>
      <c r="AJ76" s="473" t="s">
        <v>71</v>
      </c>
      <c r="AK76" s="473" t="s">
        <v>72</v>
      </c>
      <c r="AL76" s="473" t="s">
        <v>96</v>
      </c>
      <c r="AM76" s="474" t="s">
        <v>160</v>
      </c>
      <c r="AP76" s="759" t="s">
        <v>116</v>
      </c>
      <c r="AQ76" s="760"/>
      <c r="AR76" s="760"/>
      <c r="AS76" s="760"/>
      <c r="AT76" s="760"/>
      <c r="AU76" s="761"/>
      <c r="AV76" s="473" t="s">
        <v>111</v>
      </c>
      <c r="AW76" s="473" t="s">
        <v>71</v>
      </c>
      <c r="AX76" s="473" t="s">
        <v>72</v>
      </c>
      <c r="AY76" s="474" t="s">
        <v>94</v>
      </c>
    </row>
    <row r="77" spans="2:51" ht="16" thickBot="1" x14ac:dyDescent="0.4">
      <c r="B77" s="764">
        <f>B34</f>
        <v>0</v>
      </c>
      <c r="C77" s="762"/>
      <c r="D77" s="762"/>
      <c r="E77" s="762"/>
      <c r="F77" s="762"/>
      <c r="G77" s="763"/>
      <c r="H77" s="301">
        <v>0</v>
      </c>
      <c r="I77" s="301">
        <v>0</v>
      </c>
      <c r="J77" s="301">
        <v>0</v>
      </c>
      <c r="K77" s="282">
        <f>SUM(H77:J77)</f>
        <v>0</v>
      </c>
      <c r="L77" s="461"/>
      <c r="M77" s="490"/>
      <c r="N77" s="762">
        <f>N34</f>
        <v>0</v>
      </c>
      <c r="O77" s="762"/>
      <c r="P77" s="762"/>
      <c r="Q77" s="762"/>
      <c r="R77" s="762"/>
      <c r="S77" s="763"/>
      <c r="T77" s="305">
        <f>AM34</f>
        <v>0</v>
      </c>
      <c r="U77" s="301">
        <v>0</v>
      </c>
      <c r="V77" s="301">
        <v>0</v>
      </c>
      <c r="W77" s="301">
        <v>0</v>
      </c>
      <c r="X77" s="283">
        <f t="shared" ref="X77" si="14">SUM(U77:W77)</f>
        <v>0</v>
      </c>
      <c r="Y77" s="269">
        <f>K77-X77</f>
        <v>0</v>
      </c>
      <c r="Z77" s="461"/>
      <c r="AA77" s="494"/>
      <c r="AB77" s="764">
        <f>IF($O$89&lt;&gt;0, N77,B77)</f>
        <v>0</v>
      </c>
      <c r="AC77" s="762"/>
      <c r="AD77" s="762"/>
      <c r="AE77" s="762"/>
      <c r="AF77" s="762"/>
      <c r="AG77" s="763"/>
      <c r="AH77" s="308">
        <f>AM34</f>
        <v>0</v>
      </c>
      <c r="AI77" s="301">
        <v>0</v>
      </c>
      <c r="AJ77" s="301">
        <v>0</v>
      </c>
      <c r="AK77" s="301">
        <v>0</v>
      </c>
      <c r="AL77" s="284">
        <f t="shared" ref="AL77" si="15">SUM(AI77:AK77)</f>
        <v>0</v>
      </c>
      <c r="AM77" s="270">
        <f>IF($O$93&lt;&gt;0, X77+AM34-AL77, K77+AM34-AL77)</f>
        <v>0</v>
      </c>
      <c r="AP77" s="768"/>
      <c r="AQ77" s="769"/>
      <c r="AR77" s="769"/>
      <c r="AS77" s="769"/>
      <c r="AT77" s="769"/>
      <c r="AU77" s="770"/>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1" t="s">
        <v>119</v>
      </c>
      <c r="C80" s="772"/>
      <c r="D80" s="772"/>
      <c r="E80" s="772"/>
      <c r="F80" s="772"/>
      <c r="G80" s="772"/>
      <c r="H80" s="273">
        <f>SUM(F67, H71, H74, H77)</f>
        <v>0</v>
      </c>
      <c r="I80" s="273">
        <f>SUM(I67, I71, I74, I77, )</f>
        <v>0</v>
      </c>
      <c r="J80" s="273">
        <f>SUM(J67, J71, J74, J77)</f>
        <v>0</v>
      </c>
      <c r="K80" s="274">
        <f>SUM(H80:J80)</f>
        <v>0</v>
      </c>
      <c r="L80" s="461"/>
      <c r="N80" s="765" t="s">
        <v>119</v>
      </c>
      <c r="O80" s="766"/>
      <c r="P80" s="766"/>
      <c r="Q80" s="766"/>
      <c r="R80" s="766"/>
      <c r="S80" s="767"/>
      <c r="T80" s="307">
        <f>AM37</f>
        <v>0</v>
      </c>
      <c r="U80" s="303">
        <f>SUM(S67, U71, U74, U77)</f>
        <v>0</v>
      </c>
      <c r="V80" s="275">
        <f>SUM(V67, V71, V74, V77)</f>
        <v>0</v>
      </c>
      <c r="W80" s="275">
        <f>SUM(W67, W71, W74, W77)</f>
        <v>0</v>
      </c>
      <c r="X80" s="275">
        <f>SUM(U80:W80)</f>
        <v>0</v>
      </c>
      <c r="Y80" s="276">
        <f>K80-X80</f>
        <v>0</v>
      </c>
      <c r="Z80" s="461"/>
      <c r="AA80" s="461"/>
      <c r="AB80" s="759" t="s">
        <v>119</v>
      </c>
      <c r="AC80" s="760"/>
      <c r="AD80" s="760"/>
      <c r="AE80" s="760"/>
      <c r="AF80" s="760"/>
      <c r="AG80" s="761"/>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59" t="s">
        <v>119</v>
      </c>
      <c r="AQ80" s="760"/>
      <c r="AR80" s="760"/>
      <c r="AS80" s="760"/>
      <c r="AT80" s="760"/>
      <c r="AU80" s="761"/>
      <c r="AV80" s="436">
        <f>SUM(AT67, AV71, AV74, AV77)</f>
        <v>0</v>
      </c>
      <c r="AW80" s="436">
        <f>SUM(AW67, AW71, AW74, AW77, )</f>
        <v>0</v>
      </c>
      <c r="AX80" s="436">
        <f>SUM(AX67, AX71, AX74, AX77)</f>
        <v>0</v>
      </c>
      <c r="AY80" s="437">
        <f>SUM(AV80:AX80)</f>
        <v>0</v>
      </c>
    </row>
    <row r="81" spans="2:51" ht="16" thickBot="1" x14ac:dyDescent="0.4">
      <c r="B81" s="799" t="s">
        <v>120</v>
      </c>
      <c r="C81" s="800"/>
      <c r="D81" s="800"/>
      <c r="E81" s="800"/>
      <c r="F81" s="800"/>
      <c r="G81" s="800"/>
      <c r="H81" s="481"/>
      <c r="I81" s="482"/>
      <c r="J81" s="253">
        <f>SUM(I80:J80)</f>
        <v>0</v>
      </c>
      <c r="K81" s="282">
        <f>SUM(H81:J81)</f>
        <v>0</v>
      </c>
      <c r="L81" s="461"/>
      <c r="N81" s="768" t="s">
        <v>120</v>
      </c>
      <c r="O81" s="769"/>
      <c r="P81" s="769"/>
      <c r="Q81" s="769"/>
      <c r="R81" s="769"/>
      <c r="S81" s="769"/>
      <c r="T81" s="305">
        <f>AM38</f>
        <v>0</v>
      </c>
      <c r="U81" s="495"/>
      <c r="V81" s="483"/>
      <c r="W81" s="483"/>
      <c r="X81" s="254">
        <f xml:space="preserve"> SUM(V67, W67, V71, W71, V74, W74, V77, W77)</f>
        <v>0</v>
      </c>
      <c r="Y81" s="269">
        <f>H81-X81</f>
        <v>0</v>
      </c>
      <c r="Z81" s="461"/>
      <c r="AA81" s="461"/>
      <c r="AB81" s="768" t="s">
        <v>120</v>
      </c>
      <c r="AC81" s="769"/>
      <c r="AD81" s="769"/>
      <c r="AE81" s="769"/>
      <c r="AF81" s="769"/>
      <c r="AG81" s="770"/>
      <c r="AH81" s="310">
        <f>AM38</f>
        <v>0</v>
      </c>
      <c r="AI81" s="484"/>
      <c r="AJ81" s="485"/>
      <c r="AK81" s="485"/>
      <c r="AL81" s="281">
        <f xml:space="preserve"> SUM(AJ67, AK67, AJ71, AK71, AJ74, AK74, AJ77, AK77)</f>
        <v>0</v>
      </c>
      <c r="AM81" s="270">
        <f>IF($O$93&lt;&gt;0, X81+AM38-AL81, K81+AM38-AL81)</f>
        <v>0</v>
      </c>
      <c r="AP81" s="768" t="s">
        <v>120</v>
      </c>
      <c r="AQ81" s="769"/>
      <c r="AR81" s="769"/>
      <c r="AS81" s="769"/>
      <c r="AT81" s="769"/>
      <c r="AU81" s="770"/>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59" t="s">
        <v>121</v>
      </c>
      <c r="C83" s="760"/>
      <c r="D83" s="760"/>
      <c r="E83" s="760"/>
      <c r="F83" s="760"/>
      <c r="G83" s="761"/>
      <c r="H83" s="473" t="s">
        <v>111</v>
      </c>
      <c r="I83" s="774" t="s">
        <v>27</v>
      </c>
      <c r="J83" s="761"/>
      <c r="K83" s="474" t="s">
        <v>122</v>
      </c>
      <c r="L83" s="461"/>
      <c r="N83" s="759" t="s">
        <v>121</v>
      </c>
      <c r="O83" s="760"/>
      <c r="P83" s="760"/>
      <c r="Q83" s="760"/>
      <c r="R83" s="760"/>
      <c r="S83" s="760"/>
      <c r="T83" s="473" t="s">
        <v>97</v>
      </c>
      <c r="U83" s="473" t="s">
        <v>41</v>
      </c>
      <c r="V83" s="774" t="s">
        <v>27</v>
      </c>
      <c r="W83" s="761"/>
      <c r="X83" s="473" t="s">
        <v>94</v>
      </c>
      <c r="Y83" s="474" t="s">
        <v>95</v>
      </c>
      <c r="Z83" s="461"/>
      <c r="AA83" s="494"/>
      <c r="AB83" s="759" t="s">
        <v>121</v>
      </c>
      <c r="AC83" s="760"/>
      <c r="AD83" s="760"/>
      <c r="AE83" s="760"/>
      <c r="AF83" s="760"/>
      <c r="AG83" s="761"/>
      <c r="AH83" s="473" t="s">
        <v>97</v>
      </c>
      <c r="AI83" s="473" t="s">
        <v>123</v>
      </c>
      <c r="AJ83" s="774" t="s">
        <v>27</v>
      </c>
      <c r="AK83" s="761"/>
      <c r="AL83" s="473" t="s">
        <v>124</v>
      </c>
      <c r="AM83" s="474" t="s">
        <v>160</v>
      </c>
      <c r="AP83" s="759" t="s">
        <v>121</v>
      </c>
      <c r="AQ83" s="760"/>
      <c r="AR83" s="760"/>
      <c r="AS83" s="760"/>
      <c r="AT83" s="760"/>
      <c r="AU83" s="761"/>
      <c r="AV83" s="473" t="s">
        <v>111</v>
      </c>
      <c r="AW83" s="774" t="s">
        <v>27</v>
      </c>
      <c r="AX83" s="761"/>
      <c r="AY83" s="474" t="s">
        <v>122</v>
      </c>
    </row>
    <row r="84" spans="2:51" ht="16" thickBot="1" x14ac:dyDescent="0.4">
      <c r="B84" s="768" t="s">
        <v>40</v>
      </c>
      <c r="C84" s="769"/>
      <c r="D84" s="769"/>
      <c r="E84" s="769"/>
      <c r="F84" s="769"/>
      <c r="G84" s="770"/>
      <c r="H84" s="268">
        <f>( SUM(F67, H71, H74, H77))*$C$8</f>
        <v>0</v>
      </c>
      <c r="I84" s="792">
        <f>( SUM(I67, I71, I74, I77, J67, J71, J74, J77))*$C$8</f>
        <v>0</v>
      </c>
      <c r="J84" s="793"/>
      <c r="K84" s="282">
        <f>SUM(H84:J84)</f>
        <v>0</v>
      </c>
      <c r="L84" s="461"/>
      <c r="N84" s="768" t="s">
        <v>40</v>
      </c>
      <c r="O84" s="769"/>
      <c r="P84" s="769"/>
      <c r="Q84" s="769"/>
      <c r="R84" s="769"/>
      <c r="S84" s="769"/>
      <c r="T84" s="311">
        <f>AM41</f>
        <v>0</v>
      </c>
      <c r="U84" s="283">
        <f>( SUM(S67, U71, U74, U77))*$O$8</f>
        <v>0</v>
      </c>
      <c r="V84" s="794">
        <f>( SUM(V67, W67, V71, W71, V74, W74, V77, W77, ))*$O$8</f>
        <v>0</v>
      </c>
      <c r="W84" s="795"/>
      <c r="X84" s="283">
        <f>SUM(U84:W84)</f>
        <v>0</v>
      </c>
      <c r="Y84" s="269">
        <f>K84-X84</f>
        <v>0</v>
      </c>
      <c r="Z84" s="461"/>
      <c r="AA84" s="494"/>
      <c r="AB84" s="768" t="s">
        <v>40</v>
      </c>
      <c r="AC84" s="769"/>
      <c r="AD84" s="769"/>
      <c r="AE84" s="769"/>
      <c r="AF84" s="769"/>
      <c r="AG84" s="770"/>
      <c r="AH84" s="310">
        <f>AM41</f>
        <v>0</v>
      </c>
      <c r="AI84" s="500">
        <f>( SUM(AG67, AI71, AI74, AI77))*$C$8</f>
        <v>0</v>
      </c>
      <c r="AJ84" s="790">
        <f>( SUM(AJ67, AK67, AJ71, AK71, AJ74, AK74, AJ77, AK77, ))*$C$8</f>
        <v>0</v>
      </c>
      <c r="AK84" s="791"/>
      <c r="AL84" s="284">
        <f>SUM(AI84:AK84)</f>
        <v>0</v>
      </c>
      <c r="AM84" s="270">
        <f>IF($O$93&lt;&gt;0, X84+AM41-AL84, K84+AM41-AL84)</f>
        <v>0</v>
      </c>
      <c r="AP84" s="768" t="s">
        <v>40</v>
      </c>
      <c r="AQ84" s="769"/>
      <c r="AR84" s="769"/>
      <c r="AS84" s="769"/>
      <c r="AT84" s="769"/>
      <c r="AU84" s="770"/>
      <c r="AV84" s="433">
        <f>( SUM(AT67, AV71, AV74, AV77))*$C$8</f>
        <v>0</v>
      </c>
      <c r="AW84" s="860">
        <f>( SUM(AW67, AW71, AW74, AW77, AX67, AX71, AX74, AX77))*$C$8</f>
        <v>0</v>
      </c>
      <c r="AX84" s="861"/>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796" t="s">
        <v>126</v>
      </c>
      <c r="C86" s="797"/>
      <c r="D86" s="797"/>
      <c r="E86" s="797"/>
      <c r="F86" s="797"/>
      <c r="G86" s="798"/>
      <c r="H86" s="285">
        <f>SUM(H80,H84)</f>
        <v>0</v>
      </c>
      <c r="I86" s="285">
        <f>SUM(I80, I84)</f>
        <v>0</v>
      </c>
      <c r="J86" s="285">
        <f>SUM(J80)</f>
        <v>0</v>
      </c>
      <c r="K86" s="286">
        <f>SUM(H86:J86)</f>
        <v>0</v>
      </c>
      <c r="L86" s="272"/>
      <c r="N86" s="782" t="s">
        <v>126</v>
      </c>
      <c r="O86" s="783"/>
      <c r="P86" s="783"/>
      <c r="Q86" s="783"/>
      <c r="R86" s="783"/>
      <c r="S86" s="78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784" t="s">
        <v>126</v>
      </c>
      <c r="AC86" s="785"/>
      <c r="AD86" s="785"/>
      <c r="AE86" s="785"/>
      <c r="AF86" s="785"/>
      <c r="AG86" s="786"/>
      <c r="AH86" s="319">
        <f>AM43</f>
        <v>0</v>
      </c>
      <c r="AI86" s="289">
        <f>SUM(AG67, AI71, AI74, AI77, AI84)</f>
        <v>0</v>
      </c>
      <c r="AJ86" s="289">
        <f>SUM(AJ67, AJ71, AJ74, AJ77, AJ84)</f>
        <v>0</v>
      </c>
      <c r="AK86" s="289">
        <f>SUM(AK67, AK71, AK74, AK77)</f>
        <v>0</v>
      </c>
      <c r="AL86" s="289">
        <f>SUM(AI86:AK86)</f>
        <v>0</v>
      </c>
      <c r="AM86" s="290">
        <f>IF($O$93&lt;&gt;0, X86+AM43-AL86, K86+AM43-AL86)</f>
        <v>0</v>
      </c>
      <c r="AP86" s="862" t="s">
        <v>342</v>
      </c>
      <c r="AQ86" s="863"/>
      <c r="AR86" s="863"/>
      <c r="AS86" s="863"/>
      <c r="AT86" s="863"/>
      <c r="AU86" s="864"/>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4"/>
      <c r="AI89" s="761"/>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775"/>
      <c r="AI90" s="776"/>
      <c r="AJ90" s="776"/>
      <c r="AK90" s="777"/>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8"/>
      <c r="AI91" s="770"/>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79" t="s">
        <v>151</v>
      </c>
      <c r="AH93" s="780"/>
      <c r="AI93" s="780"/>
      <c r="AJ93" s="780"/>
      <c r="AK93" s="781"/>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02" t="s">
        <v>305</v>
      </c>
      <c r="C103" s="803"/>
      <c r="D103" s="803"/>
      <c r="E103" s="803"/>
      <c r="F103" s="803"/>
      <c r="G103" s="803"/>
      <c r="H103" s="803"/>
      <c r="I103" s="803"/>
      <c r="J103" s="803"/>
      <c r="K103" s="804"/>
      <c r="N103" s="805" t="s">
        <v>171</v>
      </c>
      <c r="O103" s="806"/>
      <c r="P103" s="806"/>
      <c r="Q103" s="806"/>
      <c r="R103" s="806"/>
      <c r="S103" s="806"/>
      <c r="T103" s="806"/>
      <c r="U103" s="806"/>
      <c r="V103" s="806"/>
      <c r="W103" s="806"/>
      <c r="X103" s="806"/>
      <c r="Y103" s="807"/>
      <c r="AB103" s="808" t="s">
        <v>172</v>
      </c>
      <c r="AC103" s="809"/>
      <c r="AD103" s="809"/>
      <c r="AE103" s="809"/>
      <c r="AF103" s="809"/>
      <c r="AG103" s="809"/>
      <c r="AH103" s="809"/>
      <c r="AI103" s="809"/>
      <c r="AJ103" s="809"/>
      <c r="AK103" s="809"/>
      <c r="AL103" s="809"/>
      <c r="AM103" s="810"/>
      <c r="AP103" s="857" t="s">
        <v>343</v>
      </c>
      <c r="AQ103" s="858"/>
      <c r="AR103" s="858"/>
      <c r="AS103" s="858"/>
      <c r="AT103" s="858"/>
      <c r="AU103" s="858"/>
      <c r="AV103" s="858"/>
      <c r="AW103" s="858"/>
      <c r="AX103" s="858"/>
      <c r="AY103" s="859"/>
    </row>
    <row r="104" spans="2:51" ht="16" thickBot="1" x14ac:dyDescent="0.4">
      <c r="B104" s="250" t="s">
        <v>312</v>
      </c>
      <c r="C104" s="778"/>
      <c r="D104" s="770"/>
      <c r="E104" s="251" t="s">
        <v>313</v>
      </c>
      <c r="F104" s="830"/>
      <c r="G104" s="831"/>
      <c r="H104" s="831"/>
      <c r="I104" s="831"/>
      <c r="J104" s="831"/>
      <c r="K104" s="832"/>
      <c r="N104" s="250" t="s">
        <v>312</v>
      </c>
      <c r="O104" s="830"/>
      <c r="P104" s="831"/>
      <c r="Q104" s="833"/>
      <c r="R104" s="251" t="s">
        <v>313</v>
      </c>
      <c r="S104" s="830"/>
      <c r="T104" s="831"/>
      <c r="U104" s="831"/>
      <c r="V104" s="831"/>
      <c r="W104" s="831"/>
      <c r="X104" s="831"/>
      <c r="Y104" s="832"/>
      <c r="AB104" s="250" t="s">
        <v>312</v>
      </c>
      <c r="AC104" s="830"/>
      <c r="AD104" s="831"/>
      <c r="AE104" s="833"/>
      <c r="AF104" s="251" t="s">
        <v>313</v>
      </c>
      <c r="AG104" s="830"/>
      <c r="AH104" s="831"/>
      <c r="AI104" s="831"/>
      <c r="AJ104" s="831"/>
      <c r="AK104" s="831"/>
      <c r="AL104" s="831"/>
      <c r="AM104" s="832"/>
      <c r="AP104" s="250" t="s">
        <v>326</v>
      </c>
      <c r="AQ104" s="778"/>
      <c r="AR104" s="770"/>
      <c r="AS104" s="251" t="s">
        <v>327</v>
      </c>
      <c r="AT104" s="830"/>
      <c r="AU104" s="831"/>
      <c r="AV104" s="831"/>
      <c r="AW104" s="831"/>
      <c r="AX104" s="831"/>
      <c r="AY104" s="832"/>
    </row>
    <row r="105" spans="2:51" ht="16" thickBot="1" x14ac:dyDescent="0.4">
      <c r="D105" s="144"/>
      <c r="E105" s="144"/>
    </row>
    <row r="106" spans="2:51" x14ac:dyDescent="0.35">
      <c r="B106" s="771" t="s">
        <v>244</v>
      </c>
      <c r="C106" s="772"/>
      <c r="D106" s="772"/>
      <c r="E106" s="772"/>
      <c r="F106" s="772"/>
      <c r="G106" s="772"/>
      <c r="H106" s="772"/>
      <c r="I106" s="772"/>
      <c r="J106" s="772"/>
      <c r="K106" s="773"/>
      <c r="N106" s="759" t="s">
        <v>83</v>
      </c>
      <c r="O106" s="760"/>
      <c r="P106" s="760"/>
      <c r="Q106" s="760"/>
      <c r="R106" s="760"/>
      <c r="S106" s="760"/>
      <c r="T106" s="760"/>
      <c r="U106" s="760"/>
      <c r="V106" s="760"/>
      <c r="W106" s="760"/>
      <c r="X106" s="760"/>
      <c r="Y106" s="801"/>
      <c r="AB106" s="771" t="s">
        <v>83</v>
      </c>
      <c r="AC106" s="772"/>
      <c r="AD106" s="772"/>
      <c r="AE106" s="772"/>
      <c r="AF106" s="772"/>
      <c r="AG106" s="772"/>
      <c r="AH106" s="772"/>
      <c r="AI106" s="772"/>
      <c r="AJ106" s="772"/>
      <c r="AK106" s="772"/>
      <c r="AL106" s="772"/>
      <c r="AM106" s="773"/>
      <c r="AP106" s="771" t="s">
        <v>244</v>
      </c>
      <c r="AQ106" s="772"/>
      <c r="AR106" s="772"/>
      <c r="AS106" s="772"/>
      <c r="AT106" s="772"/>
      <c r="AU106" s="772"/>
      <c r="AV106" s="772"/>
      <c r="AW106" s="772"/>
      <c r="AX106" s="772"/>
      <c r="AY106" s="773"/>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59" t="s">
        <v>109</v>
      </c>
      <c r="C112" s="760"/>
      <c r="D112" s="760"/>
      <c r="E112" s="760"/>
      <c r="F112" s="760"/>
      <c r="G112" s="760"/>
      <c r="H112" s="760"/>
      <c r="I112" s="760"/>
      <c r="J112" s="760"/>
      <c r="K112" s="801"/>
      <c r="N112" s="759" t="s">
        <v>109</v>
      </c>
      <c r="O112" s="760"/>
      <c r="P112" s="760"/>
      <c r="Q112" s="760"/>
      <c r="R112" s="760"/>
      <c r="S112" s="760"/>
      <c r="T112" s="760"/>
      <c r="U112" s="760"/>
      <c r="V112" s="760"/>
      <c r="W112" s="760"/>
      <c r="X112" s="760"/>
      <c r="Y112" s="801"/>
      <c r="AB112" s="759" t="s">
        <v>109</v>
      </c>
      <c r="AC112" s="760"/>
      <c r="AD112" s="760"/>
      <c r="AE112" s="760"/>
      <c r="AF112" s="760"/>
      <c r="AG112" s="760"/>
      <c r="AH112" s="760"/>
      <c r="AI112" s="760"/>
      <c r="AJ112" s="760"/>
      <c r="AK112" s="760"/>
      <c r="AL112" s="760"/>
      <c r="AM112" s="801"/>
      <c r="AP112" s="759" t="s">
        <v>109</v>
      </c>
      <c r="AQ112" s="760"/>
      <c r="AR112" s="760"/>
      <c r="AS112" s="760"/>
      <c r="AT112" s="760"/>
      <c r="AU112" s="760"/>
      <c r="AV112" s="760"/>
      <c r="AW112" s="760"/>
      <c r="AX112" s="760"/>
      <c r="AY112" s="801"/>
    </row>
    <row r="113" spans="2:51" x14ac:dyDescent="0.35">
      <c r="B113" s="788" t="s">
        <v>110</v>
      </c>
      <c r="C113" s="776"/>
      <c r="D113" s="776"/>
      <c r="E113" s="776"/>
      <c r="F113" s="776"/>
      <c r="G113" s="787"/>
      <c r="H113" s="392" t="s">
        <v>111</v>
      </c>
      <c r="I113" s="392" t="s">
        <v>71</v>
      </c>
      <c r="J113" s="392" t="s">
        <v>72</v>
      </c>
      <c r="K113" s="475" t="s">
        <v>94</v>
      </c>
      <c r="M113" s="490"/>
      <c r="N113" s="776" t="s">
        <v>110</v>
      </c>
      <c r="O113" s="776"/>
      <c r="P113" s="776"/>
      <c r="Q113" s="776"/>
      <c r="R113" s="776"/>
      <c r="S113" s="787"/>
      <c r="T113" s="392" t="s">
        <v>160</v>
      </c>
      <c r="U113" s="392" t="s">
        <v>41</v>
      </c>
      <c r="V113" s="392" t="s">
        <v>71</v>
      </c>
      <c r="W113" s="392" t="s">
        <v>72</v>
      </c>
      <c r="X113" s="392" t="s">
        <v>94</v>
      </c>
      <c r="Y113" s="475" t="s">
        <v>95</v>
      </c>
      <c r="AB113" s="788" t="s">
        <v>110</v>
      </c>
      <c r="AC113" s="776"/>
      <c r="AD113" s="776"/>
      <c r="AE113" s="776"/>
      <c r="AF113" s="776"/>
      <c r="AG113" s="776"/>
      <c r="AH113" s="392" t="s">
        <v>160</v>
      </c>
      <c r="AI113" s="392" t="s">
        <v>112</v>
      </c>
      <c r="AJ113" s="392" t="s">
        <v>71</v>
      </c>
      <c r="AK113" s="392" t="s">
        <v>72</v>
      </c>
      <c r="AL113" s="392" t="s">
        <v>96</v>
      </c>
      <c r="AM113" s="475" t="s">
        <v>175</v>
      </c>
      <c r="AP113" s="788" t="s">
        <v>110</v>
      </c>
      <c r="AQ113" s="776"/>
      <c r="AR113" s="776"/>
      <c r="AS113" s="776"/>
      <c r="AT113" s="776"/>
      <c r="AU113" s="787"/>
      <c r="AV113" s="392" t="s">
        <v>111</v>
      </c>
      <c r="AW113" s="392" t="s">
        <v>71</v>
      </c>
      <c r="AX113" s="392" t="s">
        <v>72</v>
      </c>
      <c r="AY113" s="475" t="s">
        <v>94</v>
      </c>
    </row>
    <row r="114" spans="2:51" ht="16" thickBot="1" x14ac:dyDescent="0.4">
      <c r="B114" s="764">
        <f>B71</f>
        <v>0</v>
      </c>
      <c r="C114" s="762"/>
      <c r="D114" s="762"/>
      <c r="E114" s="762"/>
      <c r="F114" s="762"/>
      <c r="G114" s="763"/>
      <c r="H114" s="301">
        <v>0</v>
      </c>
      <c r="I114" s="301">
        <v>0</v>
      </c>
      <c r="J114" s="301">
        <v>0</v>
      </c>
      <c r="K114" s="282">
        <f>SUM(H114:J114)</f>
        <v>0</v>
      </c>
      <c r="L114" s="461"/>
      <c r="M114" s="490"/>
      <c r="N114" s="764">
        <f>N71</f>
        <v>0</v>
      </c>
      <c r="O114" s="762"/>
      <c r="P114" s="762"/>
      <c r="Q114" s="762"/>
      <c r="R114" s="762"/>
      <c r="S114" s="763"/>
      <c r="T114" s="305">
        <f>AM71</f>
        <v>0</v>
      </c>
      <c r="U114" s="302">
        <v>0</v>
      </c>
      <c r="V114" s="301">
        <v>0</v>
      </c>
      <c r="W114" s="301">
        <v>0</v>
      </c>
      <c r="X114" s="283">
        <f>SUM(U114:W114)</f>
        <v>0</v>
      </c>
      <c r="Y114" s="269">
        <f>K114-X114</f>
        <v>0</v>
      </c>
      <c r="Z114" s="461"/>
      <c r="AA114" s="461"/>
      <c r="AB114" s="764">
        <f>IF($O$132&lt;&gt;0, N114, B114)</f>
        <v>0</v>
      </c>
      <c r="AC114" s="762"/>
      <c r="AD114" s="762"/>
      <c r="AE114" s="762"/>
      <c r="AF114" s="762"/>
      <c r="AG114" s="763"/>
      <c r="AH114" s="310">
        <f>AM71</f>
        <v>0</v>
      </c>
      <c r="AI114" s="301">
        <v>0</v>
      </c>
      <c r="AJ114" s="301">
        <v>0</v>
      </c>
      <c r="AK114" s="301">
        <v>0</v>
      </c>
      <c r="AL114" s="284">
        <f>SUM(AI114:AK114)</f>
        <v>0</v>
      </c>
      <c r="AM114" s="270">
        <f>IF($O$136&lt;&gt;0, X114+AM71-AL114, K114+AM71-AL114)</f>
        <v>0</v>
      </c>
      <c r="AP114" s="768"/>
      <c r="AQ114" s="769"/>
      <c r="AR114" s="769"/>
      <c r="AS114" s="769"/>
      <c r="AT114" s="769"/>
      <c r="AU114" s="770"/>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59" t="s">
        <v>114</v>
      </c>
      <c r="C116" s="760"/>
      <c r="D116" s="760"/>
      <c r="E116" s="760"/>
      <c r="F116" s="760"/>
      <c r="G116" s="761"/>
      <c r="H116" s="473" t="s">
        <v>111</v>
      </c>
      <c r="I116" s="473" t="s">
        <v>71</v>
      </c>
      <c r="J116" s="473" t="s">
        <v>72</v>
      </c>
      <c r="K116" s="474" t="s">
        <v>94</v>
      </c>
      <c r="N116" s="759" t="s">
        <v>114</v>
      </c>
      <c r="O116" s="760"/>
      <c r="P116" s="760"/>
      <c r="Q116" s="760"/>
      <c r="R116" s="760"/>
      <c r="S116" s="761"/>
      <c r="T116" s="492" t="s">
        <v>160</v>
      </c>
      <c r="U116" s="473" t="s">
        <v>41</v>
      </c>
      <c r="V116" s="473" t="s">
        <v>71</v>
      </c>
      <c r="W116" s="473" t="s">
        <v>72</v>
      </c>
      <c r="X116" s="473" t="s">
        <v>94</v>
      </c>
      <c r="Y116" s="474" t="s">
        <v>95</v>
      </c>
      <c r="AA116" s="490"/>
      <c r="AB116" s="759" t="s">
        <v>114</v>
      </c>
      <c r="AC116" s="760"/>
      <c r="AD116" s="760"/>
      <c r="AE116" s="760"/>
      <c r="AF116" s="760"/>
      <c r="AG116" s="761"/>
      <c r="AH116" s="473" t="s">
        <v>160</v>
      </c>
      <c r="AI116" s="473" t="s">
        <v>112</v>
      </c>
      <c r="AJ116" s="473" t="s">
        <v>71</v>
      </c>
      <c r="AK116" s="473" t="s">
        <v>72</v>
      </c>
      <c r="AL116" s="473" t="s">
        <v>96</v>
      </c>
      <c r="AM116" s="474" t="s">
        <v>175</v>
      </c>
      <c r="AP116" s="759" t="s">
        <v>114</v>
      </c>
      <c r="AQ116" s="760"/>
      <c r="AR116" s="760"/>
      <c r="AS116" s="760"/>
      <c r="AT116" s="760"/>
      <c r="AU116" s="761"/>
      <c r="AV116" s="473" t="s">
        <v>111</v>
      </c>
      <c r="AW116" s="473" t="s">
        <v>71</v>
      </c>
      <c r="AX116" s="473" t="s">
        <v>72</v>
      </c>
      <c r="AY116" s="474" t="s">
        <v>94</v>
      </c>
    </row>
    <row r="117" spans="2:51" ht="16" thickBot="1" x14ac:dyDescent="0.4">
      <c r="B117" s="764">
        <f>B74</f>
        <v>0</v>
      </c>
      <c r="C117" s="762"/>
      <c r="D117" s="762"/>
      <c r="E117" s="762"/>
      <c r="F117" s="762"/>
      <c r="G117" s="763"/>
      <c r="H117" s="301">
        <v>0</v>
      </c>
      <c r="I117" s="301">
        <v>0</v>
      </c>
      <c r="J117" s="301">
        <v>0</v>
      </c>
      <c r="K117" s="282">
        <f>SUM(H117:J117)</f>
        <v>0</v>
      </c>
      <c r="L117" s="461"/>
      <c r="N117" s="764">
        <f>N74</f>
        <v>0</v>
      </c>
      <c r="O117" s="762"/>
      <c r="P117" s="762"/>
      <c r="Q117" s="762"/>
      <c r="R117" s="762"/>
      <c r="S117" s="763"/>
      <c r="T117" s="306">
        <f>AM74</f>
        <v>0</v>
      </c>
      <c r="U117" s="302">
        <v>0</v>
      </c>
      <c r="V117" s="302">
        <v>0</v>
      </c>
      <c r="W117" s="301">
        <v>0</v>
      </c>
      <c r="X117" s="313">
        <f>SUM(U117:W117)</f>
        <v>0</v>
      </c>
      <c r="Y117" s="269">
        <f>K117-X117</f>
        <v>0</v>
      </c>
      <c r="Z117" s="461"/>
      <c r="AA117" s="494"/>
      <c r="AB117" s="764">
        <f>IF($O$132&lt;&gt;0, N117, B117)</f>
        <v>0</v>
      </c>
      <c r="AC117" s="762"/>
      <c r="AD117" s="762"/>
      <c r="AE117" s="762"/>
      <c r="AF117" s="762"/>
      <c r="AG117" s="763"/>
      <c r="AH117" s="314">
        <f>AM74</f>
        <v>0</v>
      </c>
      <c r="AI117" s="301">
        <v>0</v>
      </c>
      <c r="AJ117" s="302">
        <v>0</v>
      </c>
      <c r="AK117" s="301">
        <v>0</v>
      </c>
      <c r="AL117" s="315">
        <f>SUM(AI117:AK117)</f>
        <v>0</v>
      </c>
      <c r="AM117" s="270">
        <f>IF($O$136&lt;&gt;0, X117+AM74-AL117, K117+AM74-AL117)</f>
        <v>0</v>
      </c>
      <c r="AP117" s="768"/>
      <c r="AQ117" s="769"/>
      <c r="AR117" s="769"/>
      <c r="AS117" s="769"/>
      <c r="AT117" s="769"/>
      <c r="AU117" s="770"/>
      <c r="AV117" s="302">
        <v>0</v>
      </c>
      <c r="AW117" s="302">
        <v>0</v>
      </c>
      <c r="AX117" s="302">
        <v>0</v>
      </c>
      <c r="AY117" s="435">
        <f>SUM(AV117:AX117)</f>
        <v>0</v>
      </c>
    </row>
    <row r="118" spans="2:51" ht="16" thickBot="1" x14ac:dyDescent="0.4">
      <c r="D118" s="144"/>
      <c r="E118" s="144"/>
      <c r="H118" s="272"/>
      <c r="I118" s="272"/>
      <c r="J118" s="272"/>
      <c r="K118" s="272"/>
      <c r="L118" s="461"/>
      <c r="N118" s="789"/>
      <c r="O118" s="789"/>
      <c r="P118" s="789"/>
      <c r="Q118" s="789"/>
      <c r="R118" s="789"/>
      <c r="S118" s="789"/>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59" t="s">
        <v>116</v>
      </c>
      <c r="C119" s="760"/>
      <c r="D119" s="760"/>
      <c r="E119" s="760"/>
      <c r="F119" s="760"/>
      <c r="G119" s="761"/>
      <c r="H119" s="473" t="s">
        <v>111</v>
      </c>
      <c r="I119" s="473" t="s">
        <v>71</v>
      </c>
      <c r="J119" s="473" t="s">
        <v>72</v>
      </c>
      <c r="K119" s="474" t="s">
        <v>94</v>
      </c>
      <c r="M119" s="490"/>
      <c r="N119" s="760" t="s">
        <v>116</v>
      </c>
      <c r="O119" s="760"/>
      <c r="P119" s="760"/>
      <c r="Q119" s="760"/>
      <c r="R119" s="760"/>
      <c r="S119" s="761"/>
      <c r="T119" s="492" t="s">
        <v>160</v>
      </c>
      <c r="U119" s="473" t="s">
        <v>41</v>
      </c>
      <c r="V119" s="473" t="s">
        <v>71</v>
      </c>
      <c r="W119" s="473" t="s">
        <v>72</v>
      </c>
      <c r="X119" s="473" t="s">
        <v>94</v>
      </c>
      <c r="Y119" s="474" t="s">
        <v>95</v>
      </c>
      <c r="AA119" s="490"/>
      <c r="AB119" s="759" t="s">
        <v>116</v>
      </c>
      <c r="AC119" s="760"/>
      <c r="AD119" s="760"/>
      <c r="AE119" s="760"/>
      <c r="AF119" s="760"/>
      <c r="AG119" s="761"/>
      <c r="AH119" s="473" t="s">
        <v>160</v>
      </c>
      <c r="AI119" s="473" t="s">
        <v>112</v>
      </c>
      <c r="AJ119" s="473" t="s">
        <v>71</v>
      </c>
      <c r="AK119" s="473" t="s">
        <v>72</v>
      </c>
      <c r="AL119" s="473" t="s">
        <v>96</v>
      </c>
      <c r="AM119" s="474" t="s">
        <v>175</v>
      </c>
      <c r="AP119" s="759" t="s">
        <v>116</v>
      </c>
      <c r="AQ119" s="760"/>
      <c r="AR119" s="760"/>
      <c r="AS119" s="760"/>
      <c r="AT119" s="760"/>
      <c r="AU119" s="761"/>
      <c r="AV119" s="473" t="s">
        <v>111</v>
      </c>
      <c r="AW119" s="473" t="s">
        <v>71</v>
      </c>
      <c r="AX119" s="473" t="s">
        <v>72</v>
      </c>
      <c r="AY119" s="474" t="s">
        <v>94</v>
      </c>
    </row>
    <row r="120" spans="2:51" ht="16" thickBot="1" x14ac:dyDescent="0.4">
      <c r="B120" s="764">
        <f>B77</f>
        <v>0</v>
      </c>
      <c r="C120" s="762"/>
      <c r="D120" s="762"/>
      <c r="E120" s="762"/>
      <c r="F120" s="762"/>
      <c r="G120" s="763"/>
      <c r="H120" s="301">
        <v>0</v>
      </c>
      <c r="I120" s="301">
        <v>0</v>
      </c>
      <c r="J120" s="301">
        <v>0</v>
      </c>
      <c r="K120" s="282">
        <f>SUM(H120:J120)</f>
        <v>0</v>
      </c>
      <c r="L120" s="461"/>
      <c r="M120" s="490"/>
      <c r="N120" s="762">
        <f>N77</f>
        <v>0</v>
      </c>
      <c r="O120" s="762"/>
      <c r="P120" s="762"/>
      <c r="Q120" s="762"/>
      <c r="R120" s="762"/>
      <c r="S120" s="763"/>
      <c r="T120" s="305">
        <f>AM77</f>
        <v>0</v>
      </c>
      <c r="U120" s="301">
        <v>0</v>
      </c>
      <c r="V120" s="301">
        <v>0</v>
      </c>
      <c r="W120" s="301">
        <v>0</v>
      </c>
      <c r="X120" s="283">
        <f t="shared" ref="X120" si="22">SUM(U120:W120)</f>
        <v>0</v>
      </c>
      <c r="Y120" s="269">
        <f>K120-X120</f>
        <v>0</v>
      </c>
      <c r="Z120" s="461"/>
      <c r="AA120" s="494"/>
      <c r="AB120" s="764">
        <f>IF($O$132&lt;&gt;0, N120, B120)</f>
        <v>0</v>
      </c>
      <c r="AC120" s="762"/>
      <c r="AD120" s="762"/>
      <c r="AE120" s="762"/>
      <c r="AF120" s="762"/>
      <c r="AG120" s="763"/>
      <c r="AH120" s="314">
        <f>AM77</f>
        <v>0</v>
      </c>
      <c r="AI120" s="301">
        <v>0</v>
      </c>
      <c r="AJ120" s="301">
        <v>0</v>
      </c>
      <c r="AK120" s="301">
        <v>0</v>
      </c>
      <c r="AL120" s="284">
        <f t="shared" ref="AL120" si="23">SUM(AI120:AK120)</f>
        <v>0</v>
      </c>
      <c r="AM120" s="270">
        <f>IF($O$136&lt;&gt;0, X120+AM77-AL120, K120+AM77-AL120)</f>
        <v>0</v>
      </c>
      <c r="AP120" s="768"/>
      <c r="AQ120" s="769"/>
      <c r="AR120" s="769"/>
      <c r="AS120" s="769"/>
      <c r="AT120" s="769"/>
      <c r="AU120" s="770"/>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1" t="s">
        <v>119</v>
      </c>
      <c r="C123" s="772"/>
      <c r="D123" s="772"/>
      <c r="E123" s="772"/>
      <c r="F123" s="772"/>
      <c r="G123" s="772"/>
      <c r="H123" s="273">
        <f>SUM(F110, H114, H117, H120)</f>
        <v>0</v>
      </c>
      <c r="I123" s="273">
        <f>SUM(I110, I114, I117, I120, )</f>
        <v>0</v>
      </c>
      <c r="J123" s="273">
        <f>SUM(J110, J114, J117, J120)</f>
        <v>0</v>
      </c>
      <c r="K123" s="274">
        <f>SUM(H123:J123)</f>
        <v>0</v>
      </c>
      <c r="L123" s="461"/>
      <c r="N123" s="765" t="s">
        <v>119</v>
      </c>
      <c r="O123" s="766"/>
      <c r="P123" s="766"/>
      <c r="Q123" s="766"/>
      <c r="R123" s="766"/>
      <c r="S123" s="767"/>
      <c r="T123" s="307">
        <f>AM80</f>
        <v>0</v>
      </c>
      <c r="U123" s="303">
        <f>SUM(S110, U114, U117, U120)</f>
        <v>0</v>
      </c>
      <c r="V123" s="275">
        <f>SUM(V110, V114, V117, V120)</f>
        <v>0</v>
      </c>
      <c r="W123" s="275">
        <f>SUM(W110, W114, W117, W120)</f>
        <v>0</v>
      </c>
      <c r="X123" s="275">
        <f>SUM(U123:W123)</f>
        <v>0</v>
      </c>
      <c r="Y123" s="276">
        <f>K123-X123</f>
        <v>0</v>
      </c>
      <c r="Z123" s="461"/>
      <c r="AA123" s="461"/>
      <c r="AB123" s="759" t="s">
        <v>119</v>
      </c>
      <c r="AC123" s="760"/>
      <c r="AD123" s="760"/>
      <c r="AE123" s="760"/>
      <c r="AF123" s="760"/>
      <c r="AG123" s="761"/>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59" t="s">
        <v>119</v>
      </c>
      <c r="AQ123" s="760"/>
      <c r="AR123" s="760"/>
      <c r="AS123" s="760"/>
      <c r="AT123" s="760"/>
      <c r="AU123" s="761"/>
      <c r="AV123" s="436">
        <f>SUM(AT110, AV114, AV117, AV120)</f>
        <v>0</v>
      </c>
      <c r="AW123" s="436">
        <f>SUM(AW110, AW114, AW117, AW120, )</f>
        <v>0</v>
      </c>
      <c r="AX123" s="436">
        <f>SUM(AX110, AX114, AX117, AX120)</f>
        <v>0</v>
      </c>
      <c r="AY123" s="437">
        <f>SUM(AV123:AX123)</f>
        <v>0</v>
      </c>
    </row>
    <row r="124" spans="2:51" ht="16" thickBot="1" x14ac:dyDescent="0.4">
      <c r="B124" s="799" t="s">
        <v>120</v>
      </c>
      <c r="C124" s="800"/>
      <c r="D124" s="800"/>
      <c r="E124" s="800"/>
      <c r="F124" s="800"/>
      <c r="G124" s="800"/>
      <c r="H124" s="481"/>
      <c r="I124" s="482"/>
      <c r="J124" s="253">
        <f>SUM(I123:J123)</f>
        <v>0</v>
      </c>
      <c r="K124" s="282">
        <f>SUM(H124:J124)</f>
        <v>0</v>
      </c>
      <c r="L124" s="461"/>
      <c r="N124" s="768" t="s">
        <v>120</v>
      </c>
      <c r="O124" s="769"/>
      <c r="P124" s="769"/>
      <c r="Q124" s="769"/>
      <c r="R124" s="769"/>
      <c r="S124" s="769"/>
      <c r="T124" s="305">
        <f>AM81</f>
        <v>0</v>
      </c>
      <c r="U124" s="495"/>
      <c r="V124" s="483"/>
      <c r="W124" s="483"/>
      <c r="X124" s="254">
        <f xml:space="preserve"> SUM(V110, W110, V114, W114, V117, W117, V120, W120)</f>
        <v>0</v>
      </c>
      <c r="Y124" s="269">
        <f>H124-X124</f>
        <v>0</v>
      </c>
      <c r="Z124" s="461"/>
      <c r="AA124" s="461"/>
      <c r="AB124" s="768" t="s">
        <v>120</v>
      </c>
      <c r="AC124" s="769"/>
      <c r="AD124" s="769"/>
      <c r="AE124" s="769"/>
      <c r="AF124" s="769"/>
      <c r="AG124" s="770"/>
      <c r="AH124" s="310">
        <f>AM81</f>
        <v>0</v>
      </c>
      <c r="AI124" s="484"/>
      <c r="AJ124" s="485"/>
      <c r="AK124" s="485"/>
      <c r="AL124" s="281">
        <f xml:space="preserve"> SUM(AJ110, AK110, AJ114, AK114, AJ117, AK117, AJ120, AK120)</f>
        <v>0</v>
      </c>
      <c r="AM124" s="270">
        <f>IF($O$136&lt;&gt;0, X124+AM81-AL124, K124+AM81-AL124)</f>
        <v>0</v>
      </c>
      <c r="AP124" s="768" t="s">
        <v>120</v>
      </c>
      <c r="AQ124" s="769"/>
      <c r="AR124" s="769"/>
      <c r="AS124" s="769"/>
      <c r="AT124" s="769"/>
      <c r="AU124" s="770"/>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59" t="s">
        <v>121</v>
      </c>
      <c r="C126" s="760"/>
      <c r="D126" s="760"/>
      <c r="E126" s="760"/>
      <c r="F126" s="760"/>
      <c r="G126" s="761"/>
      <c r="H126" s="473" t="s">
        <v>111</v>
      </c>
      <c r="I126" s="774" t="s">
        <v>27</v>
      </c>
      <c r="J126" s="761"/>
      <c r="K126" s="474" t="s">
        <v>122</v>
      </c>
      <c r="L126" s="461"/>
      <c r="N126" s="759" t="s">
        <v>121</v>
      </c>
      <c r="O126" s="760"/>
      <c r="P126" s="760"/>
      <c r="Q126" s="760"/>
      <c r="R126" s="760"/>
      <c r="S126" s="760"/>
      <c r="T126" s="473" t="s">
        <v>160</v>
      </c>
      <c r="U126" s="473" t="s">
        <v>41</v>
      </c>
      <c r="V126" s="774" t="s">
        <v>27</v>
      </c>
      <c r="W126" s="761"/>
      <c r="X126" s="473" t="s">
        <v>94</v>
      </c>
      <c r="Y126" s="474" t="s">
        <v>95</v>
      </c>
      <c r="Z126" s="461"/>
      <c r="AA126" s="494"/>
      <c r="AB126" s="759" t="s">
        <v>121</v>
      </c>
      <c r="AC126" s="760"/>
      <c r="AD126" s="760"/>
      <c r="AE126" s="760"/>
      <c r="AF126" s="760"/>
      <c r="AG126" s="761"/>
      <c r="AH126" s="473" t="s">
        <v>160</v>
      </c>
      <c r="AI126" s="473" t="s">
        <v>123</v>
      </c>
      <c r="AJ126" s="774" t="s">
        <v>27</v>
      </c>
      <c r="AK126" s="761"/>
      <c r="AL126" s="473" t="s">
        <v>124</v>
      </c>
      <c r="AM126" s="474" t="s">
        <v>175</v>
      </c>
      <c r="AP126" s="759" t="s">
        <v>121</v>
      </c>
      <c r="AQ126" s="760"/>
      <c r="AR126" s="760"/>
      <c r="AS126" s="760"/>
      <c r="AT126" s="760"/>
      <c r="AU126" s="761"/>
      <c r="AV126" s="473" t="s">
        <v>111</v>
      </c>
      <c r="AW126" s="774" t="s">
        <v>27</v>
      </c>
      <c r="AX126" s="761"/>
      <c r="AY126" s="474" t="s">
        <v>122</v>
      </c>
    </row>
    <row r="127" spans="2:51" ht="16" thickBot="1" x14ac:dyDescent="0.4">
      <c r="B127" s="768" t="s">
        <v>40</v>
      </c>
      <c r="C127" s="769"/>
      <c r="D127" s="769"/>
      <c r="E127" s="769"/>
      <c r="F127" s="769"/>
      <c r="G127" s="770"/>
      <c r="H127" s="268">
        <f>( SUM(F110, H114, H117, H120))*$C$8</f>
        <v>0</v>
      </c>
      <c r="I127" s="792">
        <f>( SUM(I110, I114, I117, I120, J110, J114, J117, J120))*$C$8</f>
        <v>0</v>
      </c>
      <c r="J127" s="793"/>
      <c r="K127" s="282">
        <f>SUM(H127:J127)</f>
        <v>0</v>
      </c>
      <c r="L127" s="461"/>
      <c r="N127" s="768" t="s">
        <v>40</v>
      </c>
      <c r="O127" s="769"/>
      <c r="P127" s="769"/>
      <c r="Q127" s="769"/>
      <c r="R127" s="769"/>
      <c r="S127" s="769"/>
      <c r="T127" s="311">
        <f>AM84</f>
        <v>0</v>
      </c>
      <c r="U127" s="283">
        <f>( SUM(S110, U114, U117, U120))*$O$8</f>
        <v>0</v>
      </c>
      <c r="V127" s="794">
        <f>( SUM(V110, W110, V114, W114, V117, W117, V120, W120, ))*$O$8</f>
        <v>0</v>
      </c>
      <c r="W127" s="795"/>
      <c r="X127" s="283">
        <f>SUM(U127:W127)</f>
        <v>0</v>
      </c>
      <c r="Y127" s="269">
        <f>K127-X127</f>
        <v>0</v>
      </c>
      <c r="Z127" s="461"/>
      <c r="AA127" s="494"/>
      <c r="AB127" s="768" t="s">
        <v>40</v>
      </c>
      <c r="AC127" s="769"/>
      <c r="AD127" s="769"/>
      <c r="AE127" s="769"/>
      <c r="AF127" s="769"/>
      <c r="AG127" s="770"/>
      <c r="AH127" s="310">
        <f>AM84</f>
        <v>0</v>
      </c>
      <c r="AI127" s="500">
        <f>( SUM(AG110, AI114, AI117, AI120))*$C$8</f>
        <v>0</v>
      </c>
      <c r="AJ127" s="790">
        <f>( SUM(AJ110, AK110, AJ114, AK114, AJ117, AK117, AJ120, AK120, ))*$C$8</f>
        <v>0</v>
      </c>
      <c r="AK127" s="791"/>
      <c r="AL127" s="284">
        <f>SUM(AI127:AK127)</f>
        <v>0</v>
      </c>
      <c r="AM127" s="270">
        <f>IF($O$136&lt;&gt;0, X127+AM84-AL127, K127+AM84-AL127)</f>
        <v>0</v>
      </c>
      <c r="AP127" s="768" t="s">
        <v>40</v>
      </c>
      <c r="AQ127" s="769"/>
      <c r="AR127" s="769"/>
      <c r="AS127" s="769"/>
      <c r="AT127" s="769"/>
      <c r="AU127" s="770"/>
      <c r="AV127" s="433">
        <f>( SUM(AT110, AV114, AV117, AV120))*$C$8</f>
        <v>0</v>
      </c>
      <c r="AW127" s="860">
        <f>( SUM(AW110, AW114, AW117, AW120, AX110, AX114, AX117, AX120))*$C$8</f>
        <v>0</v>
      </c>
      <c r="AX127" s="861"/>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796" t="s">
        <v>126</v>
      </c>
      <c r="C129" s="797"/>
      <c r="D129" s="797"/>
      <c r="E129" s="797"/>
      <c r="F129" s="797"/>
      <c r="G129" s="798"/>
      <c r="H129" s="285">
        <f>SUM(H123,H127)</f>
        <v>0</v>
      </c>
      <c r="I129" s="285">
        <f>SUM(I123, I127)</f>
        <v>0</v>
      </c>
      <c r="J129" s="285">
        <f>SUM(J123)</f>
        <v>0</v>
      </c>
      <c r="K129" s="286">
        <f>SUM(H129:J129)</f>
        <v>0</v>
      </c>
      <c r="L129" s="272"/>
      <c r="N129" s="782" t="s">
        <v>126</v>
      </c>
      <c r="O129" s="783"/>
      <c r="P129" s="783"/>
      <c r="Q129" s="783"/>
      <c r="R129" s="783"/>
      <c r="S129" s="78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784" t="s">
        <v>126</v>
      </c>
      <c r="AC129" s="785"/>
      <c r="AD129" s="785"/>
      <c r="AE129" s="785"/>
      <c r="AF129" s="785"/>
      <c r="AG129" s="78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62" t="s">
        <v>344</v>
      </c>
      <c r="AQ129" s="863"/>
      <c r="AR129" s="863"/>
      <c r="AS129" s="863"/>
      <c r="AT129" s="863"/>
      <c r="AU129" s="864"/>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4"/>
      <c r="AI132" s="761"/>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775"/>
      <c r="AI133" s="776"/>
      <c r="AJ133" s="776"/>
      <c r="AK133" s="777"/>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8"/>
      <c r="AI134" s="770"/>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79" t="s">
        <v>151</v>
      </c>
      <c r="AH136" s="780"/>
      <c r="AI136" s="780"/>
      <c r="AJ136" s="780"/>
      <c r="AK136" s="781"/>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02" t="s">
        <v>306</v>
      </c>
      <c r="C146" s="803"/>
      <c r="D146" s="803"/>
      <c r="E146" s="803"/>
      <c r="F146" s="803"/>
      <c r="G146" s="803"/>
      <c r="H146" s="803"/>
      <c r="I146" s="803"/>
      <c r="J146" s="803"/>
      <c r="K146" s="804"/>
      <c r="N146" s="805" t="s">
        <v>183</v>
      </c>
      <c r="O146" s="806"/>
      <c r="P146" s="806"/>
      <c r="Q146" s="806"/>
      <c r="R146" s="806"/>
      <c r="S146" s="806"/>
      <c r="T146" s="806"/>
      <c r="U146" s="806"/>
      <c r="V146" s="806"/>
      <c r="W146" s="806"/>
      <c r="X146" s="806"/>
      <c r="Y146" s="807"/>
      <c r="AB146" s="808" t="s">
        <v>184</v>
      </c>
      <c r="AC146" s="809"/>
      <c r="AD146" s="809"/>
      <c r="AE146" s="809"/>
      <c r="AF146" s="809"/>
      <c r="AG146" s="809"/>
      <c r="AH146" s="809"/>
      <c r="AI146" s="809"/>
      <c r="AJ146" s="809"/>
      <c r="AK146" s="809"/>
      <c r="AL146" s="809"/>
      <c r="AM146" s="810"/>
      <c r="AP146" s="857" t="s">
        <v>345</v>
      </c>
      <c r="AQ146" s="858"/>
      <c r="AR146" s="858"/>
      <c r="AS146" s="858"/>
      <c r="AT146" s="858"/>
      <c r="AU146" s="858"/>
      <c r="AV146" s="858"/>
      <c r="AW146" s="858"/>
      <c r="AX146" s="858"/>
      <c r="AY146" s="859"/>
    </row>
    <row r="147" spans="2:51" ht="16" thickBot="1" x14ac:dyDescent="0.4">
      <c r="B147" s="250" t="s">
        <v>315</v>
      </c>
      <c r="C147" s="778"/>
      <c r="D147" s="770"/>
      <c r="E147" s="251" t="s">
        <v>314</v>
      </c>
      <c r="F147" s="830"/>
      <c r="G147" s="831"/>
      <c r="H147" s="831"/>
      <c r="I147" s="831"/>
      <c r="J147" s="831"/>
      <c r="K147" s="832"/>
      <c r="N147" s="250" t="s">
        <v>315</v>
      </c>
      <c r="O147" s="830"/>
      <c r="P147" s="831"/>
      <c r="Q147" s="833"/>
      <c r="R147" s="251" t="s">
        <v>314</v>
      </c>
      <c r="S147" s="830"/>
      <c r="T147" s="831"/>
      <c r="U147" s="831"/>
      <c r="V147" s="831"/>
      <c r="W147" s="831"/>
      <c r="X147" s="831"/>
      <c r="Y147" s="832"/>
      <c r="AB147" s="250" t="s">
        <v>315</v>
      </c>
      <c r="AC147" s="830"/>
      <c r="AD147" s="831"/>
      <c r="AE147" s="833"/>
      <c r="AF147" s="251" t="s">
        <v>314</v>
      </c>
      <c r="AG147" s="830"/>
      <c r="AH147" s="831"/>
      <c r="AI147" s="831"/>
      <c r="AJ147" s="831"/>
      <c r="AK147" s="831"/>
      <c r="AL147" s="831"/>
      <c r="AM147" s="832"/>
      <c r="AP147" s="250" t="s">
        <v>326</v>
      </c>
      <c r="AQ147" s="778"/>
      <c r="AR147" s="770"/>
      <c r="AS147" s="251" t="s">
        <v>327</v>
      </c>
      <c r="AT147" s="830"/>
      <c r="AU147" s="831"/>
      <c r="AV147" s="831"/>
      <c r="AW147" s="831"/>
      <c r="AX147" s="831"/>
      <c r="AY147" s="832"/>
    </row>
    <row r="148" spans="2:51" ht="16" thickBot="1" x14ac:dyDescent="0.4">
      <c r="D148" s="144"/>
      <c r="E148" s="144"/>
    </row>
    <row r="149" spans="2:51" x14ac:dyDescent="0.35">
      <c r="B149" s="771" t="s">
        <v>244</v>
      </c>
      <c r="C149" s="772"/>
      <c r="D149" s="772"/>
      <c r="E149" s="772"/>
      <c r="F149" s="772"/>
      <c r="G149" s="772"/>
      <c r="H149" s="772"/>
      <c r="I149" s="772"/>
      <c r="J149" s="772"/>
      <c r="K149" s="773"/>
      <c r="N149" s="759" t="s">
        <v>83</v>
      </c>
      <c r="O149" s="760"/>
      <c r="P149" s="760"/>
      <c r="Q149" s="760"/>
      <c r="R149" s="760"/>
      <c r="S149" s="760"/>
      <c r="T149" s="760"/>
      <c r="U149" s="760"/>
      <c r="V149" s="760"/>
      <c r="W149" s="760"/>
      <c r="X149" s="760"/>
      <c r="Y149" s="801"/>
      <c r="AB149" s="771" t="s">
        <v>83</v>
      </c>
      <c r="AC149" s="772"/>
      <c r="AD149" s="772"/>
      <c r="AE149" s="772"/>
      <c r="AF149" s="772"/>
      <c r="AG149" s="772"/>
      <c r="AH149" s="772"/>
      <c r="AI149" s="772"/>
      <c r="AJ149" s="772"/>
      <c r="AK149" s="772"/>
      <c r="AL149" s="772"/>
      <c r="AM149" s="773"/>
      <c r="AP149" s="771" t="s">
        <v>244</v>
      </c>
      <c r="AQ149" s="772"/>
      <c r="AR149" s="772"/>
      <c r="AS149" s="772"/>
      <c r="AT149" s="772"/>
      <c r="AU149" s="772"/>
      <c r="AV149" s="772"/>
      <c r="AW149" s="772"/>
      <c r="AX149" s="772"/>
      <c r="AY149" s="773"/>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59" t="s">
        <v>109</v>
      </c>
      <c r="C155" s="760"/>
      <c r="D155" s="760"/>
      <c r="E155" s="760"/>
      <c r="F155" s="760"/>
      <c r="G155" s="760"/>
      <c r="H155" s="760"/>
      <c r="I155" s="760"/>
      <c r="J155" s="760"/>
      <c r="K155" s="801"/>
      <c r="N155" s="759" t="s">
        <v>109</v>
      </c>
      <c r="O155" s="760"/>
      <c r="P155" s="760"/>
      <c r="Q155" s="760"/>
      <c r="R155" s="760"/>
      <c r="S155" s="760"/>
      <c r="T155" s="760"/>
      <c r="U155" s="760"/>
      <c r="V155" s="760"/>
      <c r="W155" s="760"/>
      <c r="X155" s="760"/>
      <c r="Y155" s="801"/>
      <c r="AB155" s="759" t="s">
        <v>109</v>
      </c>
      <c r="AC155" s="760"/>
      <c r="AD155" s="760"/>
      <c r="AE155" s="760"/>
      <c r="AF155" s="760"/>
      <c r="AG155" s="760"/>
      <c r="AH155" s="760"/>
      <c r="AI155" s="760"/>
      <c r="AJ155" s="760"/>
      <c r="AK155" s="760"/>
      <c r="AL155" s="760"/>
      <c r="AM155" s="801"/>
      <c r="AP155" s="759" t="s">
        <v>109</v>
      </c>
      <c r="AQ155" s="760"/>
      <c r="AR155" s="760"/>
      <c r="AS155" s="760"/>
      <c r="AT155" s="760"/>
      <c r="AU155" s="760"/>
      <c r="AV155" s="760"/>
      <c r="AW155" s="760"/>
      <c r="AX155" s="760"/>
      <c r="AY155" s="801"/>
    </row>
    <row r="156" spans="2:51" x14ac:dyDescent="0.35">
      <c r="B156" s="788" t="s">
        <v>110</v>
      </c>
      <c r="C156" s="776"/>
      <c r="D156" s="776"/>
      <c r="E156" s="776"/>
      <c r="F156" s="776"/>
      <c r="G156" s="787"/>
      <c r="H156" s="392" t="s">
        <v>111</v>
      </c>
      <c r="I156" s="392" t="s">
        <v>71</v>
      </c>
      <c r="J156" s="392" t="s">
        <v>72</v>
      </c>
      <c r="K156" s="475" t="s">
        <v>94</v>
      </c>
      <c r="M156" s="490"/>
      <c r="N156" s="776" t="s">
        <v>110</v>
      </c>
      <c r="O156" s="776"/>
      <c r="P156" s="776"/>
      <c r="Q156" s="776"/>
      <c r="R156" s="776"/>
      <c r="S156" s="787"/>
      <c r="T156" s="392" t="s">
        <v>175</v>
      </c>
      <c r="U156" s="392" t="s">
        <v>41</v>
      </c>
      <c r="V156" s="392" t="s">
        <v>71</v>
      </c>
      <c r="W156" s="392" t="s">
        <v>72</v>
      </c>
      <c r="X156" s="392" t="s">
        <v>94</v>
      </c>
      <c r="Y156" s="475" t="s">
        <v>95</v>
      </c>
      <c r="AB156" s="788" t="s">
        <v>110</v>
      </c>
      <c r="AC156" s="776"/>
      <c r="AD156" s="776"/>
      <c r="AE156" s="776"/>
      <c r="AF156" s="776"/>
      <c r="AG156" s="776"/>
      <c r="AH156" s="392" t="s">
        <v>175</v>
      </c>
      <c r="AI156" s="392" t="s">
        <v>112</v>
      </c>
      <c r="AJ156" s="392" t="s">
        <v>71</v>
      </c>
      <c r="AK156" s="392" t="s">
        <v>72</v>
      </c>
      <c r="AL156" s="392" t="s">
        <v>96</v>
      </c>
      <c r="AM156" s="475" t="s">
        <v>187</v>
      </c>
      <c r="AP156" s="788" t="s">
        <v>110</v>
      </c>
      <c r="AQ156" s="776"/>
      <c r="AR156" s="776"/>
      <c r="AS156" s="776"/>
      <c r="AT156" s="776"/>
      <c r="AU156" s="787"/>
      <c r="AV156" s="392" t="s">
        <v>111</v>
      </c>
      <c r="AW156" s="392" t="s">
        <v>71</v>
      </c>
      <c r="AX156" s="392" t="s">
        <v>72</v>
      </c>
      <c r="AY156" s="475" t="s">
        <v>94</v>
      </c>
    </row>
    <row r="157" spans="2:51" ht="16" thickBot="1" x14ac:dyDescent="0.4">
      <c r="B157" s="764">
        <f>B114</f>
        <v>0</v>
      </c>
      <c r="C157" s="762"/>
      <c r="D157" s="762"/>
      <c r="E157" s="762"/>
      <c r="F157" s="762"/>
      <c r="G157" s="763"/>
      <c r="H157" s="301">
        <v>0</v>
      </c>
      <c r="I157" s="301">
        <v>0</v>
      </c>
      <c r="J157" s="301">
        <v>0</v>
      </c>
      <c r="K157" s="282">
        <f>SUM(H157:J157)</f>
        <v>0</v>
      </c>
      <c r="L157" s="461"/>
      <c r="M157" s="490"/>
      <c r="N157" s="764">
        <f>N114</f>
        <v>0</v>
      </c>
      <c r="O157" s="762"/>
      <c r="P157" s="762"/>
      <c r="Q157" s="762"/>
      <c r="R157" s="762"/>
      <c r="S157" s="763"/>
      <c r="T157" s="305">
        <f>AM114</f>
        <v>0</v>
      </c>
      <c r="U157" s="302">
        <v>0</v>
      </c>
      <c r="V157" s="301">
        <v>0</v>
      </c>
      <c r="W157" s="301">
        <v>0</v>
      </c>
      <c r="X157" s="283">
        <f>SUM(U157:W157)</f>
        <v>0</v>
      </c>
      <c r="Y157" s="269">
        <f>K157-X157</f>
        <v>0</v>
      </c>
      <c r="Z157" s="461"/>
      <c r="AA157" s="461"/>
      <c r="AB157" s="764">
        <f>IF($O$175&lt;&gt;0, N157, B157)</f>
        <v>0</v>
      </c>
      <c r="AC157" s="762"/>
      <c r="AD157" s="762"/>
      <c r="AE157" s="762"/>
      <c r="AF157" s="762"/>
      <c r="AG157" s="763"/>
      <c r="AH157" s="310">
        <f>AM114</f>
        <v>0</v>
      </c>
      <c r="AI157" s="301">
        <v>0</v>
      </c>
      <c r="AJ157" s="301">
        <v>0</v>
      </c>
      <c r="AK157" s="301">
        <v>0</v>
      </c>
      <c r="AL157" s="284">
        <f>SUM(AI157:AK157)</f>
        <v>0</v>
      </c>
      <c r="AM157" s="270">
        <f>IF($O$179&lt;&gt;0, X157+AM114-AL157, K157+AM114-AL157)</f>
        <v>0</v>
      </c>
      <c r="AP157" s="768"/>
      <c r="AQ157" s="769"/>
      <c r="AR157" s="769"/>
      <c r="AS157" s="769"/>
      <c r="AT157" s="769"/>
      <c r="AU157" s="770"/>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59" t="s">
        <v>114</v>
      </c>
      <c r="C159" s="760"/>
      <c r="D159" s="760"/>
      <c r="E159" s="760"/>
      <c r="F159" s="760"/>
      <c r="G159" s="761"/>
      <c r="H159" s="473" t="s">
        <v>111</v>
      </c>
      <c r="I159" s="473" t="s">
        <v>71</v>
      </c>
      <c r="J159" s="473" t="s">
        <v>72</v>
      </c>
      <c r="K159" s="474" t="s">
        <v>94</v>
      </c>
      <c r="N159" s="759" t="s">
        <v>114</v>
      </c>
      <c r="O159" s="760"/>
      <c r="P159" s="760"/>
      <c r="Q159" s="760"/>
      <c r="R159" s="760"/>
      <c r="S159" s="761"/>
      <c r="T159" s="492" t="s">
        <v>175</v>
      </c>
      <c r="U159" s="473" t="s">
        <v>41</v>
      </c>
      <c r="V159" s="473" t="s">
        <v>71</v>
      </c>
      <c r="W159" s="473" t="s">
        <v>72</v>
      </c>
      <c r="X159" s="473" t="s">
        <v>94</v>
      </c>
      <c r="Y159" s="474" t="s">
        <v>95</v>
      </c>
      <c r="AA159" s="490"/>
      <c r="AB159" s="759" t="s">
        <v>114</v>
      </c>
      <c r="AC159" s="760"/>
      <c r="AD159" s="760"/>
      <c r="AE159" s="760"/>
      <c r="AF159" s="760"/>
      <c r="AG159" s="761"/>
      <c r="AH159" s="473" t="s">
        <v>175</v>
      </c>
      <c r="AI159" s="473" t="s">
        <v>112</v>
      </c>
      <c r="AJ159" s="473" t="s">
        <v>71</v>
      </c>
      <c r="AK159" s="473" t="s">
        <v>72</v>
      </c>
      <c r="AL159" s="473" t="s">
        <v>96</v>
      </c>
      <c r="AM159" s="474" t="s">
        <v>187</v>
      </c>
      <c r="AP159" s="759" t="s">
        <v>114</v>
      </c>
      <c r="AQ159" s="760"/>
      <c r="AR159" s="760"/>
      <c r="AS159" s="760"/>
      <c r="AT159" s="760"/>
      <c r="AU159" s="761"/>
      <c r="AV159" s="473" t="s">
        <v>111</v>
      </c>
      <c r="AW159" s="473" t="s">
        <v>71</v>
      </c>
      <c r="AX159" s="473" t="s">
        <v>72</v>
      </c>
      <c r="AY159" s="474" t="s">
        <v>94</v>
      </c>
    </row>
    <row r="160" spans="2:51" ht="16" thickBot="1" x14ac:dyDescent="0.4">
      <c r="B160" s="764">
        <f>B117</f>
        <v>0</v>
      </c>
      <c r="C160" s="762"/>
      <c r="D160" s="762"/>
      <c r="E160" s="762"/>
      <c r="F160" s="762"/>
      <c r="G160" s="763"/>
      <c r="H160" s="301">
        <v>0</v>
      </c>
      <c r="I160" s="301">
        <v>0</v>
      </c>
      <c r="J160" s="301">
        <v>0</v>
      </c>
      <c r="K160" s="282">
        <f>SUM(H160:J160)</f>
        <v>0</v>
      </c>
      <c r="L160" s="461"/>
      <c r="N160" s="764">
        <f>N117</f>
        <v>0</v>
      </c>
      <c r="O160" s="762"/>
      <c r="P160" s="762"/>
      <c r="Q160" s="762"/>
      <c r="R160" s="762"/>
      <c r="S160" s="763"/>
      <c r="T160" s="306">
        <f>AM117</f>
        <v>0</v>
      </c>
      <c r="U160" s="302">
        <v>0</v>
      </c>
      <c r="V160" s="302">
        <v>0</v>
      </c>
      <c r="W160" s="301">
        <v>0</v>
      </c>
      <c r="X160" s="313">
        <f>SUM(U160:W160)</f>
        <v>0</v>
      </c>
      <c r="Y160" s="269">
        <f>K160-X160</f>
        <v>0</v>
      </c>
      <c r="Z160" s="461"/>
      <c r="AA160" s="494"/>
      <c r="AB160" s="764">
        <f>IF($O$175&lt;&gt;0, N160, B160)</f>
        <v>0</v>
      </c>
      <c r="AC160" s="762"/>
      <c r="AD160" s="762"/>
      <c r="AE160" s="762"/>
      <c r="AF160" s="762"/>
      <c r="AG160" s="763"/>
      <c r="AH160" s="314">
        <f>AM117</f>
        <v>0</v>
      </c>
      <c r="AI160" s="301">
        <v>0</v>
      </c>
      <c r="AJ160" s="302">
        <v>0</v>
      </c>
      <c r="AK160" s="301">
        <v>0</v>
      </c>
      <c r="AL160" s="315">
        <f>SUM(AI160:AK160)</f>
        <v>0</v>
      </c>
      <c r="AM160" s="270">
        <f>IF($O$179&lt;&gt;0, X160+AM117-AL160, K160+AM117-AL160)</f>
        <v>0</v>
      </c>
      <c r="AP160" s="768"/>
      <c r="AQ160" s="769"/>
      <c r="AR160" s="769"/>
      <c r="AS160" s="769"/>
      <c r="AT160" s="769"/>
      <c r="AU160" s="770"/>
      <c r="AV160" s="302">
        <v>0</v>
      </c>
      <c r="AW160" s="302">
        <v>0</v>
      </c>
      <c r="AX160" s="302">
        <v>0</v>
      </c>
      <c r="AY160" s="435">
        <f>SUM(AV160:AX160)</f>
        <v>0</v>
      </c>
    </row>
    <row r="161" spans="2:51" ht="16" thickBot="1" x14ac:dyDescent="0.4">
      <c r="D161" s="144"/>
      <c r="E161" s="144"/>
      <c r="H161" s="272"/>
      <c r="I161" s="272"/>
      <c r="J161" s="272"/>
      <c r="K161" s="272"/>
      <c r="L161" s="461"/>
      <c r="N161" s="789"/>
      <c r="O161" s="789"/>
      <c r="P161" s="789"/>
      <c r="Q161" s="789"/>
      <c r="R161" s="789"/>
      <c r="S161" s="789"/>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59" t="s">
        <v>116</v>
      </c>
      <c r="C162" s="760"/>
      <c r="D162" s="760"/>
      <c r="E162" s="760"/>
      <c r="F162" s="760"/>
      <c r="G162" s="761"/>
      <c r="H162" s="473" t="s">
        <v>111</v>
      </c>
      <c r="I162" s="473" t="s">
        <v>71</v>
      </c>
      <c r="J162" s="473" t="s">
        <v>72</v>
      </c>
      <c r="K162" s="474" t="s">
        <v>94</v>
      </c>
      <c r="M162" s="490"/>
      <c r="N162" s="760" t="s">
        <v>116</v>
      </c>
      <c r="O162" s="760"/>
      <c r="P162" s="760"/>
      <c r="Q162" s="760"/>
      <c r="R162" s="760"/>
      <c r="S162" s="761"/>
      <c r="T162" s="492" t="s">
        <v>175</v>
      </c>
      <c r="U162" s="473" t="s">
        <v>41</v>
      </c>
      <c r="V162" s="473" t="s">
        <v>71</v>
      </c>
      <c r="W162" s="473" t="s">
        <v>72</v>
      </c>
      <c r="X162" s="473" t="s">
        <v>94</v>
      </c>
      <c r="Y162" s="474" t="s">
        <v>95</v>
      </c>
      <c r="AA162" s="490"/>
      <c r="AB162" s="759" t="s">
        <v>116</v>
      </c>
      <c r="AC162" s="760"/>
      <c r="AD162" s="760"/>
      <c r="AE162" s="760"/>
      <c r="AF162" s="760"/>
      <c r="AG162" s="761"/>
      <c r="AH162" s="473" t="s">
        <v>175</v>
      </c>
      <c r="AI162" s="473" t="s">
        <v>112</v>
      </c>
      <c r="AJ162" s="473" t="s">
        <v>71</v>
      </c>
      <c r="AK162" s="473" t="s">
        <v>72</v>
      </c>
      <c r="AL162" s="473" t="s">
        <v>96</v>
      </c>
      <c r="AM162" s="474" t="s">
        <v>187</v>
      </c>
      <c r="AP162" s="759" t="s">
        <v>116</v>
      </c>
      <c r="AQ162" s="760"/>
      <c r="AR162" s="760"/>
      <c r="AS162" s="760"/>
      <c r="AT162" s="760"/>
      <c r="AU162" s="761"/>
      <c r="AV162" s="473" t="s">
        <v>111</v>
      </c>
      <c r="AW162" s="473" t="s">
        <v>71</v>
      </c>
      <c r="AX162" s="473" t="s">
        <v>72</v>
      </c>
      <c r="AY162" s="474" t="s">
        <v>94</v>
      </c>
    </row>
    <row r="163" spans="2:51" ht="16" thickBot="1" x14ac:dyDescent="0.4">
      <c r="B163" s="764">
        <f>B120</f>
        <v>0</v>
      </c>
      <c r="C163" s="762"/>
      <c r="D163" s="762"/>
      <c r="E163" s="762"/>
      <c r="F163" s="762"/>
      <c r="G163" s="763"/>
      <c r="H163" s="301">
        <v>0</v>
      </c>
      <c r="I163" s="301">
        <v>0</v>
      </c>
      <c r="J163" s="301">
        <v>0</v>
      </c>
      <c r="K163" s="282">
        <f>SUM(H163:J163)</f>
        <v>0</v>
      </c>
      <c r="L163" s="461"/>
      <c r="M163" s="490"/>
      <c r="N163" s="762">
        <f>N120</f>
        <v>0</v>
      </c>
      <c r="O163" s="762"/>
      <c r="P163" s="762"/>
      <c r="Q163" s="762"/>
      <c r="R163" s="762"/>
      <c r="S163" s="763"/>
      <c r="T163" s="305">
        <f>AM120</f>
        <v>0</v>
      </c>
      <c r="U163" s="301">
        <v>0</v>
      </c>
      <c r="V163" s="301">
        <v>0</v>
      </c>
      <c r="W163" s="301">
        <v>0</v>
      </c>
      <c r="X163" s="283">
        <f t="shared" ref="X163" si="30">SUM(U163:W163)</f>
        <v>0</v>
      </c>
      <c r="Y163" s="269">
        <f>K163-X163</f>
        <v>0</v>
      </c>
      <c r="Z163" s="461"/>
      <c r="AA163" s="494"/>
      <c r="AB163" s="764">
        <f>IF($O$175&lt;&gt;0, N163, B163)</f>
        <v>0</v>
      </c>
      <c r="AC163" s="762"/>
      <c r="AD163" s="762"/>
      <c r="AE163" s="762"/>
      <c r="AF163" s="762"/>
      <c r="AG163" s="763"/>
      <c r="AH163" s="308">
        <f>AM120</f>
        <v>0</v>
      </c>
      <c r="AI163" s="301">
        <v>0</v>
      </c>
      <c r="AJ163" s="301">
        <v>0</v>
      </c>
      <c r="AK163" s="301">
        <v>0</v>
      </c>
      <c r="AL163" s="284">
        <f t="shared" ref="AL163" si="31">SUM(AI163:AK163)</f>
        <v>0</v>
      </c>
      <c r="AM163" s="270">
        <f>IF($O$179&lt;&gt;0, X163+AM120-AL163, K163+AM120-AL163)</f>
        <v>0</v>
      </c>
      <c r="AP163" s="768"/>
      <c r="AQ163" s="769"/>
      <c r="AR163" s="769"/>
      <c r="AS163" s="769"/>
      <c r="AT163" s="769"/>
      <c r="AU163" s="770"/>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1" t="s">
        <v>119</v>
      </c>
      <c r="C166" s="772"/>
      <c r="D166" s="772"/>
      <c r="E166" s="772"/>
      <c r="F166" s="772"/>
      <c r="G166" s="772"/>
      <c r="H166" s="273">
        <f>SUM(F153, H157, H160, H163)</f>
        <v>0</v>
      </c>
      <c r="I166" s="273">
        <f>SUM(I153, I157, I160, I163, )</f>
        <v>0</v>
      </c>
      <c r="J166" s="273">
        <f>SUM(J153, J157, J160, J163)</f>
        <v>0</v>
      </c>
      <c r="K166" s="274">
        <f>SUM(H166:J166)</f>
        <v>0</v>
      </c>
      <c r="L166" s="461"/>
      <c r="N166" s="765" t="s">
        <v>119</v>
      </c>
      <c r="O166" s="766"/>
      <c r="P166" s="766"/>
      <c r="Q166" s="766"/>
      <c r="R166" s="766"/>
      <c r="S166" s="767"/>
      <c r="T166" s="307">
        <f>AM123</f>
        <v>0</v>
      </c>
      <c r="U166" s="303">
        <f>SUM(S153, U157, U160, U163)</f>
        <v>0</v>
      </c>
      <c r="V166" s="275">
        <f>SUM(V153, V157, V160, V163)</f>
        <v>0</v>
      </c>
      <c r="W166" s="275">
        <f>SUM(W153, W157, W160, W163)</f>
        <v>0</v>
      </c>
      <c r="X166" s="275">
        <f>SUM(U166:W166)</f>
        <v>0</v>
      </c>
      <c r="Y166" s="276">
        <f>K166-X166</f>
        <v>0</v>
      </c>
      <c r="Z166" s="461"/>
      <c r="AA166" s="461"/>
      <c r="AB166" s="759" t="s">
        <v>119</v>
      </c>
      <c r="AC166" s="760"/>
      <c r="AD166" s="760"/>
      <c r="AE166" s="760"/>
      <c r="AF166" s="760"/>
      <c r="AG166" s="761"/>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59" t="s">
        <v>119</v>
      </c>
      <c r="AQ166" s="760"/>
      <c r="AR166" s="760"/>
      <c r="AS166" s="760"/>
      <c r="AT166" s="760"/>
      <c r="AU166" s="761"/>
      <c r="AV166" s="436">
        <f>SUM(AT153, AV157, AV160, AV163)</f>
        <v>0</v>
      </c>
      <c r="AW166" s="436">
        <f>SUM(AW153, AW157, AW160, AW163, )</f>
        <v>0</v>
      </c>
      <c r="AX166" s="436">
        <f>SUM(AX153, AX157, AX160, AX163)</f>
        <v>0</v>
      </c>
      <c r="AY166" s="437">
        <f>SUM(AV166:AX166)</f>
        <v>0</v>
      </c>
    </row>
    <row r="167" spans="2:51" ht="16" thickBot="1" x14ac:dyDescent="0.4">
      <c r="B167" s="799" t="s">
        <v>120</v>
      </c>
      <c r="C167" s="800"/>
      <c r="D167" s="800"/>
      <c r="E167" s="800"/>
      <c r="F167" s="800"/>
      <c r="G167" s="800"/>
      <c r="H167" s="481"/>
      <c r="I167" s="482"/>
      <c r="J167" s="253">
        <f>SUM(I166:J166)</f>
        <v>0</v>
      </c>
      <c r="K167" s="282">
        <f>SUM(H167:J167)</f>
        <v>0</v>
      </c>
      <c r="L167" s="461"/>
      <c r="N167" s="768" t="s">
        <v>120</v>
      </c>
      <c r="O167" s="769"/>
      <c r="P167" s="769"/>
      <c r="Q167" s="769"/>
      <c r="R167" s="769"/>
      <c r="S167" s="769"/>
      <c r="T167" s="305">
        <f>AM124</f>
        <v>0</v>
      </c>
      <c r="U167" s="495"/>
      <c r="V167" s="483"/>
      <c r="W167" s="483"/>
      <c r="X167" s="254">
        <f xml:space="preserve"> SUM(V153, W153, V157, W157, V160, W160, V163, W163)</f>
        <v>0</v>
      </c>
      <c r="Y167" s="269">
        <f>H167-X167</f>
        <v>0</v>
      </c>
      <c r="Z167" s="461"/>
      <c r="AA167" s="461"/>
      <c r="AB167" s="768" t="s">
        <v>120</v>
      </c>
      <c r="AC167" s="769"/>
      <c r="AD167" s="769"/>
      <c r="AE167" s="769"/>
      <c r="AF167" s="769"/>
      <c r="AG167" s="770"/>
      <c r="AH167" s="310">
        <f>AM124</f>
        <v>0</v>
      </c>
      <c r="AI167" s="484"/>
      <c r="AJ167" s="485"/>
      <c r="AK167" s="485"/>
      <c r="AL167" s="281">
        <f xml:space="preserve"> SUM(AJ153, AK153, AJ157, AK157, AJ160, AK160, AJ163, AK163)</f>
        <v>0</v>
      </c>
      <c r="AM167" s="270">
        <f>IF($O$179&lt;&gt;0, X167+AM124-AL167, K167+AM124-AL167)</f>
        <v>0</v>
      </c>
      <c r="AP167" s="768" t="s">
        <v>120</v>
      </c>
      <c r="AQ167" s="769"/>
      <c r="AR167" s="769"/>
      <c r="AS167" s="769"/>
      <c r="AT167" s="769"/>
      <c r="AU167" s="770"/>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59" t="s">
        <v>121</v>
      </c>
      <c r="C169" s="760"/>
      <c r="D169" s="760"/>
      <c r="E169" s="760"/>
      <c r="F169" s="760"/>
      <c r="G169" s="761"/>
      <c r="H169" s="473" t="s">
        <v>111</v>
      </c>
      <c r="I169" s="774" t="s">
        <v>27</v>
      </c>
      <c r="J169" s="761"/>
      <c r="K169" s="474" t="s">
        <v>122</v>
      </c>
      <c r="L169" s="461"/>
      <c r="N169" s="759" t="s">
        <v>121</v>
      </c>
      <c r="O169" s="760"/>
      <c r="P169" s="760"/>
      <c r="Q169" s="760"/>
      <c r="R169" s="760"/>
      <c r="S169" s="760"/>
      <c r="T169" s="473" t="s">
        <v>175</v>
      </c>
      <c r="U169" s="473" t="s">
        <v>41</v>
      </c>
      <c r="V169" s="774" t="s">
        <v>27</v>
      </c>
      <c r="W169" s="761"/>
      <c r="X169" s="473" t="s">
        <v>94</v>
      </c>
      <c r="Y169" s="474" t="s">
        <v>95</v>
      </c>
      <c r="Z169" s="461"/>
      <c r="AA169" s="494"/>
      <c r="AB169" s="759" t="s">
        <v>121</v>
      </c>
      <c r="AC169" s="760"/>
      <c r="AD169" s="760"/>
      <c r="AE169" s="760"/>
      <c r="AF169" s="760"/>
      <c r="AG169" s="761"/>
      <c r="AH169" s="473" t="s">
        <v>175</v>
      </c>
      <c r="AI169" s="473" t="s">
        <v>123</v>
      </c>
      <c r="AJ169" s="774" t="s">
        <v>27</v>
      </c>
      <c r="AK169" s="761"/>
      <c r="AL169" s="473" t="s">
        <v>124</v>
      </c>
      <c r="AM169" s="474" t="s">
        <v>187</v>
      </c>
      <c r="AP169" s="759" t="s">
        <v>121</v>
      </c>
      <c r="AQ169" s="760"/>
      <c r="AR169" s="760"/>
      <c r="AS169" s="760"/>
      <c r="AT169" s="760"/>
      <c r="AU169" s="761"/>
      <c r="AV169" s="473" t="s">
        <v>111</v>
      </c>
      <c r="AW169" s="774" t="s">
        <v>27</v>
      </c>
      <c r="AX169" s="761"/>
      <c r="AY169" s="474" t="s">
        <v>122</v>
      </c>
    </row>
    <row r="170" spans="2:51" ht="16" thickBot="1" x14ac:dyDescent="0.4">
      <c r="B170" s="768" t="s">
        <v>40</v>
      </c>
      <c r="C170" s="769"/>
      <c r="D170" s="769"/>
      <c r="E170" s="769"/>
      <c r="F170" s="769"/>
      <c r="G170" s="770"/>
      <c r="H170" s="268">
        <f>( SUM(F153, H157, H160, H163))*$C$8</f>
        <v>0</v>
      </c>
      <c r="I170" s="792">
        <f>( SUM(I153, I157, I160, I163, J153, J157, J160, J163))*$C$8</f>
        <v>0</v>
      </c>
      <c r="J170" s="793"/>
      <c r="K170" s="282">
        <f>SUM(H170:J170)</f>
        <v>0</v>
      </c>
      <c r="L170" s="461"/>
      <c r="N170" s="768" t="s">
        <v>40</v>
      </c>
      <c r="O170" s="769"/>
      <c r="P170" s="769"/>
      <c r="Q170" s="769"/>
      <c r="R170" s="769"/>
      <c r="S170" s="769"/>
      <c r="T170" s="311">
        <f>AM127</f>
        <v>0</v>
      </c>
      <c r="U170" s="283">
        <f>( SUM(S153, U157, U160, U163))*$O$8</f>
        <v>0</v>
      </c>
      <c r="V170" s="794">
        <f>( SUM(V153, W153, V157, W157, V160, W160, V163, W163, ))*$O$8</f>
        <v>0</v>
      </c>
      <c r="W170" s="795"/>
      <c r="X170" s="283">
        <f>SUM(U170:W170)</f>
        <v>0</v>
      </c>
      <c r="Y170" s="269">
        <f>K170-X170</f>
        <v>0</v>
      </c>
      <c r="Z170" s="461"/>
      <c r="AA170" s="494"/>
      <c r="AB170" s="768" t="s">
        <v>40</v>
      </c>
      <c r="AC170" s="769"/>
      <c r="AD170" s="769"/>
      <c r="AE170" s="769"/>
      <c r="AF170" s="769"/>
      <c r="AG170" s="770"/>
      <c r="AH170" s="310">
        <f>AM127</f>
        <v>0</v>
      </c>
      <c r="AI170" s="500">
        <f>( SUM(AG153, AI157, AI160, AI163))*$C$8</f>
        <v>0</v>
      </c>
      <c r="AJ170" s="790">
        <f>( SUM(AJ153, AK153, AJ157, AK157, AJ160, AK160, AJ163, AK163, ))*$C$8</f>
        <v>0</v>
      </c>
      <c r="AK170" s="791"/>
      <c r="AL170" s="284">
        <f>SUM(AI170:AK170)</f>
        <v>0</v>
      </c>
      <c r="AM170" s="270">
        <f>IF($O$179&lt;&gt;0, X170+AM127-AL170, K170+AM127-AL170)</f>
        <v>0</v>
      </c>
      <c r="AP170" s="768" t="s">
        <v>40</v>
      </c>
      <c r="AQ170" s="769"/>
      <c r="AR170" s="769"/>
      <c r="AS170" s="769"/>
      <c r="AT170" s="769"/>
      <c r="AU170" s="770"/>
      <c r="AV170" s="433">
        <f>( SUM(AT153, AV157, AV160, AV163))*$C$8</f>
        <v>0</v>
      </c>
      <c r="AW170" s="860">
        <f>( SUM(AW153, AW157, AW160, AW163, AX153, AX157, AX160, AX163))*$C$8</f>
        <v>0</v>
      </c>
      <c r="AX170" s="861"/>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796" t="s">
        <v>126</v>
      </c>
      <c r="C172" s="797"/>
      <c r="D172" s="797"/>
      <c r="E172" s="797"/>
      <c r="F172" s="797"/>
      <c r="G172" s="798"/>
      <c r="H172" s="285">
        <f>SUM(H166,H170)</f>
        <v>0</v>
      </c>
      <c r="I172" s="285">
        <f>SUM(I166, I170)</f>
        <v>0</v>
      </c>
      <c r="J172" s="285">
        <f>SUM(J166)</f>
        <v>0</v>
      </c>
      <c r="K172" s="286">
        <f>SUM(H172:J172)</f>
        <v>0</v>
      </c>
      <c r="L172" s="272"/>
      <c r="N172" s="782" t="s">
        <v>126</v>
      </c>
      <c r="O172" s="783"/>
      <c r="P172" s="783"/>
      <c r="Q172" s="783"/>
      <c r="R172" s="783"/>
      <c r="S172" s="78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784" t="s">
        <v>126</v>
      </c>
      <c r="AC172" s="785"/>
      <c r="AD172" s="785"/>
      <c r="AE172" s="785"/>
      <c r="AF172" s="785"/>
      <c r="AG172" s="78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62" t="s">
        <v>346</v>
      </c>
      <c r="AQ172" s="863"/>
      <c r="AR172" s="863"/>
      <c r="AS172" s="863"/>
      <c r="AT172" s="863"/>
      <c r="AU172" s="864"/>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4"/>
      <c r="AI175" s="761"/>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775"/>
      <c r="AI176" s="776"/>
      <c r="AJ176" s="776"/>
      <c r="AK176" s="777"/>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8"/>
      <c r="AI177" s="770"/>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79" t="s">
        <v>151</v>
      </c>
      <c r="AH179" s="780"/>
      <c r="AI179" s="780"/>
      <c r="AJ179" s="780"/>
      <c r="AK179" s="781"/>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02" t="s">
        <v>307</v>
      </c>
      <c r="C189" s="803"/>
      <c r="D189" s="803"/>
      <c r="E189" s="803"/>
      <c r="F189" s="803"/>
      <c r="G189" s="803"/>
      <c r="H189" s="803"/>
      <c r="I189" s="803"/>
      <c r="J189" s="803"/>
      <c r="K189" s="804"/>
      <c r="N189" s="805" t="s">
        <v>195</v>
      </c>
      <c r="O189" s="806"/>
      <c r="P189" s="806"/>
      <c r="Q189" s="806"/>
      <c r="R189" s="806"/>
      <c r="S189" s="806"/>
      <c r="T189" s="806"/>
      <c r="U189" s="806"/>
      <c r="V189" s="806"/>
      <c r="W189" s="806"/>
      <c r="X189" s="806"/>
      <c r="Y189" s="807"/>
      <c r="AB189" s="808" t="s">
        <v>196</v>
      </c>
      <c r="AC189" s="809"/>
      <c r="AD189" s="809"/>
      <c r="AE189" s="809"/>
      <c r="AF189" s="809"/>
      <c r="AG189" s="809"/>
      <c r="AH189" s="809"/>
      <c r="AI189" s="809"/>
      <c r="AJ189" s="809"/>
      <c r="AK189" s="809"/>
      <c r="AL189" s="809"/>
      <c r="AM189" s="810"/>
      <c r="AP189" s="857" t="s">
        <v>347</v>
      </c>
      <c r="AQ189" s="858"/>
      <c r="AR189" s="858"/>
      <c r="AS189" s="858"/>
      <c r="AT189" s="858"/>
      <c r="AU189" s="858"/>
      <c r="AV189" s="858"/>
      <c r="AW189" s="858"/>
      <c r="AX189" s="858"/>
      <c r="AY189" s="859"/>
    </row>
    <row r="190" spans="2:51" ht="16" thickBot="1" x14ac:dyDescent="0.4">
      <c r="B190" s="250" t="s">
        <v>316</v>
      </c>
      <c r="C190" s="778"/>
      <c r="D190" s="770"/>
      <c r="E190" s="251" t="s">
        <v>317</v>
      </c>
      <c r="F190" s="830"/>
      <c r="G190" s="831"/>
      <c r="H190" s="831"/>
      <c r="I190" s="831"/>
      <c r="J190" s="831"/>
      <c r="K190" s="832"/>
      <c r="N190" s="250" t="s">
        <v>316</v>
      </c>
      <c r="O190" s="830"/>
      <c r="P190" s="831"/>
      <c r="Q190" s="833"/>
      <c r="R190" s="251" t="s">
        <v>317</v>
      </c>
      <c r="S190" s="830"/>
      <c r="T190" s="831"/>
      <c r="U190" s="831"/>
      <c r="V190" s="831"/>
      <c r="W190" s="831"/>
      <c r="X190" s="831"/>
      <c r="Y190" s="832"/>
      <c r="AB190" s="250" t="s">
        <v>316</v>
      </c>
      <c r="AC190" s="830"/>
      <c r="AD190" s="831"/>
      <c r="AE190" s="833"/>
      <c r="AF190" s="251" t="s">
        <v>317</v>
      </c>
      <c r="AG190" s="830"/>
      <c r="AH190" s="831"/>
      <c r="AI190" s="831"/>
      <c r="AJ190" s="831"/>
      <c r="AK190" s="831"/>
      <c r="AL190" s="831"/>
      <c r="AM190" s="832"/>
      <c r="AP190" s="250" t="s">
        <v>326</v>
      </c>
      <c r="AQ190" s="778"/>
      <c r="AR190" s="770"/>
      <c r="AS190" s="251" t="s">
        <v>327</v>
      </c>
      <c r="AT190" s="830"/>
      <c r="AU190" s="831"/>
      <c r="AV190" s="831"/>
      <c r="AW190" s="831"/>
      <c r="AX190" s="831"/>
      <c r="AY190" s="832"/>
    </row>
    <row r="191" spans="2:51" ht="16" thickBot="1" x14ac:dyDescent="0.4">
      <c r="D191" s="144"/>
      <c r="E191" s="144"/>
    </row>
    <row r="192" spans="2:51" x14ac:dyDescent="0.35">
      <c r="B192" s="771" t="s">
        <v>244</v>
      </c>
      <c r="C192" s="772"/>
      <c r="D192" s="772"/>
      <c r="E192" s="772"/>
      <c r="F192" s="772"/>
      <c r="G192" s="772"/>
      <c r="H192" s="772"/>
      <c r="I192" s="772"/>
      <c r="J192" s="772"/>
      <c r="K192" s="773"/>
      <c r="N192" s="759" t="s">
        <v>83</v>
      </c>
      <c r="O192" s="760"/>
      <c r="P192" s="760"/>
      <c r="Q192" s="760"/>
      <c r="R192" s="760"/>
      <c r="S192" s="760"/>
      <c r="T192" s="760"/>
      <c r="U192" s="760"/>
      <c r="V192" s="760"/>
      <c r="W192" s="760"/>
      <c r="X192" s="760"/>
      <c r="Y192" s="801"/>
      <c r="AB192" s="771" t="s">
        <v>83</v>
      </c>
      <c r="AC192" s="772"/>
      <c r="AD192" s="772"/>
      <c r="AE192" s="772"/>
      <c r="AF192" s="772"/>
      <c r="AG192" s="772"/>
      <c r="AH192" s="772"/>
      <c r="AI192" s="772"/>
      <c r="AJ192" s="772"/>
      <c r="AK192" s="772"/>
      <c r="AL192" s="772"/>
      <c r="AM192" s="773"/>
      <c r="AP192" s="771" t="s">
        <v>244</v>
      </c>
      <c r="AQ192" s="772"/>
      <c r="AR192" s="772"/>
      <c r="AS192" s="772"/>
      <c r="AT192" s="772"/>
      <c r="AU192" s="772"/>
      <c r="AV192" s="772"/>
      <c r="AW192" s="772"/>
      <c r="AX192" s="772"/>
      <c r="AY192" s="773"/>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59" t="s">
        <v>109</v>
      </c>
      <c r="C198" s="760"/>
      <c r="D198" s="760"/>
      <c r="E198" s="760"/>
      <c r="F198" s="760"/>
      <c r="G198" s="760"/>
      <c r="H198" s="760"/>
      <c r="I198" s="760"/>
      <c r="J198" s="760"/>
      <c r="K198" s="801"/>
      <c r="N198" s="759" t="s">
        <v>109</v>
      </c>
      <c r="O198" s="760"/>
      <c r="P198" s="760"/>
      <c r="Q198" s="760"/>
      <c r="R198" s="760"/>
      <c r="S198" s="760"/>
      <c r="T198" s="760"/>
      <c r="U198" s="760"/>
      <c r="V198" s="760"/>
      <c r="W198" s="760"/>
      <c r="X198" s="760"/>
      <c r="Y198" s="801"/>
      <c r="AB198" s="759" t="s">
        <v>109</v>
      </c>
      <c r="AC198" s="760"/>
      <c r="AD198" s="760"/>
      <c r="AE198" s="760"/>
      <c r="AF198" s="760"/>
      <c r="AG198" s="760"/>
      <c r="AH198" s="760"/>
      <c r="AI198" s="760"/>
      <c r="AJ198" s="760"/>
      <c r="AK198" s="760"/>
      <c r="AL198" s="760"/>
      <c r="AM198" s="801"/>
      <c r="AP198" s="759" t="s">
        <v>109</v>
      </c>
      <c r="AQ198" s="760"/>
      <c r="AR198" s="760"/>
      <c r="AS198" s="760"/>
      <c r="AT198" s="760"/>
      <c r="AU198" s="760"/>
      <c r="AV198" s="760"/>
      <c r="AW198" s="760"/>
      <c r="AX198" s="760"/>
      <c r="AY198" s="801"/>
    </row>
    <row r="199" spans="2:51" x14ac:dyDescent="0.35">
      <c r="B199" s="788" t="s">
        <v>110</v>
      </c>
      <c r="C199" s="776"/>
      <c r="D199" s="776"/>
      <c r="E199" s="776"/>
      <c r="F199" s="776"/>
      <c r="G199" s="787"/>
      <c r="H199" s="392" t="s">
        <v>111</v>
      </c>
      <c r="I199" s="392" t="s">
        <v>71</v>
      </c>
      <c r="J199" s="392" t="s">
        <v>72</v>
      </c>
      <c r="K199" s="475" t="s">
        <v>94</v>
      </c>
      <c r="M199" s="490"/>
      <c r="N199" s="776" t="s">
        <v>110</v>
      </c>
      <c r="O199" s="776"/>
      <c r="P199" s="776"/>
      <c r="Q199" s="776"/>
      <c r="R199" s="776"/>
      <c r="S199" s="787"/>
      <c r="T199" s="392" t="s">
        <v>187</v>
      </c>
      <c r="U199" s="392" t="s">
        <v>41</v>
      </c>
      <c r="V199" s="392" t="s">
        <v>71</v>
      </c>
      <c r="W199" s="392" t="s">
        <v>72</v>
      </c>
      <c r="X199" s="392" t="s">
        <v>94</v>
      </c>
      <c r="Y199" s="475" t="s">
        <v>95</v>
      </c>
      <c r="AB199" s="788" t="s">
        <v>110</v>
      </c>
      <c r="AC199" s="776"/>
      <c r="AD199" s="776"/>
      <c r="AE199" s="776"/>
      <c r="AF199" s="776"/>
      <c r="AG199" s="776"/>
      <c r="AH199" s="392" t="s">
        <v>187</v>
      </c>
      <c r="AI199" s="392" t="s">
        <v>112</v>
      </c>
      <c r="AJ199" s="392" t="s">
        <v>71</v>
      </c>
      <c r="AK199" s="392" t="s">
        <v>72</v>
      </c>
      <c r="AL199" s="392" t="s">
        <v>96</v>
      </c>
      <c r="AM199" s="475" t="s">
        <v>200</v>
      </c>
      <c r="AP199" s="788" t="s">
        <v>110</v>
      </c>
      <c r="AQ199" s="776"/>
      <c r="AR199" s="776"/>
      <c r="AS199" s="776"/>
      <c r="AT199" s="776"/>
      <c r="AU199" s="787"/>
      <c r="AV199" s="392" t="s">
        <v>111</v>
      </c>
      <c r="AW199" s="392" t="s">
        <v>71</v>
      </c>
      <c r="AX199" s="392" t="s">
        <v>72</v>
      </c>
      <c r="AY199" s="475" t="s">
        <v>94</v>
      </c>
    </row>
    <row r="200" spans="2:51" ht="16" thickBot="1" x14ac:dyDescent="0.4">
      <c r="B200" s="764">
        <f>B157</f>
        <v>0</v>
      </c>
      <c r="C200" s="762"/>
      <c r="D200" s="762"/>
      <c r="E200" s="762"/>
      <c r="F200" s="762"/>
      <c r="G200" s="763"/>
      <c r="H200" s="301">
        <v>0</v>
      </c>
      <c r="I200" s="301">
        <v>0</v>
      </c>
      <c r="J200" s="301">
        <v>0</v>
      </c>
      <c r="K200" s="282">
        <f>SUM(H200:J200)</f>
        <v>0</v>
      </c>
      <c r="L200" s="461"/>
      <c r="M200" s="490"/>
      <c r="N200" s="764">
        <f>N157</f>
        <v>0</v>
      </c>
      <c r="O200" s="762"/>
      <c r="P200" s="762"/>
      <c r="Q200" s="762"/>
      <c r="R200" s="762"/>
      <c r="S200" s="763"/>
      <c r="T200" s="305">
        <f>AM157</f>
        <v>0</v>
      </c>
      <c r="U200" s="302">
        <v>0</v>
      </c>
      <c r="V200" s="301">
        <v>0</v>
      </c>
      <c r="W200" s="301">
        <v>0</v>
      </c>
      <c r="X200" s="283">
        <f>SUM(U200:W200)</f>
        <v>0</v>
      </c>
      <c r="Y200" s="269">
        <f>K200-X200</f>
        <v>0</v>
      </c>
      <c r="Z200" s="461"/>
      <c r="AA200" s="461"/>
      <c r="AB200" s="764">
        <f>IF($O$218&lt;&gt;0, N200, B200)</f>
        <v>0</v>
      </c>
      <c r="AC200" s="762"/>
      <c r="AD200" s="762"/>
      <c r="AE200" s="762"/>
      <c r="AF200" s="762"/>
      <c r="AG200" s="763"/>
      <c r="AH200" s="310">
        <f>AM157</f>
        <v>0</v>
      </c>
      <c r="AI200" s="301">
        <v>0</v>
      </c>
      <c r="AJ200" s="301">
        <v>0</v>
      </c>
      <c r="AK200" s="301">
        <v>0</v>
      </c>
      <c r="AL200" s="284">
        <f>SUM(AI200:AK200)</f>
        <v>0</v>
      </c>
      <c r="AM200" s="270">
        <f>IF($O$222&lt;&gt;0, X200+AM157-AL200, K200+AM157-AL200)</f>
        <v>0</v>
      </c>
      <c r="AP200" s="768"/>
      <c r="AQ200" s="769"/>
      <c r="AR200" s="769"/>
      <c r="AS200" s="769"/>
      <c r="AT200" s="769"/>
      <c r="AU200" s="770"/>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59" t="s">
        <v>114</v>
      </c>
      <c r="C202" s="760"/>
      <c r="D202" s="760"/>
      <c r="E202" s="760"/>
      <c r="F202" s="760"/>
      <c r="G202" s="761"/>
      <c r="H202" s="473" t="s">
        <v>111</v>
      </c>
      <c r="I202" s="473" t="s">
        <v>71</v>
      </c>
      <c r="J202" s="473" t="s">
        <v>72</v>
      </c>
      <c r="K202" s="474" t="s">
        <v>94</v>
      </c>
      <c r="N202" s="759" t="s">
        <v>114</v>
      </c>
      <c r="O202" s="760"/>
      <c r="P202" s="760"/>
      <c r="Q202" s="760"/>
      <c r="R202" s="760"/>
      <c r="S202" s="761"/>
      <c r="T202" s="492" t="s">
        <v>187</v>
      </c>
      <c r="U202" s="473" t="s">
        <v>41</v>
      </c>
      <c r="V202" s="473" t="s">
        <v>71</v>
      </c>
      <c r="W202" s="473" t="s">
        <v>72</v>
      </c>
      <c r="X202" s="473" t="s">
        <v>94</v>
      </c>
      <c r="Y202" s="474" t="s">
        <v>95</v>
      </c>
      <c r="AA202" s="490"/>
      <c r="AB202" s="759" t="s">
        <v>114</v>
      </c>
      <c r="AC202" s="760"/>
      <c r="AD202" s="760"/>
      <c r="AE202" s="760"/>
      <c r="AF202" s="760"/>
      <c r="AG202" s="761"/>
      <c r="AH202" s="473" t="s">
        <v>187</v>
      </c>
      <c r="AI202" s="473" t="s">
        <v>112</v>
      </c>
      <c r="AJ202" s="473" t="s">
        <v>71</v>
      </c>
      <c r="AK202" s="473" t="s">
        <v>72</v>
      </c>
      <c r="AL202" s="473" t="s">
        <v>96</v>
      </c>
      <c r="AM202" s="474" t="s">
        <v>200</v>
      </c>
      <c r="AP202" s="759" t="s">
        <v>114</v>
      </c>
      <c r="AQ202" s="760"/>
      <c r="AR202" s="760"/>
      <c r="AS202" s="760"/>
      <c r="AT202" s="760"/>
      <c r="AU202" s="761"/>
      <c r="AV202" s="473" t="s">
        <v>111</v>
      </c>
      <c r="AW202" s="473" t="s">
        <v>71</v>
      </c>
      <c r="AX202" s="473" t="s">
        <v>72</v>
      </c>
      <c r="AY202" s="474" t="s">
        <v>94</v>
      </c>
    </row>
    <row r="203" spans="2:51" ht="16" thickBot="1" x14ac:dyDescent="0.4">
      <c r="B203" s="764">
        <f>B160</f>
        <v>0</v>
      </c>
      <c r="C203" s="762"/>
      <c r="D203" s="762"/>
      <c r="E203" s="762"/>
      <c r="F203" s="762"/>
      <c r="G203" s="763"/>
      <c r="H203" s="301">
        <v>0</v>
      </c>
      <c r="I203" s="301">
        <v>0</v>
      </c>
      <c r="J203" s="301">
        <v>0</v>
      </c>
      <c r="K203" s="282">
        <f>SUM(H203:J203)</f>
        <v>0</v>
      </c>
      <c r="L203" s="461"/>
      <c r="N203" s="764">
        <f>N160</f>
        <v>0</v>
      </c>
      <c r="O203" s="762"/>
      <c r="P203" s="762"/>
      <c r="Q203" s="762"/>
      <c r="R203" s="762"/>
      <c r="S203" s="763"/>
      <c r="T203" s="306">
        <f>AM160</f>
        <v>0</v>
      </c>
      <c r="U203" s="302">
        <v>0</v>
      </c>
      <c r="V203" s="302">
        <v>0</v>
      </c>
      <c r="W203" s="301">
        <v>0</v>
      </c>
      <c r="X203" s="313">
        <f>SUM(U203:W203)</f>
        <v>0</v>
      </c>
      <c r="Y203" s="269">
        <f>K203-X203</f>
        <v>0</v>
      </c>
      <c r="Z203" s="461"/>
      <c r="AA203" s="494"/>
      <c r="AB203" s="764">
        <f>IF($O$218&lt;&gt;0, N203, B203)</f>
        <v>0</v>
      </c>
      <c r="AC203" s="762"/>
      <c r="AD203" s="762"/>
      <c r="AE203" s="762"/>
      <c r="AF203" s="762"/>
      <c r="AG203" s="763"/>
      <c r="AH203" s="314">
        <f>AM160</f>
        <v>0</v>
      </c>
      <c r="AI203" s="301">
        <v>0</v>
      </c>
      <c r="AJ203" s="302">
        <v>0</v>
      </c>
      <c r="AK203" s="301">
        <v>0</v>
      </c>
      <c r="AL203" s="315">
        <f>SUM(AI203:AK203)</f>
        <v>0</v>
      </c>
      <c r="AM203" s="270">
        <f>IF($O$222&lt;&gt;0, X203+AM160-AL203, K203+AM160-AL203)</f>
        <v>0</v>
      </c>
      <c r="AP203" s="768"/>
      <c r="AQ203" s="769"/>
      <c r="AR203" s="769"/>
      <c r="AS203" s="769"/>
      <c r="AT203" s="769"/>
      <c r="AU203" s="770"/>
      <c r="AV203" s="302">
        <v>0</v>
      </c>
      <c r="AW203" s="302">
        <v>0</v>
      </c>
      <c r="AX203" s="302">
        <v>0</v>
      </c>
      <c r="AY203" s="435">
        <f>SUM(AV203:AX203)</f>
        <v>0</v>
      </c>
    </row>
    <row r="204" spans="2:51" ht="16" thickBot="1" x14ac:dyDescent="0.4">
      <c r="D204" s="144"/>
      <c r="E204" s="144"/>
      <c r="H204" s="272"/>
      <c r="I204" s="272"/>
      <c r="J204" s="272"/>
      <c r="K204" s="272"/>
      <c r="L204" s="461"/>
      <c r="N204" s="789"/>
      <c r="O204" s="789"/>
      <c r="P204" s="789"/>
      <c r="Q204" s="789"/>
      <c r="R204" s="789"/>
      <c r="S204" s="789"/>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59" t="s">
        <v>116</v>
      </c>
      <c r="C205" s="760"/>
      <c r="D205" s="760"/>
      <c r="E205" s="760"/>
      <c r="F205" s="760"/>
      <c r="G205" s="761"/>
      <c r="H205" s="473" t="s">
        <v>111</v>
      </c>
      <c r="I205" s="473" t="s">
        <v>71</v>
      </c>
      <c r="J205" s="473" t="s">
        <v>72</v>
      </c>
      <c r="K205" s="474" t="s">
        <v>94</v>
      </c>
      <c r="M205" s="490"/>
      <c r="N205" s="760" t="s">
        <v>116</v>
      </c>
      <c r="O205" s="760"/>
      <c r="P205" s="760"/>
      <c r="Q205" s="760"/>
      <c r="R205" s="760"/>
      <c r="S205" s="761"/>
      <c r="T205" s="492" t="s">
        <v>187</v>
      </c>
      <c r="U205" s="473" t="s">
        <v>41</v>
      </c>
      <c r="V205" s="473" t="s">
        <v>71</v>
      </c>
      <c r="W205" s="473" t="s">
        <v>72</v>
      </c>
      <c r="X205" s="473" t="s">
        <v>94</v>
      </c>
      <c r="Y205" s="474" t="s">
        <v>95</v>
      </c>
      <c r="AA205" s="490"/>
      <c r="AB205" s="759" t="s">
        <v>116</v>
      </c>
      <c r="AC205" s="760"/>
      <c r="AD205" s="760"/>
      <c r="AE205" s="760"/>
      <c r="AF205" s="760"/>
      <c r="AG205" s="761"/>
      <c r="AH205" s="473" t="s">
        <v>187</v>
      </c>
      <c r="AI205" s="473" t="s">
        <v>112</v>
      </c>
      <c r="AJ205" s="473" t="s">
        <v>71</v>
      </c>
      <c r="AK205" s="473" t="s">
        <v>72</v>
      </c>
      <c r="AL205" s="473" t="s">
        <v>96</v>
      </c>
      <c r="AM205" s="474" t="s">
        <v>200</v>
      </c>
      <c r="AP205" s="759" t="s">
        <v>116</v>
      </c>
      <c r="AQ205" s="760"/>
      <c r="AR205" s="760"/>
      <c r="AS205" s="760"/>
      <c r="AT205" s="760"/>
      <c r="AU205" s="761"/>
      <c r="AV205" s="473" t="s">
        <v>111</v>
      </c>
      <c r="AW205" s="473" t="s">
        <v>71</v>
      </c>
      <c r="AX205" s="473" t="s">
        <v>72</v>
      </c>
      <c r="AY205" s="474" t="s">
        <v>94</v>
      </c>
    </row>
    <row r="206" spans="2:51" ht="16" thickBot="1" x14ac:dyDescent="0.4">
      <c r="B206" s="764">
        <f>B163</f>
        <v>0</v>
      </c>
      <c r="C206" s="762"/>
      <c r="D206" s="762"/>
      <c r="E206" s="762"/>
      <c r="F206" s="762"/>
      <c r="G206" s="763"/>
      <c r="H206" s="301">
        <v>0</v>
      </c>
      <c r="I206" s="301">
        <v>0</v>
      </c>
      <c r="J206" s="301">
        <v>0</v>
      </c>
      <c r="K206" s="282">
        <f>SUM(H206:J206)</f>
        <v>0</v>
      </c>
      <c r="L206" s="461"/>
      <c r="M206" s="490"/>
      <c r="N206" s="762">
        <f>N163</f>
        <v>0</v>
      </c>
      <c r="O206" s="762"/>
      <c r="P206" s="762"/>
      <c r="Q206" s="762"/>
      <c r="R206" s="762"/>
      <c r="S206" s="763"/>
      <c r="T206" s="305">
        <f>AM163</f>
        <v>0</v>
      </c>
      <c r="U206" s="301">
        <v>0</v>
      </c>
      <c r="V206" s="301">
        <v>0</v>
      </c>
      <c r="W206" s="301">
        <v>0</v>
      </c>
      <c r="X206" s="283">
        <f t="shared" ref="X206" si="38">SUM(U206:W206)</f>
        <v>0</v>
      </c>
      <c r="Y206" s="269">
        <f>K206-X206</f>
        <v>0</v>
      </c>
      <c r="Z206" s="461"/>
      <c r="AA206" s="494"/>
      <c r="AB206" s="764">
        <f>IF($O$218&lt;&gt;0, N206, B206)</f>
        <v>0</v>
      </c>
      <c r="AC206" s="762"/>
      <c r="AD206" s="762"/>
      <c r="AE206" s="762"/>
      <c r="AF206" s="762"/>
      <c r="AG206" s="763"/>
      <c r="AH206" s="308">
        <f>AM163</f>
        <v>0</v>
      </c>
      <c r="AI206" s="301">
        <v>0</v>
      </c>
      <c r="AJ206" s="301">
        <v>0</v>
      </c>
      <c r="AK206" s="301">
        <v>0</v>
      </c>
      <c r="AL206" s="284">
        <f t="shared" ref="AL206" si="39">SUM(AI206:AK206)</f>
        <v>0</v>
      </c>
      <c r="AM206" s="270">
        <f>IF($O$222&lt;&gt;0, X206+AM163-AL206, K206+AM163-AL206)</f>
        <v>0</v>
      </c>
      <c r="AP206" s="768"/>
      <c r="AQ206" s="769"/>
      <c r="AR206" s="769"/>
      <c r="AS206" s="769"/>
      <c r="AT206" s="769"/>
      <c r="AU206" s="770"/>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1" t="s">
        <v>119</v>
      </c>
      <c r="C209" s="772"/>
      <c r="D209" s="772"/>
      <c r="E209" s="772"/>
      <c r="F209" s="772"/>
      <c r="G209" s="772"/>
      <c r="H209" s="273">
        <f>SUM(F196, H200, H203, H206)</f>
        <v>0</v>
      </c>
      <c r="I209" s="273">
        <f>SUM(I196, I200, I203, I206, )</f>
        <v>0</v>
      </c>
      <c r="J209" s="273">
        <f>SUM(J196, J200, J203, J206)</f>
        <v>0</v>
      </c>
      <c r="K209" s="274">
        <f>SUM(H209:J209)</f>
        <v>0</v>
      </c>
      <c r="L209" s="461"/>
      <c r="N209" s="765" t="s">
        <v>119</v>
      </c>
      <c r="O209" s="766"/>
      <c r="P209" s="766"/>
      <c r="Q209" s="766"/>
      <c r="R209" s="766"/>
      <c r="S209" s="767"/>
      <c r="T209" s="307">
        <f>AM166</f>
        <v>0</v>
      </c>
      <c r="U209" s="303">
        <f>SUM(S196, U200, U203, U206)</f>
        <v>0</v>
      </c>
      <c r="V209" s="275">
        <f>SUM(V196, V200, V203, V206)</f>
        <v>0</v>
      </c>
      <c r="W209" s="275">
        <f>SUM(W196, W200, W203, W206)</f>
        <v>0</v>
      </c>
      <c r="X209" s="275">
        <f>SUM(U209:W209)</f>
        <v>0</v>
      </c>
      <c r="Y209" s="276">
        <f>K209-X209</f>
        <v>0</v>
      </c>
      <c r="Z209" s="461"/>
      <c r="AA209" s="461"/>
      <c r="AB209" s="759" t="s">
        <v>119</v>
      </c>
      <c r="AC209" s="760"/>
      <c r="AD209" s="760"/>
      <c r="AE209" s="760"/>
      <c r="AF209" s="760"/>
      <c r="AG209" s="761"/>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59" t="s">
        <v>119</v>
      </c>
      <c r="AQ209" s="760"/>
      <c r="AR209" s="760"/>
      <c r="AS209" s="760"/>
      <c r="AT209" s="760"/>
      <c r="AU209" s="761"/>
      <c r="AV209" s="436">
        <f>SUM(AT196, AV200, AV203, AV206)</f>
        <v>0</v>
      </c>
      <c r="AW209" s="436">
        <f>SUM(AW196, AW200, AW203, AW206, )</f>
        <v>0</v>
      </c>
      <c r="AX209" s="436">
        <f>SUM(AX196, AX200, AX203, AX206)</f>
        <v>0</v>
      </c>
      <c r="AY209" s="437">
        <f>SUM(AV209:AX209)</f>
        <v>0</v>
      </c>
    </row>
    <row r="210" spans="2:51" ht="16" thickBot="1" x14ac:dyDescent="0.4">
      <c r="B210" s="799" t="s">
        <v>120</v>
      </c>
      <c r="C210" s="800"/>
      <c r="D210" s="800"/>
      <c r="E210" s="800"/>
      <c r="F210" s="800"/>
      <c r="G210" s="800"/>
      <c r="H210" s="481"/>
      <c r="I210" s="482"/>
      <c r="J210" s="253">
        <f>SUM(I209:J209)</f>
        <v>0</v>
      </c>
      <c r="K210" s="282">
        <f>SUM(H210:J210)</f>
        <v>0</v>
      </c>
      <c r="L210" s="461"/>
      <c r="N210" s="768" t="s">
        <v>120</v>
      </c>
      <c r="O210" s="769"/>
      <c r="P210" s="769"/>
      <c r="Q210" s="769"/>
      <c r="R210" s="769"/>
      <c r="S210" s="769"/>
      <c r="T210" s="305">
        <f>AM167</f>
        <v>0</v>
      </c>
      <c r="U210" s="495"/>
      <c r="V210" s="483"/>
      <c r="W210" s="483"/>
      <c r="X210" s="254">
        <f xml:space="preserve"> SUM(V196, W196, V200, W200, V203, W203, V206, W206)</f>
        <v>0</v>
      </c>
      <c r="Y210" s="269">
        <f>H210-X210</f>
        <v>0</v>
      </c>
      <c r="Z210" s="461"/>
      <c r="AA210" s="461"/>
      <c r="AB210" s="768" t="s">
        <v>120</v>
      </c>
      <c r="AC210" s="769"/>
      <c r="AD210" s="769"/>
      <c r="AE210" s="769"/>
      <c r="AF210" s="769"/>
      <c r="AG210" s="770"/>
      <c r="AH210" s="310">
        <f>AM167</f>
        <v>0</v>
      </c>
      <c r="AI210" s="484"/>
      <c r="AJ210" s="485"/>
      <c r="AK210" s="485"/>
      <c r="AL210" s="281">
        <f xml:space="preserve"> SUM(AJ196, AK196, AJ200, AK200, AJ203, AK203, AJ206, AK206)</f>
        <v>0</v>
      </c>
      <c r="AM210" s="270">
        <f>IF($O$222&lt;&gt;0, X210+AM167-AL210, K210+AM167-AL210)</f>
        <v>0</v>
      </c>
      <c r="AP210" s="768" t="s">
        <v>120</v>
      </c>
      <c r="AQ210" s="769"/>
      <c r="AR210" s="769"/>
      <c r="AS210" s="769"/>
      <c r="AT210" s="769"/>
      <c r="AU210" s="770"/>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59" t="s">
        <v>121</v>
      </c>
      <c r="C212" s="760"/>
      <c r="D212" s="760"/>
      <c r="E212" s="760"/>
      <c r="F212" s="760"/>
      <c r="G212" s="761"/>
      <c r="H212" s="473" t="s">
        <v>111</v>
      </c>
      <c r="I212" s="774" t="s">
        <v>27</v>
      </c>
      <c r="J212" s="761"/>
      <c r="K212" s="474" t="s">
        <v>122</v>
      </c>
      <c r="L212" s="461"/>
      <c r="N212" s="759" t="s">
        <v>121</v>
      </c>
      <c r="O212" s="760"/>
      <c r="P212" s="760"/>
      <c r="Q212" s="760"/>
      <c r="R212" s="760"/>
      <c r="S212" s="760"/>
      <c r="T212" s="473" t="s">
        <v>187</v>
      </c>
      <c r="U212" s="473" t="s">
        <v>41</v>
      </c>
      <c r="V212" s="774" t="s">
        <v>27</v>
      </c>
      <c r="W212" s="761"/>
      <c r="X212" s="473" t="s">
        <v>94</v>
      </c>
      <c r="Y212" s="474" t="s">
        <v>95</v>
      </c>
      <c r="Z212" s="461"/>
      <c r="AA212" s="494"/>
      <c r="AB212" s="759" t="s">
        <v>121</v>
      </c>
      <c r="AC212" s="760"/>
      <c r="AD212" s="760"/>
      <c r="AE212" s="760"/>
      <c r="AF212" s="760"/>
      <c r="AG212" s="761"/>
      <c r="AH212" s="473" t="s">
        <v>187</v>
      </c>
      <c r="AI212" s="473" t="s">
        <v>123</v>
      </c>
      <c r="AJ212" s="774" t="s">
        <v>27</v>
      </c>
      <c r="AK212" s="761"/>
      <c r="AL212" s="473" t="s">
        <v>124</v>
      </c>
      <c r="AM212" s="474" t="s">
        <v>200</v>
      </c>
      <c r="AP212" s="759" t="s">
        <v>121</v>
      </c>
      <c r="AQ212" s="760"/>
      <c r="AR212" s="760"/>
      <c r="AS212" s="760"/>
      <c r="AT212" s="760"/>
      <c r="AU212" s="761"/>
      <c r="AV212" s="473" t="s">
        <v>111</v>
      </c>
      <c r="AW212" s="774" t="s">
        <v>27</v>
      </c>
      <c r="AX212" s="761"/>
      <c r="AY212" s="474" t="s">
        <v>122</v>
      </c>
    </row>
    <row r="213" spans="2:51" ht="16" thickBot="1" x14ac:dyDescent="0.4">
      <c r="B213" s="768" t="s">
        <v>40</v>
      </c>
      <c r="C213" s="769"/>
      <c r="D213" s="769"/>
      <c r="E213" s="769"/>
      <c r="F213" s="769"/>
      <c r="G213" s="770"/>
      <c r="H213" s="268">
        <f>( SUM(F196, H200, H203, H206))*$C$8</f>
        <v>0</v>
      </c>
      <c r="I213" s="792">
        <f>( SUM(I196, I200, I203, I206, J196, J200, J203, J206))*$C$8</f>
        <v>0</v>
      </c>
      <c r="J213" s="793"/>
      <c r="K213" s="282">
        <f>SUM(H213:J213)</f>
        <v>0</v>
      </c>
      <c r="L213" s="461"/>
      <c r="N213" s="768" t="s">
        <v>40</v>
      </c>
      <c r="O213" s="769"/>
      <c r="P213" s="769"/>
      <c r="Q213" s="769"/>
      <c r="R213" s="769"/>
      <c r="S213" s="769"/>
      <c r="T213" s="311">
        <f>AM170</f>
        <v>0</v>
      </c>
      <c r="U213" s="283">
        <f>( SUM(S196, U200, U203, U206))*$O$8</f>
        <v>0</v>
      </c>
      <c r="V213" s="794">
        <f>( SUM(V196, W196, V200, W200, V203, W203, V206, W206, ))*$O$8</f>
        <v>0</v>
      </c>
      <c r="W213" s="795"/>
      <c r="X213" s="283">
        <f>SUM(U213:W213)</f>
        <v>0</v>
      </c>
      <c r="Y213" s="269">
        <f>K213-X213</f>
        <v>0</v>
      </c>
      <c r="Z213" s="461"/>
      <c r="AA213" s="494"/>
      <c r="AB213" s="768" t="s">
        <v>40</v>
      </c>
      <c r="AC213" s="769"/>
      <c r="AD213" s="769"/>
      <c r="AE213" s="769"/>
      <c r="AF213" s="769"/>
      <c r="AG213" s="770"/>
      <c r="AH213" s="310">
        <f>AM170</f>
        <v>0</v>
      </c>
      <c r="AI213" s="500">
        <f>( SUM(AG196, AI200, AI203, AI206))*$C$8</f>
        <v>0</v>
      </c>
      <c r="AJ213" s="790">
        <f>( SUM(AJ196, AK196, AJ200, AK200, AJ203, AK203, AJ206, AK206, ))*$C$8</f>
        <v>0</v>
      </c>
      <c r="AK213" s="791"/>
      <c r="AL213" s="284">
        <f>SUM(AI213:AK213)</f>
        <v>0</v>
      </c>
      <c r="AM213" s="270">
        <f>IF($O$222&lt;&gt;0, X213+AM170-AL213, K213+AM170-AL213)</f>
        <v>0</v>
      </c>
      <c r="AP213" s="768" t="s">
        <v>40</v>
      </c>
      <c r="AQ213" s="769"/>
      <c r="AR213" s="769"/>
      <c r="AS213" s="769"/>
      <c r="AT213" s="769"/>
      <c r="AU213" s="770"/>
      <c r="AV213" s="433">
        <f>( SUM(AT196, AV200, AV203, AV206))*$C$8</f>
        <v>0</v>
      </c>
      <c r="AW213" s="860">
        <f>( SUM(AW196, AW200, AW203, AW206, AX196, AX200, AX203, AX206))*$C$8</f>
        <v>0</v>
      </c>
      <c r="AX213" s="861"/>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796" t="s">
        <v>126</v>
      </c>
      <c r="C215" s="797"/>
      <c r="D215" s="797"/>
      <c r="E215" s="797"/>
      <c r="F215" s="797"/>
      <c r="G215" s="798"/>
      <c r="H215" s="285">
        <f>SUM(H209,H213)</f>
        <v>0</v>
      </c>
      <c r="I215" s="285">
        <f>SUM(I209, I213)</f>
        <v>0</v>
      </c>
      <c r="J215" s="285">
        <f>SUM(J209)</f>
        <v>0</v>
      </c>
      <c r="K215" s="286">
        <f>SUM(H215:J215)</f>
        <v>0</v>
      </c>
      <c r="L215" s="272"/>
      <c r="N215" s="782" t="s">
        <v>126</v>
      </c>
      <c r="O215" s="783"/>
      <c r="P215" s="783"/>
      <c r="Q215" s="783"/>
      <c r="R215" s="783"/>
      <c r="S215" s="78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784" t="s">
        <v>126</v>
      </c>
      <c r="AC215" s="785"/>
      <c r="AD215" s="785"/>
      <c r="AE215" s="785"/>
      <c r="AF215" s="785"/>
      <c r="AG215" s="78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62" t="s">
        <v>348</v>
      </c>
      <c r="AQ215" s="863"/>
      <c r="AR215" s="863"/>
      <c r="AS215" s="863"/>
      <c r="AT215" s="863"/>
      <c r="AU215" s="864"/>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4"/>
      <c r="AI218" s="761"/>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775"/>
      <c r="AI219" s="776"/>
      <c r="AJ219" s="776"/>
      <c r="AK219" s="777"/>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8"/>
      <c r="AI220" s="770"/>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79" t="s">
        <v>151</v>
      </c>
      <c r="AH222" s="780"/>
      <c r="AI222" s="780"/>
      <c r="AJ222" s="780"/>
      <c r="AK222" s="781"/>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02" t="s">
        <v>308</v>
      </c>
      <c r="C232" s="803"/>
      <c r="D232" s="803"/>
      <c r="E232" s="803"/>
      <c r="F232" s="803"/>
      <c r="G232" s="803"/>
      <c r="H232" s="803"/>
      <c r="I232" s="803"/>
      <c r="J232" s="803"/>
      <c r="K232" s="804"/>
      <c r="N232" s="805" t="s">
        <v>208</v>
      </c>
      <c r="O232" s="806"/>
      <c r="P232" s="806"/>
      <c r="Q232" s="806"/>
      <c r="R232" s="806"/>
      <c r="S232" s="806"/>
      <c r="T232" s="806"/>
      <c r="U232" s="806"/>
      <c r="V232" s="806"/>
      <c r="W232" s="806"/>
      <c r="X232" s="806"/>
      <c r="Y232" s="807"/>
      <c r="AB232" s="808" t="s">
        <v>209</v>
      </c>
      <c r="AC232" s="809"/>
      <c r="AD232" s="809"/>
      <c r="AE232" s="809"/>
      <c r="AF232" s="809"/>
      <c r="AG232" s="809"/>
      <c r="AH232" s="809"/>
      <c r="AI232" s="809"/>
      <c r="AJ232" s="809"/>
      <c r="AK232" s="809"/>
      <c r="AL232" s="809"/>
      <c r="AM232" s="810"/>
      <c r="AP232" s="857" t="s">
        <v>349</v>
      </c>
      <c r="AQ232" s="858"/>
      <c r="AR232" s="858"/>
      <c r="AS232" s="858"/>
      <c r="AT232" s="858"/>
      <c r="AU232" s="858"/>
      <c r="AV232" s="858"/>
      <c r="AW232" s="858"/>
      <c r="AX232" s="858"/>
      <c r="AY232" s="859"/>
    </row>
    <row r="233" spans="2:51" ht="16" hidden="1" thickBot="1" x14ac:dyDescent="0.4">
      <c r="B233" s="250" t="s">
        <v>299</v>
      </c>
      <c r="C233" s="778"/>
      <c r="D233" s="770"/>
      <c r="E233" s="251" t="s">
        <v>300</v>
      </c>
      <c r="F233" s="830"/>
      <c r="G233" s="831"/>
      <c r="H233" s="831"/>
      <c r="I233" s="831"/>
      <c r="J233" s="831"/>
      <c r="K233" s="832"/>
      <c r="N233" s="250" t="s">
        <v>299</v>
      </c>
      <c r="O233" s="830"/>
      <c r="P233" s="831"/>
      <c r="Q233" s="833"/>
      <c r="R233" s="251" t="s">
        <v>300</v>
      </c>
      <c r="S233" s="830"/>
      <c r="T233" s="831"/>
      <c r="U233" s="831"/>
      <c r="V233" s="831"/>
      <c r="W233" s="831"/>
      <c r="X233" s="831"/>
      <c r="Y233" s="832"/>
      <c r="AB233" s="250" t="s">
        <v>299</v>
      </c>
      <c r="AC233" s="830"/>
      <c r="AD233" s="831"/>
      <c r="AE233" s="833"/>
      <c r="AF233" s="251" t="s">
        <v>300</v>
      </c>
      <c r="AG233" s="830"/>
      <c r="AH233" s="831"/>
      <c r="AI233" s="831"/>
      <c r="AJ233" s="831"/>
      <c r="AK233" s="831"/>
      <c r="AL233" s="831"/>
      <c r="AM233" s="832"/>
      <c r="AP233" s="250" t="s">
        <v>326</v>
      </c>
      <c r="AQ233" s="778"/>
      <c r="AR233" s="770"/>
      <c r="AS233" s="251" t="s">
        <v>327</v>
      </c>
      <c r="AT233" s="830"/>
      <c r="AU233" s="831"/>
      <c r="AV233" s="831"/>
      <c r="AW233" s="831"/>
      <c r="AX233" s="831"/>
      <c r="AY233" s="832"/>
    </row>
    <row r="234" spans="2:51" ht="16" hidden="1" thickBot="1" x14ac:dyDescent="0.4">
      <c r="D234" s="144"/>
      <c r="E234" s="144"/>
    </row>
    <row r="235" spans="2:51" hidden="1" x14ac:dyDescent="0.35">
      <c r="B235" s="771" t="s">
        <v>244</v>
      </c>
      <c r="C235" s="772"/>
      <c r="D235" s="772"/>
      <c r="E235" s="772"/>
      <c r="F235" s="772"/>
      <c r="G235" s="772"/>
      <c r="H235" s="772"/>
      <c r="I235" s="772"/>
      <c r="J235" s="772"/>
      <c r="K235" s="773"/>
      <c r="N235" s="759" t="s">
        <v>83</v>
      </c>
      <c r="O235" s="760"/>
      <c r="P235" s="760"/>
      <c r="Q235" s="760"/>
      <c r="R235" s="760"/>
      <c r="S235" s="760"/>
      <c r="T235" s="760"/>
      <c r="U235" s="760"/>
      <c r="V235" s="760"/>
      <c r="W235" s="760"/>
      <c r="X235" s="760"/>
      <c r="Y235" s="801"/>
      <c r="AB235" s="771" t="s">
        <v>83</v>
      </c>
      <c r="AC235" s="772"/>
      <c r="AD235" s="772"/>
      <c r="AE235" s="772"/>
      <c r="AF235" s="772"/>
      <c r="AG235" s="772"/>
      <c r="AH235" s="772"/>
      <c r="AI235" s="772"/>
      <c r="AJ235" s="772"/>
      <c r="AK235" s="772"/>
      <c r="AL235" s="772"/>
      <c r="AM235" s="773"/>
      <c r="AP235" s="771" t="s">
        <v>244</v>
      </c>
      <c r="AQ235" s="772"/>
      <c r="AR235" s="772"/>
      <c r="AS235" s="772"/>
      <c r="AT235" s="772"/>
      <c r="AU235" s="772"/>
      <c r="AV235" s="772"/>
      <c r="AW235" s="772"/>
      <c r="AX235" s="772"/>
      <c r="AY235" s="773"/>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59" t="s">
        <v>109</v>
      </c>
      <c r="C241" s="760"/>
      <c r="D241" s="760"/>
      <c r="E241" s="760"/>
      <c r="F241" s="760"/>
      <c r="G241" s="760"/>
      <c r="H241" s="760"/>
      <c r="I241" s="760"/>
      <c r="J241" s="760"/>
      <c r="K241" s="801"/>
      <c r="N241" s="759" t="s">
        <v>109</v>
      </c>
      <c r="O241" s="760"/>
      <c r="P241" s="760"/>
      <c r="Q241" s="760"/>
      <c r="R241" s="760"/>
      <c r="S241" s="760"/>
      <c r="T241" s="760"/>
      <c r="U241" s="760"/>
      <c r="V241" s="760"/>
      <c r="W241" s="760"/>
      <c r="X241" s="760"/>
      <c r="Y241" s="801"/>
      <c r="AB241" s="759" t="s">
        <v>109</v>
      </c>
      <c r="AC241" s="760"/>
      <c r="AD241" s="760"/>
      <c r="AE241" s="760"/>
      <c r="AF241" s="760"/>
      <c r="AG241" s="760"/>
      <c r="AH241" s="760"/>
      <c r="AI241" s="760"/>
      <c r="AJ241" s="760"/>
      <c r="AK241" s="760"/>
      <c r="AL241" s="760"/>
      <c r="AM241" s="801"/>
      <c r="AP241" s="759" t="s">
        <v>109</v>
      </c>
      <c r="AQ241" s="760"/>
      <c r="AR241" s="760"/>
      <c r="AS241" s="760"/>
      <c r="AT241" s="760"/>
      <c r="AU241" s="760"/>
      <c r="AV241" s="760"/>
      <c r="AW241" s="760"/>
      <c r="AX241" s="760"/>
      <c r="AY241" s="801"/>
    </row>
    <row r="242" spans="2:51" hidden="1" x14ac:dyDescent="0.35">
      <c r="B242" s="788" t="s">
        <v>110</v>
      </c>
      <c r="C242" s="776"/>
      <c r="D242" s="776"/>
      <c r="E242" s="776"/>
      <c r="F242" s="776"/>
      <c r="G242" s="787"/>
      <c r="H242" s="392" t="s">
        <v>111</v>
      </c>
      <c r="I242" s="392" t="s">
        <v>71</v>
      </c>
      <c r="J242" s="392" t="s">
        <v>72</v>
      </c>
      <c r="K242" s="475" t="s">
        <v>94</v>
      </c>
      <c r="M242" s="490"/>
      <c r="N242" s="776" t="s">
        <v>110</v>
      </c>
      <c r="O242" s="776"/>
      <c r="P242" s="776"/>
      <c r="Q242" s="776"/>
      <c r="R242" s="776"/>
      <c r="S242" s="787"/>
      <c r="T242" s="392" t="s">
        <v>200</v>
      </c>
      <c r="U242" s="392" t="s">
        <v>41</v>
      </c>
      <c r="V242" s="392" t="s">
        <v>71</v>
      </c>
      <c r="W242" s="392" t="s">
        <v>72</v>
      </c>
      <c r="X242" s="392" t="s">
        <v>94</v>
      </c>
      <c r="Y242" s="475" t="s">
        <v>95</v>
      </c>
      <c r="AB242" s="788" t="s">
        <v>110</v>
      </c>
      <c r="AC242" s="776"/>
      <c r="AD242" s="776"/>
      <c r="AE242" s="776"/>
      <c r="AF242" s="776"/>
      <c r="AG242" s="776"/>
      <c r="AH242" s="392" t="s">
        <v>200</v>
      </c>
      <c r="AI242" s="392" t="s">
        <v>112</v>
      </c>
      <c r="AJ242" s="392" t="s">
        <v>71</v>
      </c>
      <c r="AK242" s="392" t="s">
        <v>72</v>
      </c>
      <c r="AL242" s="392" t="s">
        <v>96</v>
      </c>
      <c r="AM242" s="475" t="s">
        <v>212</v>
      </c>
      <c r="AP242" s="788" t="s">
        <v>110</v>
      </c>
      <c r="AQ242" s="776"/>
      <c r="AR242" s="776"/>
      <c r="AS242" s="776"/>
      <c r="AT242" s="776"/>
      <c r="AU242" s="787"/>
      <c r="AV242" s="392" t="s">
        <v>111</v>
      </c>
      <c r="AW242" s="392" t="s">
        <v>71</v>
      </c>
      <c r="AX242" s="392" t="s">
        <v>72</v>
      </c>
      <c r="AY242" s="475" t="s">
        <v>94</v>
      </c>
    </row>
    <row r="243" spans="2:51" ht="16" hidden="1" thickBot="1" x14ac:dyDescent="0.4">
      <c r="B243" s="764">
        <f>B200</f>
        <v>0</v>
      </c>
      <c r="C243" s="762"/>
      <c r="D243" s="762"/>
      <c r="E243" s="762"/>
      <c r="F243" s="762"/>
      <c r="G243" s="763"/>
      <c r="H243" s="301">
        <v>0</v>
      </c>
      <c r="I243" s="301">
        <v>0</v>
      </c>
      <c r="J243" s="301">
        <v>0</v>
      </c>
      <c r="K243" s="282">
        <f>SUM(H243:J243)</f>
        <v>0</v>
      </c>
      <c r="L243" s="461"/>
      <c r="M243" s="490"/>
      <c r="N243" s="764">
        <f>N200</f>
        <v>0</v>
      </c>
      <c r="O243" s="762"/>
      <c r="P243" s="762"/>
      <c r="Q243" s="762"/>
      <c r="R243" s="762"/>
      <c r="S243" s="763"/>
      <c r="T243" s="305">
        <f>AM200</f>
        <v>0</v>
      </c>
      <c r="U243" s="302">
        <v>0</v>
      </c>
      <c r="V243" s="301">
        <v>0</v>
      </c>
      <c r="W243" s="301">
        <v>0</v>
      </c>
      <c r="X243" s="283">
        <f>SUM(U243:W243)</f>
        <v>0</v>
      </c>
      <c r="Y243" s="269">
        <f>K243-X243</f>
        <v>0</v>
      </c>
      <c r="Z243" s="461"/>
      <c r="AA243" s="461"/>
      <c r="AB243" s="764">
        <f>IF($O$261&lt;&gt;0, N243, B243)</f>
        <v>0</v>
      </c>
      <c r="AC243" s="762"/>
      <c r="AD243" s="762"/>
      <c r="AE243" s="762"/>
      <c r="AF243" s="762"/>
      <c r="AG243" s="763"/>
      <c r="AH243" s="310">
        <f>AM200</f>
        <v>0</v>
      </c>
      <c r="AI243" s="301">
        <v>0</v>
      </c>
      <c r="AJ243" s="301">
        <v>0</v>
      </c>
      <c r="AK243" s="301">
        <v>0</v>
      </c>
      <c r="AL243" s="284">
        <f>SUM(AI243:AK243)</f>
        <v>0</v>
      </c>
      <c r="AM243" s="270">
        <f>IF($O$265&lt;&gt;0, X243+AM200-AL243, K243+AM200-AL243)</f>
        <v>0</v>
      </c>
      <c r="AP243" s="768"/>
      <c r="AQ243" s="769"/>
      <c r="AR243" s="769"/>
      <c r="AS243" s="769"/>
      <c r="AT243" s="769"/>
      <c r="AU243" s="770"/>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59" t="s">
        <v>114</v>
      </c>
      <c r="C245" s="760"/>
      <c r="D245" s="760"/>
      <c r="E245" s="760"/>
      <c r="F245" s="760"/>
      <c r="G245" s="761"/>
      <c r="H245" s="473" t="s">
        <v>111</v>
      </c>
      <c r="I245" s="473" t="s">
        <v>71</v>
      </c>
      <c r="J245" s="473" t="s">
        <v>72</v>
      </c>
      <c r="K245" s="474" t="s">
        <v>94</v>
      </c>
      <c r="N245" s="759" t="s">
        <v>114</v>
      </c>
      <c r="O245" s="760"/>
      <c r="P245" s="760"/>
      <c r="Q245" s="760"/>
      <c r="R245" s="760"/>
      <c r="S245" s="761"/>
      <c r="T245" s="492" t="s">
        <v>200</v>
      </c>
      <c r="U245" s="473" t="s">
        <v>41</v>
      </c>
      <c r="V245" s="473" t="s">
        <v>71</v>
      </c>
      <c r="W245" s="473" t="s">
        <v>72</v>
      </c>
      <c r="X245" s="473" t="s">
        <v>94</v>
      </c>
      <c r="Y245" s="474" t="s">
        <v>95</v>
      </c>
      <c r="AA245" s="490"/>
      <c r="AB245" s="759" t="s">
        <v>114</v>
      </c>
      <c r="AC245" s="760"/>
      <c r="AD245" s="760"/>
      <c r="AE245" s="760"/>
      <c r="AF245" s="760"/>
      <c r="AG245" s="761"/>
      <c r="AH245" s="473" t="s">
        <v>200</v>
      </c>
      <c r="AI245" s="473" t="s">
        <v>112</v>
      </c>
      <c r="AJ245" s="473" t="s">
        <v>71</v>
      </c>
      <c r="AK245" s="473" t="s">
        <v>72</v>
      </c>
      <c r="AL245" s="473" t="s">
        <v>96</v>
      </c>
      <c r="AM245" s="474" t="s">
        <v>212</v>
      </c>
      <c r="AP245" s="759" t="s">
        <v>114</v>
      </c>
      <c r="AQ245" s="760"/>
      <c r="AR245" s="760"/>
      <c r="AS245" s="760"/>
      <c r="AT245" s="760"/>
      <c r="AU245" s="761"/>
      <c r="AV245" s="473" t="s">
        <v>111</v>
      </c>
      <c r="AW245" s="473" t="s">
        <v>71</v>
      </c>
      <c r="AX245" s="473" t="s">
        <v>72</v>
      </c>
      <c r="AY245" s="474" t="s">
        <v>94</v>
      </c>
    </row>
    <row r="246" spans="2:51" ht="16" hidden="1" thickBot="1" x14ac:dyDescent="0.4">
      <c r="B246" s="764">
        <f>B203</f>
        <v>0</v>
      </c>
      <c r="C246" s="762"/>
      <c r="D246" s="762"/>
      <c r="E246" s="762"/>
      <c r="F246" s="762"/>
      <c r="G246" s="763"/>
      <c r="H246" s="301">
        <v>0</v>
      </c>
      <c r="I246" s="301">
        <v>0</v>
      </c>
      <c r="J246" s="301">
        <v>0</v>
      </c>
      <c r="K246" s="282">
        <f>SUM(H246:J246)</f>
        <v>0</v>
      </c>
      <c r="L246" s="461"/>
      <c r="N246" s="764">
        <f>N203</f>
        <v>0</v>
      </c>
      <c r="O246" s="762"/>
      <c r="P246" s="762"/>
      <c r="Q246" s="762"/>
      <c r="R246" s="762"/>
      <c r="S246" s="763"/>
      <c r="T246" s="306">
        <f>AM203</f>
        <v>0</v>
      </c>
      <c r="U246" s="302">
        <v>0</v>
      </c>
      <c r="V246" s="302">
        <v>0</v>
      </c>
      <c r="W246" s="301">
        <v>0</v>
      </c>
      <c r="X246" s="313">
        <f>SUM(U246:W246)</f>
        <v>0</v>
      </c>
      <c r="Y246" s="269">
        <f>K246-X246</f>
        <v>0</v>
      </c>
      <c r="Z246" s="461"/>
      <c r="AA246" s="494"/>
      <c r="AB246" s="764">
        <f>IF($O$261&lt;&gt;0, N246, B246)</f>
        <v>0</v>
      </c>
      <c r="AC246" s="762"/>
      <c r="AD246" s="762"/>
      <c r="AE246" s="762"/>
      <c r="AF246" s="762"/>
      <c r="AG246" s="763"/>
      <c r="AH246" s="314">
        <f>AM203</f>
        <v>0</v>
      </c>
      <c r="AI246" s="301">
        <v>0</v>
      </c>
      <c r="AJ246" s="302">
        <v>0</v>
      </c>
      <c r="AK246" s="301">
        <v>0</v>
      </c>
      <c r="AL246" s="315">
        <f>SUM(AI246:AK246)</f>
        <v>0</v>
      </c>
      <c r="AM246" s="270">
        <f>IF($O$265&lt;&gt;0, X246+AM203-AL246, K246+AM203-AL246)</f>
        <v>0</v>
      </c>
      <c r="AP246" s="768"/>
      <c r="AQ246" s="769"/>
      <c r="AR246" s="769"/>
      <c r="AS246" s="769"/>
      <c r="AT246" s="769"/>
      <c r="AU246" s="770"/>
      <c r="AV246" s="302">
        <v>0</v>
      </c>
      <c r="AW246" s="302">
        <v>0</v>
      </c>
      <c r="AX246" s="302">
        <v>0</v>
      </c>
      <c r="AY246" s="435">
        <f>SUM(AV246:AX246)</f>
        <v>0</v>
      </c>
    </row>
    <row r="247" spans="2:51" ht="16" hidden="1" thickBot="1" x14ac:dyDescent="0.4">
      <c r="D247" s="144"/>
      <c r="E247" s="144"/>
      <c r="H247" s="272"/>
      <c r="I247" s="272"/>
      <c r="J247" s="272"/>
      <c r="K247" s="272"/>
      <c r="L247" s="461"/>
      <c r="N247" s="789"/>
      <c r="O247" s="789"/>
      <c r="P247" s="789"/>
      <c r="Q247" s="789"/>
      <c r="R247" s="789"/>
      <c r="S247" s="789"/>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59" t="s">
        <v>116</v>
      </c>
      <c r="C248" s="760"/>
      <c r="D248" s="760"/>
      <c r="E248" s="760"/>
      <c r="F248" s="760"/>
      <c r="G248" s="761"/>
      <c r="H248" s="473" t="s">
        <v>111</v>
      </c>
      <c r="I248" s="473" t="s">
        <v>71</v>
      </c>
      <c r="J248" s="473" t="s">
        <v>72</v>
      </c>
      <c r="K248" s="474" t="s">
        <v>94</v>
      </c>
      <c r="M248" s="490"/>
      <c r="N248" s="760" t="s">
        <v>116</v>
      </c>
      <c r="O248" s="760"/>
      <c r="P248" s="760"/>
      <c r="Q248" s="760"/>
      <c r="R248" s="760"/>
      <c r="S248" s="761"/>
      <c r="T248" s="492" t="s">
        <v>200</v>
      </c>
      <c r="U248" s="473" t="s">
        <v>41</v>
      </c>
      <c r="V248" s="473" t="s">
        <v>71</v>
      </c>
      <c r="W248" s="473" t="s">
        <v>72</v>
      </c>
      <c r="X248" s="473" t="s">
        <v>94</v>
      </c>
      <c r="Y248" s="474" t="s">
        <v>95</v>
      </c>
      <c r="AA248" s="490"/>
      <c r="AB248" s="759" t="s">
        <v>116</v>
      </c>
      <c r="AC248" s="760"/>
      <c r="AD248" s="760"/>
      <c r="AE248" s="760"/>
      <c r="AF248" s="760"/>
      <c r="AG248" s="761"/>
      <c r="AH248" s="473" t="s">
        <v>200</v>
      </c>
      <c r="AI248" s="473" t="s">
        <v>112</v>
      </c>
      <c r="AJ248" s="473" t="s">
        <v>71</v>
      </c>
      <c r="AK248" s="473" t="s">
        <v>72</v>
      </c>
      <c r="AL248" s="473" t="s">
        <v>96</v>
      </c>
      <c r="AM248" s="474" t="s">
        <v>212</v>
      </c>
      <c r="AP248" s="759" t="s">
        <v>116</v>
      </c>
      <c r="AQ248" s="760"/>
      <c r="AR248" s="760"/>
      <c r="AS248" s="760"/>
      <c r="AT248" s="760"/>
      <c r="AU248" s="761"/>
      <c r="AV248" s="473" t="s">
        <v>111</v>
      </c>
      <c r="AW248" s="473" t="s">
        <v>71</v>
      </c>
      <c r="AX248" s="473" t="s">
        <v>72</v>
      </c>
      <c r="AY248" s="474" t="s">
        <v>94</v>
      </c>
    </row>
    <row r="249" spans="2:51" ht="16" hidden="1" thickBot="1" x14ac:dyDescent="0.4">
      <c r="B249" s="764">
        <f>B206</f>
        <v>0</v>
      </c>
      <c r="C249" s="762"/>
      <c r="D249" s="762"/>
      <c r="E249" s="762"/>
      <c r="F249" s="762"/>
      <c r="G249" s="763"/>
      <c r="H249" s="301">
        <v>0</v>
      </c>
      <c r="I249" s="301">
        <v>0</v>
      </c>
      <c r="J249" s="301">
        <v>0</v>
      </c>
      <c r="K249" s="282">
        <f>SUM(H249:J249)</f>
        <v>0</v>
      </c>
      <c r="L249" s="461"/>
      <c r="M249" s="490"/>
      <c r="N249" s="762">
        <f>N206</f>
        <v>0</v>
      </c>
      <c r="O249" s="762"/>
      <c r="P249" s="762"/>
      <c r="Q249" s="762"/>
      <c r="R249" s="762"/>
      <c r="S249" s="763"/>
      <c r="T249" s="305">
        <f>AM206</f>
        <v>0</v>
      </c>
      <c r="U249" s="301">
        <v>0</v>
      </c>
      <c r="V249" s="301">
        <v>0</v>
      </c>
      <c r="W249" s="301">
        <v>0</v>
      </c>
      <c r="X249" s="283">
        <f t="shared" ref="X249" si="46">SUM(U249:W249)</f>
        <v>0</v>
      </c>
      <c r="Y249" s="269">
        <f>K249-X249</f>
        <v>0</v>
      </c>
      <c r="Z249" s="461"/>
      <c r="AA249" s="494"/>
      <c r="AB249" s="764">
        <f>IF($O$261&lt;&gt;0, N249, B249)</f>
        <v>0</v>
      </c>
      <c r="AC249" s="762"/>
      <c r="AD249" s="762"/>
      <c r="AE249" s="762"/>
      <c r="AF249" s="762"/>
      <c r="AG249" s="763"/>
      <c r="AH249" s="308">
        <f>AM206</f>
        <v>0</v>
      </c>
      <c r="AI249" s="301">
        <v>0</v>
      </c>
      <c r="AJ249" s="301">
        <v>0</v>
      </c>
      <c r="AK249" s="301">
        <v>0</v>
      </c>
      <c r="AL249" s="284">
        <f t="shared" ref="AL249" si="47">SUM(AI249:AK249)</f>
        <v>0</v>
      </c>
      <c r="AM249" s="270">
        <f>IF($O$265&lt;&gt;0, X249+AM206-AL249, K249+AM206-AL249)</f>
        <v>0</v>
      </c>
      <c r="AP249" s="768"/>
      <c r="AQ249" s="769"/>
      <c r="AR249" s="769"/>
      <c r="AS249" s="769"/>
      <c r="AT249" s="769"/>
      <c r="AU249" s="770"/>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1" t="s">
        <v>119</v>
      </c>
      <c r="C252" s="772"/>
      <c r="D252" s="772"/>
      <c r="E252" s="772"/>
      <c r="F252" s="772"/>
      <c r="G252" s="772"/>
      <c r="H252" s="273">
        <f>SUM(F239, H243, H246, H249)</f>
        <v>0</v>
      </c>
      <c r="I252" s="273">
        <f>SUM(I239, I243, I246, I249, )</f>
        <v>0</v>
      </c>
      <c r="J252" s="273">
        <f>SUM(J239, J243, J246, J249)</f>
        <v>0</v>
      </c>
      <c r="K252" s="274">
        <f>SUM(H252:J252)</f>
        <v>0</v>
      </c>
      <c r="L252" s="461"/>
      <c r="N252" s="765" t="s">
        <v>119</v>
      </c>
      <c r="O252" s="766"/>
      <c r="P252" s="766"/>
      <c r="Q252" s="766"/>
      <c r="R252" s="766"/>
      <c r="S252" s="767"/>
      <c r="T252" s="307">
        <f>AM209</f>
        <v>0</v>
      </c>
      <c r="U252" s="303">
        <f>SUM(S239, U243, U246, U249)</f>
        <v>0</v>
      </c>
      <c r="V252" s="275">
        <f>SUM(V239, V243, V246, V249)</f>
        <v>0</v>
      </c>
      <c r="W252" s="275">
        <f>SUM(W239, W243, W246, W249)</f>
        <v>0</v>
      </c>
      <c r="X252" s="275">
        <f>SUM(U252:W252)</f>
        <v>0</v>
      </c>
      <c r="Y252" s="276">
        <f>K252-X252</f>
        <v>0</v>
      </c>
      <c r="Z252" s="461"/>
      <c r="AA252" s="461"/>
      <c r="AB252" s="759" t="s">
        <v>119</v>
      </c>
      <c r="AC252" s="760"/>
      <c r="AD252" s="760"/>
      <c r="AE252" s="760"/>
      <c r="AF252" s="760"/>
      <c r="AG252" s="761"/>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59" t="s">
        <v>119</v>
      </c>
      <c r="AQ252" s="760"/>
      <c r="AR252" s="760"/>
      <c r="AS252" s="760"/>
      <c r="AT252" s="760"/>
      <c r="AU252" s="761"/>
      <c r="AV252" s="436">
        <f>SUM(AT239, AV243, AV246, AV249)</f>
        <v>0</v>
      </c>
      <c r="AW252" s="436">
        <f>SUM(AW239, AW243, AW246, AW249, )</f>
        <v>0</v>
      </c>
      <c r="AX252" s="436">
        <f>SUM(AX239, AX243, AX246, AX249)</f>
        <v>0</v>
      </c>
      <c r="AY252" s="437">
        <f>SUM(AV252:AX252)</f>
        <v>0</v>
      </c>
    </row>
    <row r="253" spans="2:51" ht="16" hidden="1" thickBot="1" x14ac:dyDescent="0.4">
      <c r="B253" s="799" t="s">
        <v>120</v>
      </c>
      <c r="C253" s="800"/>
      <c r="D253" s="800"/>
      <c r="E253" s="800"/>
      <c r="F253" s="800"/>
      <c r="G253" s="800"/>
      <c r="H253" s="481"/>
      <c r="I253" s="482"/>
      <c r="J253" s="253">
        <f>SUM(I252:J252)</f>
        <v>0</v>
      </c>
      <c r="K253" s="282">
        <f>SUM(H253:J253)</f>
        <v>0</v>
      </c>
      <c r="L253" s="461"/>
      <c r="N253" s="768" t="s">
        <v>120</v>
      </c>
      <c r="O253" s="769"/>
      <c r="P253" s="769"/>
      <c r="Q253" s="769"/>
      <c r="R253" s="769"/>
      <c r="S253" s="769"/>
      <c r="T253" s="305">
        <f>AM210</f>
        <v>0</v>
      </c>
      <c r="U253" s="495"/>
      <c r="V253" s="483"/>
      <c r="W253" s="483"/>
      <c r="X253" s="254">
        <f xml:space="preserve"> SUM(V239, W239, V243, W243, V246, W246, V249, W249)</f>
        <v>0</v>
      </c>
      <c r="Y253" s="269">
        <f>H253-X253</f>
        <v>0</v>
      </c>
      <c r="Z253" s="461"/>
      <c r="AA253" s="461"/>
      <c r="AB253" s="768" t="s">
        <v>120</v>
      </c>
      <c r="AC253" s="769"/>
      <c r="AD253" s="769"/>
      <c r="AE253" s="769"/>
      <c r="AF253" s="769"/>
      <c r="AG253" s="770"/>
      <c r="AH253" s="310">
        <f>AM210</f>
        <v>0</v>
      </c>
      <c r="AI253" s="484"/>
      <c r="AJ253" s="485"/>
      <c r="AK253" s="485"/>
      <c r="AL253" s="281">
        <f xml:space="preserve"> SUM(AJ239, AK239, AJ243, AK243, AJ246, AK246, AJ249, AK249)</f>
        <v>0</v>
      </c>
      <c r="AM253" s="270">
        <f>IF($O$265&lt;&gt;0, X253+AM210-AL253, K253+AM210-AL253)</f>
        <v>0</v>
      </c>
      <c r="AP253" s="768" t="s">
        <v>120</v>
      </c>
      <c r="AQ253" s="769"/>
      <c r="AR253" s="769"/>
      <c r="AS253" s="769"/>
      <c r="AT253" s="769"/>
      <c r="AU253" s="770"/>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59" t="s">
        <v>121</v>
      </c>
      <c r="C255" s="760"/>
      <c r="D255" s="760"/>
      <c r="E255" s="760"/>
      <c r="F255" s="760"/>
      <c r="G255" s="761"/>
      <c r="H255" s="473" t="s">
        <v>111</v>
      </c>
      <c r="I255" s="774" t="s">
        <v>27</v>
      </c>
      <c r="J255" s="761"/>
      <c r="K255" s="474" t="s">
        <v>122</v>
      </c>
      <c r="L255" s="461"/>
      <c r="N255" s="759" t="s">
        <v>121</v>
      </c>
      <c r="O255" s="760"/>
      <c r="P255" s="760"/>
      <c r="Q255" s="760"/>
      <c r="R255" s="760"/>
      <c r="S255" s="760"/>
      <c r="T255" s="473" t="s">
        <v>200</v>
      </c>
      <c r="U255" s="473" t="s">
        <v>41</v>
      </c>
      <c r="V255" s="774" t="s">
        <v>27</v>
      </c>
      <c r="W255" s="761"/>
      <c r="X255" s="473" t="s">
        <v>94</v>
      </c>
      <c r="Y255" s="474" t="s">
        <v>95</v>
      </c>
      <c r="Z255" s="461"/>
      <c r="AA255" s="494"/>
      <c r="AB255" s="759" t="s">
        <v>121</v>
      </c>
      <c r="AC255" s="760"/>
      <c r="AD255" s="760"/>
      <c r="AE255" s="760"/>
      <c r="AF255" s="760"/>
      <c r="AG255" s="761"/>
      <c r="AH255" s="473" t="s">
        <v>200</v>
      </c>
      <c r="AI255" s="473" t="s">
        <v>123</v>
      </c>
      <c r="AJ255" s="774" t="s">
        <v>27</v>
      </c>
      <c r="AK255" s="761"/>
      <c r="AL255" s="473" t="s">
        <v>124</v>
      </c>
      <c r="AM255" s="474" t="s">
        <v>212</v>
      </c>
      <c r="AP255" s="759" t="s">
        <v>121</v>
      </c>
      <c r="AQ255" s="760"/>
      <c r="AR255" s="760"/>
      <c r="AS255" s="760"/>
      <c r="AT255" s="760"/>
      <c r="AU255" s="761"/>
      <c r="AV255" s="473" t="s">
        <v>111</v>
      </c>
      <c r="AW255" s="774" t="s">
        <v>27</v>
      </c>
      <c r="AX255" s="761"/>
      <c r="AY255" s="474" t="s">
        <v>122</v>
      </c>
    </row>
    <row r="256" spans="2:51" ht="16" hidden="1" thickBot="1" x14ac:dyDescent="0.4">
      <c r="B256" s="768" t="s">
        <v>40</v>
      </c>
      <c r="C256" s="769"/>
      <c r="D256" s="769"/>
      <c r="E256" s="769"/>
      <c r="F256" s="769"/>
      <c r="G256" s="770"/>
      <c r="H256" s="268">
        <f>( SUM(F239, H243, H246, H249))*$C$8</f>
        <v>0</v>
      </c>
      <c r="I256" s="792">
        <f>( SUM(I239, I243, I246, I249, J239, J243, J246, J249))*$C$8</f>
        <v>0</v>
      </c>
      <c r="J256" s="793"/>
      <c r="K256" s="282">
        <f>SUM(H256:J256)</f>
        <v>0</v>
      </c>
      <c r="L256" s="461"/>
      <c r="N256" s="768" t="s">
        <v>40</v>
      </c>
      <c r="O256" s="769"/>
      <c r="P256" s="769"/>
      <c r="Q256" s="769"/>
      <c r="R256" s="769"/>
      <c r="S256" s="769"/>
      <c r="T256" s="311">
        <f>AM213</f>
        <v>0</v>
      </c>
      <c r="U256" s="283">
        <f>( SUM(S239, U243, U246, U249))*$O$8</f>
        <v>0</v>
      </c>
      <c r="V256" s="794">
        <f>( SUM(V239, W239, V243, W243, V246, W246, V249, W249, ))*$O$8</f>
        <v>0</v>
      </c>
      <c r="W256" s="795"/>
      <c r="X256" s="283">
        <f>SUM(U256:W256)</f>
        <v>0</v>
      </c>
      <c r="Y256" s="269">
        <f>K256-X256</f>
        <v>0</v>
      </c>
      <c r="Z256" s="461"/>
      <c r="AA256" s="494"/>
      <c r="AB256" s="768" t="s">
        <v>40</v>
      </c>
      <c r="AC256" s="769"/>
      <c r="AD256" s="769"/>
      <c r="AE256" s="769"/>
      <c r="AF256" s="769"/>
      <c r="AG256" s="770"/>
      <c r="AH256" s="310">
        <f>AM213</f>
        <v>0</v>
      </c>
      <c r="AI256" s="500">
        <f>( SUM(AG239, AI243, AI246, AI249))*$C$8</f>
        <v>0</v>
      </c>
      <c r="AJ256" s="790">
        <f>( SUM(AJ239, AK239, AJ243, AK243, AJ246, AK246, AJ249, AK249, ))*$C$8</f>
        <v>0</v>
      </c>
      <c r="AK256" s="791"/>
      <c r="AL256" s="284">
        <f>SUM(AI256:AK256)</f>
        <v>0</v>
      </c>
      <c r="AM256" s="270">
        <f>IF($O$265&lt;&gt;0, X256+AM213-AL256, K256+AM213-AL256)</f>
        <v>0</v>
      </c>
      <c r="AP256" s="768" t="s">
        <v>40</v>
      </c>
      <c r="AQ256" s="769"/>
      <c r="AR256" s="769"/>
      <c r="AS256" s="769"/>
      <c r="AT256" s="769"/>
      <c r="AU256" s="770"/>
      <c r="AV256" s="433">
        <f>( SUM(AT239, AV243, AV246, AV249))*$C$8</f>
        <v>0</v>
      </c>
      <c r="AW256" s="860">
        <f>( SUM(AW239, AW243, AW246, AW249, AX239, AX243, AX246, AX249))*$C$8</f>
        <v>0</v>
      </c>
      <c r="AX256" s="861"/>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796" t="s">
        <v>126</v>
      </c>
      <c r="C258" s="797"/>
      <c r="D258" s="797"/>
      <c r="E258" s="797"/>
      <c r="F258" s="797"/>
      <c r="G258" s="798"/>
      <c r="H258" s="285">
        <f>SUM(H252,H256)</f>
        <v>0</v>
      </c>
      <c r="I258" s="285">
        <f>SUM(I252, I256)</f>
        <v>0</v>
      </c>
      <c r="J258" s="285">
        <f>SUM(J252)</f>
        <v>0</v>
      </c>
      <c r="K258" s="286">
        <f>SUM(H258:J258)</f>
        <v>0</v>
      </c>
      <c r="L258" s="272"/>
      <c r="N258" s="782" t="s">
        <v>126</v>
      </c>
      <c r="O258" s="783"/>
      <c r="P258" s="783"/>
      <c r="Q258" s="783"/>
      <c r="R258" s="783"/>
      <c r="S258" s="78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784" t="s">
        <v>126</v>
      </c>
      <c r="AC258" s="785"/>
      <c r="AD258" s="785"/>
      <c r="AE258" s="785"/>
      <c r="AF258" s="785"/>
      <c r="AG258" s="78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62" t="s">
        <v>350</v>
      </c>
      <c r="AQ258" s="863"/>
      <c r="AR258" s="863"/>
      <c r="AS258" s="863"/>
      <c r="AT258" s="863"/>
      <c r="AU258" s="864"/>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4"/>
      <c r="AI261" s="761"/>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775"/>
      <c r="AI262" s="776"/>
      <c r="AJ262" s="776"/>
      <c r="AK262" s="777"/>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8"/>
      <c r="AI263" s="770"/>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79" t="s">
        <v>151</v>
      </c>
      <c r="AH265" s="780"/>
      <c r="AI265" s="780"/>
      <c r="AJ265" s="780"/>
      <c r="AK265" s="781"/>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02" t="s">
        <v>309</v>
      </c>
      <c r="C275" s="803"/>
      <c r="D275" s="803"/>
      <c r="E275" s="803"/>
      <c r="F275" s="803"/>
      <c r="G275" s="803"/>
      <c r="H275" s="803"/>
      <c r="I275" s="803"/>
      <c r="J275" s="803"/>
      <c r="K275" s="804"/>
      <c r="N275" s="805" t="s">
        <v>221</v>
      </c>
      <c r="O275" s="806"/>
      <c r="P275" s="806"/>
      <c r="Q275" s="806"/>
      <c r="R275" s="806"/>
      <c r="S275" s="806"/>
      <c r="T275" s="806"/>
      <c r="U275" s="806"/>
      <c r="V275" s="806"/>
      <c r="W275" s="806"/>
      <c r="X275" s="806"/>
      <c r="Y275" s="807"/>
      <c r="AB275" s="808" t="s">
        <v>222</v>
      </c>
      <c r="AC275" s="809"/>
      <c r="AD275" s="809"/>
      <c r="AE275" s="809"/>
      <c r="AF275" s="809"/>
      <c r="AG275" s="809"/>
      <c r="AH275" s="809"/>
      <c r="AI275" s="809"/>
      <c r="AJ275" s="809"/>
      <c r="AK275" s="809"/>
      <c r="AL275" s="809"/>
      <c r="AM275" s="810"/>
    </row>
    <row r="276" spans="2:39" ht="16" hidden="1" thickBot="1" x14ac:dyDescent="0.4">
      <c r="B276" s="250" t="s">
        <v>297</v>
      </c>
      <c r="C276" s="778"/>
      <c r="D276" s="770"/>
      <c r="E276" s="251" t="s">
        <v>298</v>
      </c>
      <c r="F276" s="830"/>
      <c r="G276" s="831"/>
      <c r="H276" s="831"/>
      <c r="I276" s="831"/>
      <c r="J276" s="831"/>
      <c r="K276" s="832"/>
      <c r="N276" s="250" t="s">
        <v>297</v>
      </c>
      <c r="O276" s="830"/>
      <c r="P276" s="831"/>
      <c r="Q276" s="833"/>
      <c r="R276" s="251" t="s">
        <v>298</v>
      </c>
      <c r="S276" s="830"/>
      <c r="T276" s="831"/>
      <c r="U276" s="831"/>
      <c r="V276" s="831"/>
      <c r="W276" s="831"/>
      <c r="X276" s="831"/>
      <c r="Y276" s="832"/>
      <c r="AB276" s="250" t="s">
        <v>297</v>
      </c>
      <c r="AC276" s="830"/>
      <c r="AD276" s="831"/>
      <c r="AE276" s="833"/>
      <c r="AF276" s="251" t="s">
        <v>298</v>
      </c>
      <c r="AG276" s="830"/>
      <c r="AH276" s="831"/>
      <c r="AI276" s="831"/>
      <c r="AJ276" s="831"/>
      <c r="AK276" s="831"/>
      <c r="AL276" s="831"/>
      <c r="AM276" s="832"/>
    </row>
    <row r="277" spans="2:39" ht="16" hidden="1" thickBot="1" x14ac:dyDescent="0.4">
      <c r="D277" s="144"/>
      <c r="E277" s="144"/>
    </row>
    <row r="278" spans="2:39" hidden="1" x14ac:dyDescent="0.35">
      <c r="B278" s="771" t="s">
        <v>244</v>
      </c>
      <c r="C278" s="772"/>
      <c r="D278" s="772"/>
      <c r="E278" s="772"/>
      <c r="F278" s="772"/>
      <c r="G278" s="772"/>
      <c r="H278" s="772"/>
      <c r="I278" s="772"/>
      <c r="J278" s="772"/>
      <c r="K278" s="773"/>
      <c r="N278" s="759" t="s">
        <v>83</v>
      </c>
      <c r="O278" s="760"/>
      <c r="P278" s="760"/>
      <c r="Q278" s="760"/>
      <c r="R278" s="760"/>
      <c r="S278" s="760"/>
      <c r="T278" s="760"/>
      <c r="U278" s="760"/>
      <c r="V278" s="760"/>
      <c r="W278" s="760"/>
      <c r="X278" s="760"/>
      <c r="Y278" s="801"/>
      <c r="AB278" s="771" t="s">
        <v>83</v>
      </c>
      <c r="AC278" s="772"/>
      <c r="AD278" s="772"/>
      <c r="AE278" s="772"/>
      <c r="AF278" s="772"/>
      <c r="AG278" s="772"/>
      <c r="AH278" s="772"/>
      <c r="AI278" s="772"/>
      <c r="AJ278" s="772"/>
      <c r="AK278" s="772"/>
      <c r="AL278" s="772"/>
      <c r="AM278" s="773"/>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59" t="s">
        <v>109</v>
      </c>
      <c r="C284" s="760"/>
      <c r="D284" s="760"/>
      <c r="E284" s="760"/>
      <c r="F284" s="760"/>
      <c r="G284" s="760"/>
      <c r="H284" s="760"/>
      <c r="I284" s="760"/>
      <c r="J284" s="760"/>
      <c r="K284" s="801"/>
      <c r="N284" s="759" t="s">
        <v>109</v>
      </c>
      <c r="O284" s="760"/>
      <c r="P284" s="760"/>
      <c r="Q284" s="760"/>
      <c r="R284" s="760"/>
      <c r="S284" s="760"/>
      <c r="T284" s="760"/>
      <c r="U284" s="760"/>
      <c r="V284" s="760"/>
      <c r="W284" s="760"/>
      <c r="X284" s="760"/>
      <c r="Y284" s="801"/>
      <c r="AB284" s="759" t="s">
        <v>109</v>
      </c>
      <c r="AC284" s="760"/>
      <c r="AD284" s="760"/>
      <c r="AE284" s="760"/>
      <c r="AF284" s="760"/>
      <c r="AG284" s="760"/>
      <c r="AH284" s="760"/>
      <c r="AI284" s="760"/>
      <c r="AJ284" s="760"/>
      <c r="AK284" s="760"/>
      <c r="AL284" s="760"/>
      <c r="AM284" s="801"/>
    </row>
    <row r="285" spans="2:39" hidden="1" x14ac:dyDescent="0.35">
      <c r="B285" s="788" t="s">
        <v>110</v>
      </c>
      <c r="C285" s="776"/>
      <c r="D285" s="776"/>
      <c r="E285" s="776"/>
      <c r="F285" s="776"/>
      <c r="G285" s="787"/>
      <c r="H285" s="392" t="s">
        <v>111</v>
      </c>
      <c r="I285" s="392" t="s">
        <v>71</v>
      </c>
      <c r="J285" s="392" t="s">
        <v>72</v>
      </c>
      <c r="K285" s="475" t="s">
        <v>94</v>
      </c>
      <c r="M285" s="490"/>
      <c r="N285" s="776" t="s">
        <v>110</v>
      </c>
      <c r="O285" s="776"/>
      <c r="P285" s="776"/>
      <c r="Q285" s="776"/>
      <c r="R285" s="776"/>
      <c r="S285" s="787"/>
      <c r="T285" s="392" t="s">
        <v>212</v>
      </c>
      <c r="U285" s="392" t="s">
        <v>41</v>
      </c>
      <c r="V285" s="392" t="s">
        <v>71</v>
      </c>
      <c r="W285" s="392" t="s">
        <v>72</v>
      </c>
      <c r="X285" s="392" t="s">
        <v>94</v>
      </c>
      <c r="Y285" s="475" t="s">
        <v>95</v>
      </c>
      <c r="AB285" s="788" t="s">
        <v>110</v>
      </c>
      <c r="AC285" s="776"/>
      <c r="AD285" s="776"/>
      <c r="AE285" s="776"/>
      <c r="AF285" s="776"/>
      <c r="AG285" s="776"/>
      <c r="AH285" s="392" t="s">
        <v>212</v>
      </c>
      <c r="AI285" s="392" t="s">
        <v>112</v>
      </c>
      <c r="AJ285" s="392" t="s">
        <v>71</v>
      </c>
      <c r="AK285" s="392" t="s">
        <v>72</v>
      </c>
      <c r="AL285" s="392" t="s">
        <v>96</v>
      </c>
      <c r="AM285" s="475" t="s">
        <v>225</v>
      </c>
    </row>
    <row r="286" spans="2:39" ht="16" hidden="1" thickBot="1" x14ac:dyDescent="0.4">
      <c r="B286" s="764">
        <f>B243</f>
        <v>0</v>
      </c>
      <c r="C286" s="762"/>
      <c r="D286" s="762"/>
      <c r="E286" s="762"/>
      <c r="F286" s="762"/>
      <c r="G286" s="763"/>
      <c r="H286" s="301">
        <v>0</v>
      </c>
      <c r="I286" s="301">
        <v>0</v>
      </c>
      <c r="J286" s="301">
        <v>0</v>
      </c>
      <c r="K286" s="282">
        <f>SUM(H286:J286)</f>
        <v>0</v>
      </c>
      <c r="L286" s="461"/>
      <c r="M286" s="490"/>
      <c r="N286" s="764">
        <f>N243</f>
        <v>0</v>
      </c>
      <c r="O286" s="762"/>
      <c r="P286" s="762"/>
      <c r="Q286" s="762"/>
      <c r="R286" s="762"/>
      <c r="S286" s="763"/>
      <c r="T286" s="305">
        <f>AM243</f>
        <v>0</v>
      </c>
      <c r="U286" s="302">
        <v>0</v>
      </c>
      <c r="V286" s="301">
        <v>0</v>
      </c>
      <c r="W286" s="301">
        <v>0</v>
      </c>
      <c r="X286" s="283">
        <f>SUM(U286:W286)</f>
        <v>0</v>
      </c>
      <c r="Y286" s="269">
        <f>K286-X286</f>
        <v>0</v>
      </c>
      <c r="Z286" s="461"/>
      <c r="AA286" s="461"/>
      <c r="AB286" s="764">
        <f>IF($O$304&lt;&gt;0, N286, B286)</f>
        <v>0</v>
      </c>
      <c r="AC286" s="762"/>
      <c r="AD286" s="762"/>
      <c r="AE286" s="762"/>
      <c r="AF286" s="762"/>
      <c r="AG286" s="763"/>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59" t="s">
        <v>114</v>
      </c>
      <c r="C288" s="760"/>
      <c r="D288" s="760"/>
      <c r="E288" s="760"/>
      <c r="F288" s="760"/>
      <c r="G288" s="761"/>
      <c r="H288" s="473" t="s">
        <v>111</v>
      </c>
      <c r="I288" s="473" t="s">
        <v>71</v>
      </c>
      <c r="J288" s="473" t="s">
        <v>72</v>
      </c>
      <c r="K288" s="474" t="s">
        <v>94</v>
      </c>
      <c r="N288" s="759" t="s">
        <v>114</v>
      </c>
      <c r="O288" s="760"/>
      <c r="P288" s="760"/>
      <c r="Q288" s="760"/>
      <c r="R288" s="760"/>
      <c r="S288" s="761"/>
      <c r="T288" s="492" t="s">
        <v>212</v>
      </c>
      <c r="U288" s="473" t="s">
        <v>41</v>
      </c>
      <c r="V288" s="473" t="s">
        <v>71</v>
      </c>
      <c r="W288" s="473" t="s">
        <v>72</v>
      </c>
      <c r="X288" s="473" t="s">
        <v>94</v>
      </c>
      <c r="Y288" s="474" t="s">
        <v>95</v>
      </c>
      <c r="AA288" s="490"/>
      <c r="AB288" s="759" t="s">
        <v>114</v>
      </c>
      <c r="AC288" s="760"/>
      <c r="AD288" s="760"/>
      <c r="AE288" s="760"/>
      <c r="AF288" s="760"/>
      <c r="AG288" s="761"/>
      <c r="AH288" s="473" t="s">
        <v>212</v>
      </c>
      <c r="AI288" s="473" t="s">
        <v>112</v>
      </c>
      <c r="AJ288" s="473" t="s">
        <v>71</v>
      </c>
      <c r="AK288" s="473" t="s">
        <v>72</v>
      </c>
      <c r="AL288" s="473" t="s">
        <v>96</v>
      </c>
      <c r="AM288" s="474" t="s">
        <v>225</v>
      </c>
    </row>
    <row r="289" spans="2:51" ht="16" hidden="1" thickBot="1" x14ac:dyDescent="0.4">
      <c r="B289" s="764">
        <f>B246</f>
        <v>0</v>
      </c>
      <c r="C289" s="762"/>
      <c r="D289" s="762"/>
      <c r="E289" s="762"/>
      <c r="F289" s="762"/>
      <c r="G289" s="763"/>
      <c r="H289" s="301">
        <v>0</v>
      </c>
      <c r="I289" s="301">
        <v>0</v>
      </c>
      <c r="J289" s="301">
        <v>0</v>
      </c>
      <c r="K289" s="282">
        <f>SUM(H289:J289)</f>
        <v>0</v>
      </c>
      <c r="L289" s="461"/>
      <c r="N289" s="764">
        <f>N246</f>
        <v>0</v>
      </c>
      <c r="O289" s="762"/>
      <c r="P289" s="762"/>
      <c r="Q289" s="762"/>
      <c r="R289" s="762"/>
      <c r="S289" s="763"/>
      <c r="T289" s="306">
        <f>AM246</f>
        <v>0</v>
      </c>
      <c r="U289" s="302">
        <v>0</v>
      </c>
      <c r="V289" s="302">
        <v>0</v>
      </c>
      <c r="W289" s="301">
        <v>0</v>
      </c>
      <c r="X289" s="313">
        <f>SUM(U289:W289)</f>
        <v>0</v>
      </c>
      <c r="Y289" s="269">
        <f>K289-X289</f>
        <v>0</v>
      </c>
      <c r="Z289" s="461"/>
      <c r="AA289" s="494"/>
      <c r="AB289" s="764">
        <f>IF($O$304&lt;&gt;0, N289, B289)</f>
        <v>0</v>
      </c>
      <c r="AC289" s="762"/>
      <c r="AD289" s="762"/>
      <c r="AE289" s="762"/>
      <c r="AF289" s="762"/>
      <c r="AG289" s="763"/>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789"/>
      <c r="O290" s="789"/>
      <c r="P290" s="789"/>
      <c r="Q290" s="789"/>
      <c r="R290" s="789"/>
      <c r="S290" s="789"/>
      <c r="U290" s="479"/>
      <c r="V290" s="479"/>
      <c r="W290" s="272"/>
      <c r="X290" s="479"/>
      <c r="Y290" s="272"/>
      <c r="Z290" s="461"/>
      <c r="AA290" s="461"/>
      <c r="AB290" s="480"/>
      <c r="AC290" s="480"/>
      <c r="AG290" s="480"/>
      <c r="AH290" s="453"/>
      <c r="AI290" s="272"/>
      <c r="AJ290" s="479"/>
      <c r="AK290" s="272"/>
      <c r="AL290" s="479"/>
      <c r="AM290" s="272"/>
    </row>
    <row r="291" spans="2:51" hidden="1" x14ac:dyDescent="0.35">
      <c r="B291" s="759" t="s">
        <v>116</v>
      </c>
      <c r="C291" s="760"/>
      <c r="D291" s="760"/>
      <c r="E291" s="760"/>
      <c r="F291" s="760"/>
      <c r="G291" s="761"/>
      <c r="H291" s="473" t="s">
        <v>111</v>
      </c>
      <c r="I291" s="473" t="s">
        <v>71</v>
      </c>
      <c r="J291" s="473" t="s">
        <v>72</v>
      </c>
      <c r="K291" s="474" t="s">
        <v>94</v>
      </c>
      <c r="M291" s="490"/>
      <c r="N291" s="760" t="s">
        <v>116</v>
      </c>
      <c r="O291" s="760"/>
      <c r="P291" s="760"/>
      <c r="Q291" s="760"/>
      <c r="R291" s="760"/>
      <c r="S291" s="761"/>
      <c r="T291" s="492" t="s">
        <v>212</v>
      </c>
      <c r="U291" s="473" t="s">
        <v>41</v>
      </c>
      <c r="V291" s="473" t="s">
        <v>71</v>
      </c>
      <c r="W291" s="473" t="s">
        <v>72</v>
      </c>
      <c r="X291" s="473" t="s">
        <v>94</v>
      </c>
      <c r="Y291" s="474" t="s">
        <v>95</v>
      </c>
      <c r="AA291" s="490"/>
      <c r="AB291" s="759" t="s">
        <v>116</v>
      </c>
      <c r="AC291" s="760"/>
      <c r="AD291" s="760"/>
      <c r="AE291" s="760"/>
      <c r="AF291" s="760"/>
      <c r="AG291" s="761"/>
      <c r="AH291" s="473" t="s">
        <v>212</v>
      </c>
      <c r="AI291" s="473" t="s">
        <v>112</v>
      </c>
      <c r="AJ291" s="473" t="s">
        <v>71</v>
      </c>
      <c r="AK291" s="473" t="s">
        <v>72</v>
      </c>
      <c r="AL291" s="473" t="s">
        <v>96</v>
      </c>
      <c r="AM291" s="474" t="s">
        <v>225</v>
      </c>
    </row>
    <row r="292" spans="2:51" ht="16" hidden="1" thickBot="1" x14ac:dyDescent="0.4">
      <c r="B292" s="764">
        <f>B249</f>
        <v>0</v>
      </c>
      <c r="C292" s="762"/>
      <c r="D292" s="762"/>
      <c r="E292" s="762"/>
      <c r="F292" s="762"/>
      <c r="G292" s="763"/>
      <c r="H292" s="301">
        <v>0</v>
      </c>
      <c r="I292" s="301">
        <v>0</v>
      </c>
      <c r="J292" s="301">
        <v>0</v>
      </c>
      <c r="K292" s="282">
        <f>SUM(H292:J292)</f>
        <v>0</v>
      </c>
      <c r="L292" s="461"/>
      <c r="M292" s="490"/>
      <c r="N292" s="762">
        <f>N249</f>
        <v>0</v>
      </c>
      <c r="O292" s="762"/>
      <c r="P292" s="762"/>
      <c r="Q292" s="762"/>
      <c r="R292" s="762"/>
      <c r="S292" s="763"/>
      <c r="T292" s="305">
        <f>AM249</f>
        <v>0</v>
      </c>
      <c r="U292" s="301">
        <v>0</v>
      </c>
      <c r="V292" s="301">
        <v>0</v>
      </c>
      <c r="W292" s="301">
        <v>0</v>
      </c>
      <c r="X292" s="283">
        <f t="shared" ref="X292" si="52">SUM(U292:W292)</f>
        <v>0</v>
      </c>
      <c r="Y292" s="269">
        <f>K292-X292</f>
        <v>0</v>
      </c>
      <c r="Z292" s="461"/>
      <c r="AA292" s="494"/>
      <c r="AB292" s="764">
        <f>IF($O$304&lt;&gt;0, N292, B292)</f>
        <v>0</v>
      </c>
      <c r="AC292" s="762"/>
      <c r="AD292" s="762"/>
      <c r="AE292" s="762"/>
      <c r="AF292" s="762"/>
      <c r="AG292" s="763"/>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1" t="s">
        <v>119</v>
      </c>
      <c r="C295" s="772"/>
      <c r="D295" s="772"/>
      <c r="E295" s="772"/>
      <c r="F295" s="772"/>
      <c r="G295" s="772"/>
      <c r="H295" s="273">
        <f>SUM(F282, H286, H289, H292)</f>
        <v>0</v>
      </c>
      <c r="I295" s="273">
        <f>SUM(I282, I286, I289, I292, )</f>
        <v>0</v>
      </c>
      <c r="J295" s="273">
        <f>SUM(J282, J286, J289, J292)</f>
        <v>0</v>
      </c>
      <c r="K295" s="274">
        <f>SUM(H295:J295)</f>
        <v>0</v>
      </c>
      <c r="L295" s="461"/>
      <c r="N295" s="765" t="s">
        <v>119</v>
      </c>
      <c r="O295" s="766"/>
      <c r="P295" s="766"/>
      <c r="Q295" s="766"/>
      <c r="R295" s="766"/>
      <c r="S295" s="767"/>
      <c r="T295" s="307">
        <f>AM252</f>
        <v>0</v>
      </c>
      <c r="U295" s="303">
        <f>SUM(S282, U286, U289, U292)</f>
        <v>0</v>
      </c>
      <c r="V295" s="275">
        <f>SUM(V282, V286, V289, V292)</f>
        <v>0</v>
      </c>
      <c r="W295" s="275">
        <f>SUM(W282, W286, W289, W292)</f>
        <v>0</v>
      </c>
      <c r="X295" s="275">
        <f>SUM(U295:W295)</f>
        <v>0</v>
      </c>
      <c r="Y295" s="276">
        <f>K295-X295</f>
        <v>0</v>
      </c>
      <c r="Z295" s="461"/>
      <c r="AA295" s="461"/>
      <c r="AB295" s="759" t="s">
        <v>119</v>
      </c>
      <c r="AC295" s="760"/>
      <c r="AD295" s="760"/>
      <c r="AE295" s="760"/>
      <c r="AF295" s="760"/>
      <c r="AG295" s="761"/>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799" t="s">
        <v>120</v>
      </c>
      <c r="C296" s="800"/>
      <c r="D296" s="800"/>
      <c r="E296" s="800"/>
      <c r="F296" s="800"/>
      <c r="G296" s="800"/>
      <c r="H296" s="481"/>
      <c r="I296" s="482"/>
      <c r="J296" s="253">
        <f>SUM(I295:J295)</f>
        <v>0</v>
      </c>
      <c r="K296" s="282">
        <f>SUM(H296:J296)</f>
        <v>0</v>
      </c>
      <c r="L296" s="461"/>
      <c r="N296" s="768" t="s">
        <v>120</v>
      </c>
      <c r="O296" s="769"/>
      <c r="P296" s="769"/>
      <c r="Q296" s="769"/>
      <c r="R296" s="769"/>
      <c r="S296" s="769"/>
      <c r="T296" s="305">
        <f>AM253</f>
        <v>0</v>
      </c>
      <c r="U296" s="495"/>
      <c r="V296" s="483"/>
      <c r="W296" s="483"/>
      <c r="X296" s="254">
        <f xml:space="preserve"> SUM(V282, W282, V286, W286, V289, W289, V292, W292)</f>
        <v>0</v>
      </c>
      <c r="Y296" s="269">
        <f>H296-X296</f>
        <v>0</v>
      </c>
      <c r="Z296" s="461"/>
      <c r="AA296" s="461"/>
      <c r="AB296" s="768" t="s">
        <v>120</v>
      </c>
      <c r="AC296" s="769"/>
      <c r="AD296" s="769"/>
      <c r="AE296" s="769"/>
      <c r="AF296" s="769"/>
      <c r="AG296" s="770"/>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59" t="s">
        <v>121</v>
      </c>
      <c r="C298" s="760"/>
      <c r="D298" s="760"/>
      <c r="E298" s="760"/>
      <c r="F298" s="760"/>
      <c r="G298" s="761"/>
      <c r="H298" s="473" t="s">
        <v>111</v>
      </c>
      <c r="I298" s="774" t="s">
        <v>27</v>
      </c>
      <c r="J298" s="761"/>
      <c r="K298" s="474" t="s">
        <v>122</v>
      </c>
      <c r="L298" s="461"/>
      <c r="N298" s="759" t="s">
        <v>121</v>
      </c>
      <c r="O298" s="760"/>
      <c r="P298" s="760"/>
      <c r="Q298" s="760"/>
      <c r="R298" s="760"/>
      <c r="S298" s="760"/>
      <c r="T298" s="473" t="s">
        <v>212</v>
      </c>
      <c r="U298" s="473" t="s">
        <v>41</v>
      </c>
      <c r="V298" s="774" t="s">
        <v>27</v>
      </c>
      <c r="W298" s="761"/>
      <c r="X298" s="473" t="s">
        <v>94</v>
      </c>
      <c r="Y298" s="474" t="s">
        <v>95</v>
      </c>
      <c r="Z298" s="461"/>
      <c r="AA298" s="494"/>
      <c r="AB298" s="759" t="s">
        <v>121</v>
      </c>
      <c r="AC298" s="760"/>
      <c r="AD298" s="760"/>
      <c r="AE298" s="760"/>
      <c r="AF298" s="760"/>
      <c r="AG298" s="761"/>
      <c r="AH298" s="473" t="s">
        <v>212</v>
      </c>
      <c r="AI298" s="473" t="s">
        <v>123</v>
      </c>
      <c r="AJ298" s="774" t="s">
        <v>27</v>
      </c>
      <c r="AK298" s="761"/>
      <c r="AL298" s="473" t="s">
        <v>124</v>
      </c>
      <c r="AM298" s="474" t="s">
        <v>225</v>
      </c>
    </row>
    <row r="299" spans="2:51" ht="16" hidden="1" thickBot="1" x14ac:dyDescent="0.4">
      <c r="B299" s="768" t="s">
        <v>40</v>
      </c>
      <c r="C299" s="769"/>
      <c r="D299" s="769"/>
      <c r="E299" s="769"/>
      <c r="F299" s="769"/>
      <c r="G299" s="770"/>
      <c r="H299" s="268">
        <f>( SUM(F282, H286, H289, H292))*$C$8</f>
        <v>0</v>
      </c>
      <c r="I299" s="792">
        <f>( SUM(I282, I286, I289, I292, J282, J286, J289, J292))*$C$8</f>
        <v>0</v>
      </c>
      <c r="J299" s="793"/>
      <c r="K299" s="282">
        <f>SUM(H299:J299)</f>
        <v>0</v>
      </c>
      <c r="L299" s="461"/>
      <c r="N299" s="768" t="s">
        <v>40</v>
      </c>
      <c r="O299" s="769"/>
      <c r="P299" s="769"/>
      <c r="Q299" s="769"/>
      <c r="R299" s="769"/>
      <c r="S299" s="769"/>
      <c r="T299" s="311">
        <f>AM256</f>
        <v>0</v>
      </c>
      <c r="U299" s="283">
        <f>( SUM(S282, U286, U289, U292))*$O$8</f>
        <v>0</v>
      </c>
      <c r="V299" s="794">
        <f>( SUM(V282, W282, V286, W286, V289, W289, V292, W292, ))*$O$8</f>
        <v>0</v>
      </c>
      <c r="W299" s="795"/>
      <c r="X299" s="283">
        <f>SUM(U299:W299)</f>
        <v>0</v>
      </c>
      <c r="Y299" s="269">
        <f>K299-X299</f>
        <v>0</v>
      </c>
      <c r="Z299" s="461"/>
      <c r="AA299" s="494"/>
      <c r="AB299" s="768" t="s">
        <v>40</v>
      </c>
      <c r="AC299" s="769"/>
      <c r="AD299" s="769"/>
      <c r="AE299" s="769"/>
      <c r="AF299" s="769"/>
      <c r="AG299" s="770"/>
      <c r="AH299" s="310">
        <f>AM256</f>
        <v>0</v>
      </c>
      <c r="AI299" s="500">
        <f>( SUM(AG282, AI286, AI289, AI292))*$C$8</f>
        <v>0</v>
      </c>
      <c r="AJ299" s="790">
        <f>( SUM(AJ282, AK282, AJ286, AK286, AJ289, AK289, AJ292, AK292, ))*$C$8</f>
        <v>0</v>
      </c>
      <c r="AK299" s="791"/>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796" t="s">
        <v>126</v>
      </c>
      <c r="C301" s="797"/>
      <c r="D301" s="797"/>
      <c r="E301" s="797"/>
      <c r="F301" s="797"/>
      <c r="G301" s="798"/>
      <c r="H301" s="285">
        <f>SUM(H295,H299)</f>
        <v>0</v>
      </c>
      <c r="I301" s="285">
        <f>SUM(I295, I299)</f>
        <v>0</v>
      </c>
      <c r="J301" s="285">
        <f>SUM(J295)</f>
        <v>0</v>
      </c>
      <c r="K301" s="286">
        <f>SUM(H301:J301)</f>
        <v>0</v>
      </c>
      <c r="L301" s="272"/>
      <c r="N301" s="782" t="s">
        <v>126</v>
      </c>
      <c r="O301" s="783"/>
      <c r="P301" s="783"/>
      <c r="Q301" s="783"/>
      <c r="R301" s="783"/>
      <c r="S301" s="78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784" t="s">
        <v>126</v>
      </c>
      <c r="AC301" s="785"/>
      <c r="AD301" s="785"/>
      <c r="AE301" s="785"/>
      <c r="AF301" s="785"/>
      <c r="AG301" s="78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4"/>
      <c r="AI304" s="761"/>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775"/>
      <c r="AI305" s="776"/>
      <c r="AJ305" s="776"/>
      <c r="AK305" s="777"/>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8"/>
      <c r="AI306" s="770"/>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79" t="s">
        <v>151</v>
      </c>
      <c r="AH308" s="780"/>
      <c r="AI308" s="780"/>
      <c r="AJ308" s="780"/>
      <c r="AK308" s="781"/>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sheetData>
  <sheetProtection algorithmName="SHA-512" hashValue="SGRewyMw5l2dFX53g0m8nzyh2SaSxEIjkf1nT5Df6mGjD97vwwsThV/8Qik0F1SAg6VBOuvUFgCKzX6KgUS6wQ==" saltValue="kRiolYQiZD9wjpTbtni+dw=="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61" priority="5" operator="greaterThan">
      <formula>0.1</formula>
    </cfRule>
  </conditionalFormatting>
  <conditionalFormatting sqref="E12 Q12 AE12">
    <cfRule type="cellIs" dxfId="60" priority="6" operator="lessThan">
      <formula>#REF!</formula>
    </cfRule>
  </conditionalFormatting>
  <conditionalFormatting sqref="Q7">
    <cfRule type="cellIs" dxfId="59" priority="4" operator="greaterThan">
      <formula>0.1</formula>
    </cfRule>
  </conditionalFormatting>
  <conditionalFormatting sqref="AE7">
    <cfRule type="cellIs" dxfId="58" priority="3" operator="greaterThan">
      <formula>0.1</formula>
    </cfRule>
  </conditionalFormatting>
  <conditionalFormatting sqref="AS7">
    <cfRule type="cellIs" dxfId="57" priority="1" operator="greaterThan">
      <formula>0.1</formula>
    </cfRule>
  </conditionalFormatting>
  <conditionalFormatting sqref="AS12">
    <cfRule type="cellIs" dxfId="56" priority="2" operator="lessThan">
      <formula>#REF!</formula>
    </cfRule>
  </conditionalFormatting>
  <dataValidations count="1">
    <dataValidation allowBlank="1" showInputMessage="1" showErrorMessage="1" prompt="Insert 'NO' if IDC is more than 10%." sqref="E14 R14 AF14 AT14" xr:uid="{1718CED3-8241-4712-9D71-237AFA5F7EC8}"/>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pageSetUpPr fitToPage="1"/>
  </sheetPr>
  <dimension ref="A1:AJ47"/>
  <sheetViews>
    <sheetView showGridLines="0" zoomScale="60" zoomScaleNormal="60" zoomScaleSheetLayoutView="40" workbookViewId="0">
      <selection activeCell="AR40" sqref="AR40"/>
    </sheetView>
  </sheetViews>
  <sheetFormatPr defaultColWidth="8.54296875" defaultRowHeight="15.5" x14ac:dyDescent="0.35"/>
  <cols>
    <col min="1" max="1" width="13.453125" style="2" customWidth="1"/>
    <col min="2" max="2" width="18.1796875" style="2" bestFit="1" customWidth="1"/>
    <col min="3" max="4" width="8.54296875" style="2"/>
    <col min="5" max="5" width="18.1796875" style="2" bestFit="1" customWidth="1"/>
    <col min="6" max="7" width="27.54296875" style="2" customWidth="1"/>
    <col min="8" max="8" width="30.81640625" style="2" hidden="1" customWidth="1"/>
    <col min="9" max="9" width="27.54296875" style="2" hidden="1" customWidth="1"/>
    <col min="10" max="11" width="27.54296875" style="2" customWidth="1"/>
    <col min="12" max="13" width="27.54296875" style="2" hidden="1" customWidth="1"/>
    <col min="14" max="15" width="27.54296875" style="2" customWidth="1"/>
    <col min="16" max="17" width="27.54296875" style="2" hidden="1" customWidth="1"/>
    <col min="18" max="19" width="27.54296875" style="2" customWidth="1"/>
    <col min="20" max="21" width="27.54296875" style="2" hidden="1" customWidth="1"/>
    <col min="22" max="23" width="27.54296875" style="2" customWidth="1"/>
    <col min="24" max="33" width="27.54296875" style="2" hidden="1" customWidth="1"/>
    <col min="34" max="34" width="27.54296875" style="2" customWidth="1"/>
    <col min="35" max="35" width="69.1796875" style="2" hidden="1" customWidth="1"/>
    <col min="36" max="36" width="31.81640625" style="2" hidden="1" customWidth="1"/>
    <col min="37" max="37" width="8.54296875" style="2" customWidth="1"/>
    <col min="38" max="16384" width="8.54296875" style="2"/>
  </cols>
  <sheetData>
    <row r="1" spans="1:36" ht="23.5" x14ac:dyDescent="0.55000000000000004">
      <c r="A1" s="158" t="s">
        <v>1</v>
      </c>
    </row>
    <row r="2" spans="1:36" x14ac:dyDescent="0.35">
      <c r="A2" s="164" t="s">
        <v>2</v>
      </c>
      <c r="B2" s="165"/>
      <c r="H2" s="166"/>
    </row>
    <row r="3" spans="1:36" s="1" customFormat="1" ht="21" x14ac:dyDescent="0.5">
      <c r="A3" s="160" t="s">
        <v>3</v>
      </c>
      <c r="C3" s="160"/>
      <c r="D3" s="160"/>
      <c r="E3" s="161"/>
      <c r="F3" s="160"/>
      <c r="G3" s="160"/>
      <c r="H3" s="167"/>
      <c r="I3" s="160"/>
      <c r="J3" s="160"/>
      <c r="K3" s="160"/>
      <c r="L3" s="160"/>
      <c r="M3" s="160"/>
      <c r="N3" s="160"/>
      <c r="O3" s="160"/>
      <c r="P3" s="160"/>
      <c r="Q3" s="160"/>
      <c r="R3" s="160"/>
    </row>
    <row r="4" spans="1:36" s="1" customFormat="1" ht="21" x14ac:dyDescent="0.5">
      <c r="A4" s="160" t="s">
        <v>4</v>
      </c>
      <c r="C4" s="160"/>
      <c r="D4" s="160"/>
      <c r="E4" s="162"/>
      <c r="F4" s="160"/>
      <c r="G4" s="160"/>
      <c r="H4" s="160"/>
      <c r="I4" s="160"/>
      <c r="J4" s="160"/>
      <c r="K4" s="160"/>
      <c r="L4" s="160"/>
      <c r="M4" s="160"/>
      <c r="N4" s="160"/>
      <c r="O4" s="160"/>
      <c r="P4" s="160"/>
      <c r="Q4" s="160"/>
      <c r="R4" s="160"/>
    </row>
    <row r="5" spans="1:36" s="1" customFormat="1" ht="21" x14ac:dyDescent="0.5">
      <c r="A5" s="160" t="s">
        <v>5</v>
      </c>
      <c r="B5" s="160"/>
      <c r="C5" s="160"/>
      <c r="D5" s="160"/>
      <c r="E5" s="521"/>
      <c r="F5" s="521"/>
      <c r="G5" s="521"/>
      <c r="H5" s="521"/>
      <c r="I5" s="521"/>
      <c r="J5" s="521"/>
      <c r="K5" s="521"/>
      <c r="L5" s="521"/>
      <c r="M5" s="521"/>
      <c r="N5" s="521"/>
      <c r="O5" s="521"/>
      <c r="P5" s="521"/>
      <c r="Q5" s="521"/>
      <c r="R5" s="521"/>
    </row>
    <row r="6" spans="1:36" s="1" customFormat="1" ht="21" x14ac:dyDescent="0.5">
      <c r="A6" s="160" t="s">
        <v>6</v>
      </c>
      <c r="B6" s="160"/>
      <c r="C6" s="160"/>
      <c r="D6" s="160"/>
      <c r="E6" s="522"/>
      <c r="F6" s="522"/>
      <c r="G6" s="522"/>
      <c r="H6" s="522"/>
      <c r="I6" s="522"/>
      <c r="J6" s="522"/>
      <c r="K6" s="522"/>
      <c r="L6" s="522"/>
      <c r="M6" s="522"/>
      <c r="N6" s="522"/>
      <c r="O6" s="522"/>
      <c r="P6" s="522"/>
      <c r="Q6" s="522"/>
      <c r="R6" s="522"/>
    </row>
    <row r="7" spans="1:36" s="1" customFormat="1" ht="21" x14ac:dyDescent="0.5">
      <c r="A7" s="160" t="s">
        <v>7</v>
      </c>
      <c r="B7" s="160"/>
      <c r="C7" s="160"/>
      <c r="D7" s="160"/>
      <c r="E7" s="522"/>
      <c r="F7" s="522"/>
      <c r="G7" s="522"/>
      <c r="H7" s="522"/>
      <c r="I7" s="522"/>
      <c r="J7" s="522"/>
      <c r="K7" s="522"/>
      <c r="L7" s="522"/>
      <c r="M7" s="522"/>
      <c r="N7" s="522"/>
      <c r="O7" s="522"/>
      <c r="P7" s="522"/>
      <c r="Q7" s="522"/>
      <c r="R7" s="522"/>
    </row>
    <row r="8" spans="1:36" s="1" customFormat="1" x14ac:dyDescent="0.35"/>
    <row r="9" spans="1:36" x14ac:dyDescent="0.35">
      <c r="A9" s="2" t="s">
        <v>8</v>
      </c>
    </row>
    <row r="11" spans="1:36" s="170" customFormat="1" x14ac:dyDescent="0.35">
      <c r="F11" s="523" t="s">
        <v>9</v>
      </c>
      <c r="G11" s="524"/>
      <c r="H11" s="525" t="s">
        <v>10</v>
      </c>
      <c r="I11" s="526"/>
      <c r="J11" s="523" t="s">
        <v>11</v>
      </c>
      <c r="K11" s="524"/>
      <c r="L11" s="525" t="s">
        <v>12</v>
      </c>
      <c r="M11" s="526"/>
      <c r="N11" s="523" t="s">
        <v>13</v>
      </c>
      <c r="O11" s="524"/>
      <c r="P11" s="525" t="s">
        <v>14</v>
      </c>
      <c r="Q11" s="526"/>
      <c r="R11" s="523" t="s">
        <v>15</v>
      </c>
      <c r="S11" s="524"/>
      <c r="T11" s="525" t="s">
        <v>16</v>
      </c>
      <c r="U11" s="526"/>
      <c r="V11" s="523" t="s">
        <v>17</v>
      </c>
      <c r="W11" s="524"/>
      <c r="X11" s="525" t="s">
        <v>18</v>
      </c>
      <c r="Y11" s="526"/>
      <c r="Z11" s="523" t="s">
        <v>19</v>
      </c>
      <c r="AA11" s="524"/>
      <c r="AB11" s="525" t="s">
        <v>20</v>
      </c>
      <c r="AC11" s="526"/>
      <c r="AD11" s="523" t="s">
        <v>21</v>
      </c>
      <c r="AE11" s="524"/>
      <c r="AF11" s="525" t="s">
        <v>22</v>
      </c>
      <c r="AG11" s="526"/>
      <c r="AH11" s="529" t="s">
        <v>23</v>
      </c>
      <c r="AI11" s="527" t="s">
        <v>24</v>
      </c>
      <c r="AJ11" s="527" t="s">
        <v>25</v>
      </c>
    </row>
    <row r="12" spans="1:36" s="171" customFormat="1" x14ac:dyDescent="0.35">
      <c r="F12" s="320" t="s">
        <v>26</v>
      </c>
      <c r="G12" s="322" t="s">
        <v>27</v>
      </c>
      <c r="H12" s="353" t="s">
        <v>28</v>
      </c>
      <c r="I12" s="354" t="s">
        <v>29</v>
      </c>
      <c r="J12" s="320" t="s">
        <v>26</v>
      </c>
      <c r="K12" s="322" t="s">
        <v>27</v>
      </c>
      <c r="L12" s="353" t="s">
        <v>28</v>
      </c>
      <c r="M12" s="354" t="s">
        <v>29</v>
      </c>
      <c r="N12" s="320" t="s">
        <v>26</v>
      </c>
      <c r="O12" s="322" t="s">
        <v>27</v>
      </c>
      <c r="P12" s="353" t="s">
        <v>28</v>
      </c>
      <c r="Q12" s="354" t="s">
        <v>29</v>
      </c>
      <c r="R12" s="320" t="s">
        <v>26</v>
      </c>
      <c r="S12" s="322" t="s">
        <v>27</v>
      </c>
      <c r="T12" s="353" t="s">
        <v>28</v>
      </c>
      <c r="U12" s="354" t="s">
        <v>29</v>
      </c>
      <c r="V12" s="320" t="s">
        <v>26</v>
      </c>
      <c r="W12" s="322" t="s">
        <v>27</v>
      </c>
      <c r="X12" s="353" t="s">
        <v>28</v>
      </c>
      <c r="Y12" s="354" t="s">
        <v>29</v>
      </c>
      <c r="Z12" s="320" t="s">
        <v>26</v>
      </c>
      <c r="AA12" s="322" t="s">
        <v>27</v>
      </c>
      <c r="AB12" s="353" t="s">
        <v>28</v>
      </c>
      <c r="AC12" s="354" t="s">
        <v>29</v>
      </c>
      <c r="AD12" s="320" t="s">
        <v>26</v>
      </c>
      <c r="AE12" s="322" t="s">
        <v>27</v>
      </c>
      <c r="AF12" s="353" t="s">
        <v>28</v>
      </c>
      <c r="AG12" s="354" t="s">
        <v>29</v>
      </c>
      <c r="AH12" s="530"/>
      <c r="AI12" s="528"/>
      <c r="AJ12" s="528"/>
    </row>
    <row r="13" spans="1:36" x14ac:dyDescent="0.35">
      <c r="A13" s="172" t="s">
        <v>30</v>
      </c>
      <c r="F13" s="341">
        <f>'Year 1'!$F$19</f>
        <v>0</v>
      </c>
      <c r="G13" s="342">
        <f>'Year 1'!$I$19+'Year 1'!$L$19</f>
        <v>0</v>
      </c>
      <c r="H13" s="355">
        <f>'Year 1'!$V$19</f>
        <v>0</v>
      </c>
      <c r="I13" s="356">
        <f>'Year 1'!$Y$19+'Year 1'!$AB$19</f>
        <v>0</v>
      </c>
      <c r="J13" s="341">
        <f>'Year 2'!$F$19</f>
        <v>0</v>
      </c>
      <c r="K13" s="342">
        <f>'Year 2'!$I$19+'Year 2'!$L$19</f>
        <v>0</v>
      </c>
      <c r="L13" s="355">
        <f>'Year 2'!$V$19</f>
        <v>0</v>
      </c>
      <c r="M13" s="356">
        <f>'Year 2'!$Y$19+'Year 2'!$AB$19</f>
        <v>0</v>
      </c>
      <c r="N13" s="341">
        <f>'Year 3'!$F$19</f>
        <v>0</v>
      </c>
      <c r="O13" s="342">
        <f>'Year 3'!$I$19+'Year 3'!$L$19</f>
        <v>0</v>
      </c>
      <c r="P13" s="355">
        <f>'Year 3'!$V$19</f>
        <v>0</v>
      </c>
      <c r="Q13" s="356">
        <f>'Year 3'!$Y$19+'Year 3'!$AB$19</f>
        <v>0</v>
      </c>
      <c r="R13" s="341">
        <f>'Year 4'!$F$19</f>
        <v>0</v>
      </c>
      <c r="S13" s="342">
        <f>'Year 4'!$I$19+'Year 4'!$L$19</f>
        <v>0</v>
      </c>
      <c r="T13" s="355">
        <f>'Year 4'!$V$19</f>
        <v>0</v>
      </c>
      <c r="U13" s="356">
        <f>'Year 4'!$Y$19+'Year 4'!$AB$19</f>
        <v>0</v>
      </c>
      <c r="V13" s="341">
        <f>'Year 5'!$F$19</f>
        <v>0</v>
      </c>
      <c r="W13" s="342">
        <f>'Year 5'!$I$19+'Year 5'!$L$19</f>
        <v>0</v>
      </c>
      <c r="X13" s="355">
        <f>'Year 5'!$V$19</f>
        <v>0</v>
      </c>
      <c r="Y13" s="356">
        <f>'Year 5'!$Y$19+'Year 5'!$AB$19</f>
        <v>0</v>
      </c>
      <c r="Z13" s="341">
        <f>'Year 6'!$F$19</f>
        <v>0</v>
      </c>
      <c r="AA13" s="342">
        <f>'Year 6'!$I$19+'Year 6'!$L$19</f>
        <v>0</v>
      </c>
      <c r="AB13" s="355">
        <f>'Year 6'!$V$19</f>
        <v>0</v>
      </c>
      <c r="AC13" s="356">
        <f>'Year 6'!$Y$19+'Year 6'!$AB$19</f>
        <v>0</v>
      </c>
      <c r="AD13" s="341">
        <f>'Year 7'!$F$19</f>
        <v>0</v>
      </c>
      <c r="AE13" s="342">
        <f>'Year 7'!$I$19+'Year 7'!$L$19</f>
        <v>0</v>
      </c>
      <c r="AF13" s="355">
        <f>'Year 7'!$V$19</f>
        <v>0</v>
      </c>
      <c r="AG13" s="356">
        <f>'Year 7'!$Y$19+'Year 7'!$AB$19</f>
        <v>0</v>
      </c>
      <c r="AH13" s="364">
        <f>SUM(F13:G13, J13:K13, N13:O13, R13:S13, V13:W13, Z13:AA13, AD13:AE13)</f>
        <v>0</v>
      </c>
      <c r="AI13" s="369">
        <f>SUM(IF($H$27&lt;&gt;0,H13:I13,F13:G13),IF($L$27&lt;&gt;0,L13:M13,J13:K13), IF($P$27&lt;&gt;0, P13:Q13, N13:O13), IF($T$27&lt;&gt;0, T13:U13, R13:S13), IF($X$27&lt;&gt;0, X13:Y13, V13:W13), IF($AB$27&lt;&gt;0, AB13:AC13, Z13:AA13), IF($AF$27&lt;&gt;0, AF13:AG13, AD13:AE13))</f>
        <v>0</v>
      </c>
      <c r="AJ13" s="372">
        <f>AH13-AI13</f>
        <v>0</v>
      </c>
    </row>
    <row r="14" spans="1:36" x14ac:dyDescent="0.35">
      <c r="A14" s="173" t="s">
        <v>31</v>
      </c>
      <c r="F14" s="341">
        <f>'Year 1'!$G$19</f>
        <v>0</v>
      </c>
      <c r="G14" s="342">
        <f>'Year 1'!$J$19</f>
        <v>0</v>
      </c>
      <c r="H14" s="355">
        <f>'Year 1'!$W$19</f>
        <v>0</v>
      </c>
      <c r="I14" s="356">
        <f>'Year 1'!$Z$19</f>
        <v>0</v>
      </c>
      <c r="J14" s="341">
        <f>'Year 2'!$G$19</f>
        <v>0</v>
      </c>
      <c r="K14" s="342">
        <f>'Year 2'!$J$19</f>
        <v>0</v>
      </c>
      <c r="L14" s="355">
        <f>'Year 2'!$W$19</f>
        <v>0</v>
      </c>
      <c r="M14" s="356">
        <f>'Year 2'!$Z$19</f>
        <v>0</v>
      </c>
      <c r="N14" s="341">
        <f>'Year 3'!$G$19</f>
        <v>0</v>
      </c>
      <c r="O14" s="342">
        <f>'Year 3'!$J$19</f>
        <v>0</v>
      </c>
      <c r="P14" s="355">
        <f>'Year 3'!$W$19</f>
        <v>0</v>
      </c>
      <c r="Q14" s="356">
        <f>'Year 3'!$Z$19</f>
        <v>0</v>
      </c>
      <c r="R14" s="341">
        <f>'Year 4'!$G$19</f>
        <v>0</v>
      </c>
      <c r="S14" s="342">
        <f>'Year 4'!$J$19</f>
        <v>0</v>
      </c>
      <c r="T14" s="355">
        <f>'Year 4'!$W$19</f>
        <v>0</v>
      </c>
      <c r="U14" s="356">
        <f>'Year 4'!$Z$19</f>
        <v>0</v>
      </c>
      <c r="V14" s="341">
        <f>'Year 5'!$G$19</f>
        <v>0</v>
      </c>
      <c r="W14" s="342">
        <f>'Year 5'!$J$19</f>
        <v>0</v>
      </c>
      <c r="X14" s="355">
        <f>'Year 5'!$W$19</f>
        <v>0</v>
      </c>
      <c r="Y14" s="356">
        <f>'Year 5'!$Z$19</f>
        <v>0</v>
      </c>
      <c r="Z14" s="341">
        <f>'Year 6'!$G$19</f>
        <v>0</v>
      </c>
      <c r="AA14" s="342">
        <f>'Year 6'!$J$19</f>
        <v>0</v>
      </c>
      <c r="AB14" s="355">
        <f>'Year 6'!$W$19</f>
        <v>0</v>
      </c>
      <c r="AC14" s="356">
        <f>'Year 6'!$Z$19</f>
        <v>0</v>
      </c>
      <c r="AD14" s="341">
        <f>'Year 7'!$G$19</f>
        <v>0</v>
      </c>
      <c r="AE14" s="342">
        <f>'Year 7'!$J$19</f>
        <v>0</v>
      </c>
      <c r="AF14" s="355">
        <f>'Year 7'!$W$19</f>
        <v>0</v>
      </c>
      <c r="AG14" s="356">
        <f>'Year 7'!$Z$19</f>
        <v>0</v>
      </c>
      <c r="AH14" s="364">
        <f t="shared" ref="AH14:AH23" si="0">SUM(F14:G14, J14:K14, N14:O14, R14:S14, V14:W14, Z14:AA14, AD14:AE14)</f>
        <v>0</v>
      </c>
      <c r="AI14" s="369">
        <f t="shared" ref="AI14:AI28" si="1">SUM(IF($H$27&lt;&gt;0,H14:I14,F14:G14),IF($L$27&lt;&gt;0,L14:M14,J14:K14), IF($P$27&lt;&gt;0, P14:Q14, N14:O14), IF($T$27&lt;&gt;0, T14:U14, R14:S14), IF($X$27&lt;&gt;0, X14:Y14, V14:W14), IF($AB$27&lt;&gt;0, AB14:AC14, Z14:AA14), IF($AF$27&lt;&gt;0, AF14:AG14, AD14:AE14))</f>
        <v>0</v>
      </c>
      <c r="AJ14" s="372">
        <f t="shared" ref="AJ14:AJ28" si="2">AH14-AI14</f>
        <v>0</v>
      </c>
    </row>
    <row r="15" spans="1:36" x14ac:dyDescent="0.35">
      <c r="A15" s="172" t="s">
        <v>32</v>
      </c>
      <c r="B15" s="174"/>
      <c r="C15" s="174"/>
      <c r="D15" s="174"/>
      <c r="E15" s="174"/>
      <c r="F15" s="343">
        <f>'Year 1'!$F$28</f>
        <v>0</v>
      </c>
      <c r="G15" s="344">
        <f>'Year 1'!$I$28+'Year 1'!$L$28</f>
        <v>0</v>
      </c>
      <c r="H15" s="357">
        <f>'Year 1'!$V$28</f>
        <v>0</v>
      </c>
      <c r="I15" s="358">
        <f>'Year 1'!$Y$28+'Year 1'!$AB$28</f>
        <v>0</v>
      </c>
      <c r="J15" s="343">
        <f>'Year 2'!$F$28</f>
        <v>0</v>
      </c>
      <c r="K15" s="344">
        <f>'Year 2'!$I$28+'Year 2'!$L$28</f>
        <v>0</v>
      </c>
      <c r="L15" s="357">
        <f>'Year 2'!$V$28</f>
        <v>0</v>
      </c>
      <c r="M15" s="358">
        <f>'Year 2'!$Y$28+'Year 2'!$AB$28</f>
        <v>0</v>
      </c>
      <c r="N15" s="343">
        <f>'Year 3'!$F$28</f>
        <v>0</v>
      </c>
      <c r="O15" s="344">
        <f>'Year 3'!$I$28+'Year 3'!$L$28</f>
        <v>0</v>
      </c>
      <c r="P15" s="357">
        <f>'Year 3'!$V$28</f>
        <v>0</v>
      </c>
      <c r="Q15" s="358">
        <f>'Year 3'!$Y$28+'Year 3'!$AB$28</f>
        <v>0</v>
      </c>
      <c r="R15" s="343">
        <f>'Year 4'!$F$28</f>
        <v>0</v>
      </c>
      <c r="S15" s="344">
        <f>'Year 4'!$I$28+'Year 4'!$L$28</f>
        <v>0</v>
      </c>
      <c r="T15" s="357">
        <f>'Year 4'!$V$28</f>
        <v>0</v>
      </c>
      <c r="U15" s="358">
        <f>'Year 4'!$Y$28+'Year 4'!$AB$28</f>
        <v>0</v>
      </c>
      <c r="V15" s="343">
        <f>'Year 5'!$F$28</f>
        <v>0</v>
      </c>
      <c r="W15" s="344">
        <f>'Year 5'!$I$28+'Year 5'!$L$28</f>
        <v>0</v>
      </c>
      <c r="X15" s="357">
        <f>'Year 5'!$V$28</f>
        <v>0</v>
      </c>
      <c r="Y15" s="358">
        <f>'Year 5'!$Y$28+'Year 5'!$AB$28</f>
        <v>0</v>
      </c>
      <c r="Z15" s="343">
        <f>'Year 6'!$F$28</f>
        <v>0</v>
      </c>
      <c r="AA15" s="344">
        <f>'Year 6'!$I$28+'Year 6'!$L$28</f>
        <v>0</v>
      </c>
      <c r="AB15" s="357">
        <f>'Year 6'!$V$28</f>
        <v>0</v>
      </c>
      <c r="AC15" s="358">
        <f>'Year 6'!$Y$28+'Year 6'!$AB$28</f>
        <v>0</v>
      </c>
      <c r="AD15" s="343">
        <f>'Year 7'!$F$28</f>
        <v>0</v>
      </c>
      <c r="AE15" s="344">
        <f>'Year 7'!$I$28+'Year 7'!$L$28</f>
        <v>0</v>
      </c>
      <c r="AF15" s="357">
        <f>'Year 7'!$V$28</f>
        <v>0</v>
      </c>
      <c r="AG15" s="358">
        <f>'Year 7'!$Y$28+'Year 7'!$AB$28</f>
        <v>0</v>
      </c>
      <c r="AH15" s="364">
        <f t="shared" si="0"/>
        <v>0</v>
      </c>
      <c r="AI15" s="369">
        <f t="shared" si="1"/>
        <v>0</v>
      </c>
      <c r="AJ15" s="372">
        <f t="shared" si="2"/>
        <v>0</v>
      </c>
    </row>
    <row r="16" spans="1:36" x14ac:dyDescent="0.35">
      <c r="A16" s="173" t="s">
        <v>33</v>
      </c>
      <c r="B16" s="174"/>
      <c r="C16" s="174"/>
      <c r="D16" s="174"/>
      <c r="E16" s="174"/>
      <c r="F16" s="343">
        <f>'Year 1'!$G$28</f>
        <v>0</v>
      </c>
      <c r="G16" s="344">
        <f>'Year 1'!$J$28</f>
        <v>0</v>
      </c>
      <c r="H16" s="357">
        <f>'Year 1'!$W$28</f>
        <v>0</v>
      </c>
      <c r="I16" s="358">
        <f>'Year 1'!$Z$28</f>
        <v>0</v>
      </c>
      <c r="J16" s="343">
        <f>'Year 2'!$G$28</f>
        <v>0</v>
      </c>
      <c r="K16" s="344">
        <f>'Year 2'!$J$28</f>
        <v>0</v>
      </c>
      <c r="L16" s="357">
        <f>'Year 2'!$W$28</f>
        <v>0</v>
      </c>
      <c r="M16" s="358">
        <f>'Year 2'!$Z$28</f>
        <v>0</v>
      </c>
      <c r="N16" s="343">
        <f>'Year 3'!$G$28</f>
        <v>0</v>
      </c>
      <c r="O16" s="344">
        <f>'Year 3'!$J$28</f>
        <v>0</v>
      </c>
      <c r="P16" s="357">
        <f>'Year 3'!$W$28</f>
        <v>0</v>
      </c>
      <c r="Q16" s="358">
        <f>'Year 3'!$Z$28</f>
        <v>0</v>
      </c>
      <c r="R16" s="343">
        <f>'Year 4'!$G$28</f>
        <v>0</v>
      </c>
      <c r="S16" s="344">
        <f>'Year 4'!$J$28</f>
        <v>0</v>
      </c>
      <c r="T16" s="357">
        <f>'Year 4'!$W$28</f>
        <v>0</v>
      </c>
      <c r="U16" s="358">
        <f>'Year 4'!$Z$28</f>
        <v>0</v>
      </c>
      <c r="V16" s="343">
        <f>'Year 5'!$G$28</f>
        <v>0</v>
      </c>
      <c r="W16" s="344">
        <f>'Year 5'!$J$28</f>
        <v>0</v>
      </c>
      <c r="X16" s="357">
        <f>'Year 5'!$W$28</f>
        <v>0</v>
      </c>
      <c r="Y16" s="358">
        <f>'Year 5'!$Z$28</f>
        <v>0</v>
      </c>
      <c r="Z16" s="343">
        <f>'Year 6'!$G$28</f>
        <v>0</v>
      </c>
      <c r="AA16" s="344">
        <f>'Year 6'!$J$28</f>
        <v>0</v>
      </c>
      <c r="AB16" s="357">
        <f>'Year 6'!$W$28</f>
        <v>0</v>
      </c>
      <c r="AC16" s="358">
        <f>'Year 6'!$Z$28</f>
        <v>0</v>
      </c>
      <c r="AD16" s="343">
        <f>'Year 7'!$G$28</f>
        <v>0</v>
      </c>
      <c r="AE16" s="344">
        <f>'Year 7'!$J$28</f>
        <v>0</v>
      </c>
      <c r="AF16" s="357">
        <f>'Year 7'!$W$28</f>
        <v>0</v>
      </c>
      <c r="AG16" s="358">
        <f>'Year 7'!$Z$28</f>
        <v>0</v>
      </c>
      <c r="AH16" s="364">
        <f>SUM(F16:G16, J16:K16, N16:O16, R16:S16, V16:W16, Z16:AA16, AD16:AE16)</f>
        <v>0</v>
      </c>
      <c r="AI16" s="369">
        <f t="shared" si="1"/>
        <v>0</v>
      </c>
      <c r="AJ16" s="372">
        <f t="shared" si="2"/>
        <v>0</v>
      </c>
    </row>
    <row r="17" spans="1:36" s="176" customFormat="1" x14ac:dyDescent="0.35">
      <c r="A17" s="175" t="s">
        <v>34</v>
      </c>
      <c r="B17" s="22"/>
      <c r="C17" s="22"/>
      <c r="D17" s="22"/>
      <c r="E17" s="22"/>
      <c r="F17" s="345">
        <f t="shared" ref="F17:AG17" si="3">SUM(F13:F16)</f>
        <v>0</v>
      </c>
      <c r="G17" s="346">
        <f t="shared" si="3"/>
        <v>0</v>
      </c>
      <c r="H17" s="359">
        <f t="shared" si="3"/>
        <v>0</v>
      </c>
      <c r="I17" s="360">
        <f t="shared" si="3"/>
        <v>0</v>
      </c>
      <c r="J17" s="345">
        <f t="shared" si="3"/>
        <v>0</v>
      </c>
      <c r="K17" s="346">
        <f t="shared" si="3"/>
        <v>0</v>
      </c>
      <c r="L17" s="359">
        <f t="shared" si="3"/>
        <v>0</v>
      </c>
      <c r="M17" s="360">
        <f t="shared" si="3"/>
        <v>0</v>
      </c>
      <c r="N17" s="345">
        <f t="shared" si="3"/>
        <v>0</v>
      </c>
      <c r="O17" s="346">
        <f t="shared" si="3"/>
        <v>0</v>
      </c>
      <c r="P17" s="359">
        <f t="shared" si="3"/>
        <v>0</v>
      </c>
      <c r="Q17" s="360">
        <f t="shared" si="3"/>
        <v>0</v>
      </c>
      <c r="R17" s="345">
        <f t="shared" si="3"/>
        <v>0</v>
      </c>
      <c r="S17" s="346">
        <f t="shared" si="3"/>
        <v>0</v>
      </c>
      <c r="T17" s="359">
        <f t="shared" si="3"/>
        <v>0</v>
      </c>
      <c r="U17" s="360">
        <f t="shared" si="3"/>
        <v>0</v>
      </c>
      <c r="V17" s="345">
        <f t="shared" si="3"/>
        <v>0</v>
      </c>
      <c r="W17" s="346">
        <f t="shared" si="3"/>
        <v>0</v>
      </c>
      <c r="X17" s="359">
        <f t="shared" si="3"/>
        <v>0</v>
      </c>
      <c r="Y17" s="360">
        <f t="shared" si="3"/>
        <v>0</v>
      </c>
      <c r="Z17" s="345">
        <f t="shared" si="3"/>
        <v>0</v>
      </c>
      <c r="AA17" s="346">
        <f t="shared" si="3"/>
        <v>0</v>
      </c>
      <c r="AB17" s="359">
        <f t="shared" si="3"/>
        <v>0</v>
      </c>
      <c r="AC17" s="360">
        <f t="shared" si="3"/>
        <v>0</v>
      </c>
      <c r="AD17" s="345">
        <f t="shared" si="3"/>
        <v>0</v>
      </c>
      <c r="AE17" s="346">
        <f t="shared" si="3"/>
        <v>0</v>
      </c>
      <c r="AF17" s="359">
        <f t="shared" si="3"/>
        <v>0</v>
      </c>
      <c r="AG17" s="360">
        <f t="shared" si="3"/>
        <v>0</v>
      </c>
      <c r="AH17" s="364">
        <f t="shared" si="0"/>
        <v>0</v>
      </c>
      <c r="AI17" s="369">
        <f t="shared" si="1"/>
        <v>0</v>
      </c>
      <c r="AJ17" s="372">
        <f t="shared" si="2"/>
        <v>0</v>
      </c>
    </row>
    <row r="18" spans="1:36" x14ac:dyDescent="0.35">
      <c r="A18" s="173"/>
      <c r="B18" s="174"/>
      <c r="C18" s="174"/>
      <c r="D18" s="174"/>
      <c r="E18" s="174"/>
      <c r="F18" s="329"/>
      <c r="G18" s="330"/>
      <c r="H18" s="329"/>
      <c r="I18" s="330"/>
      <c r="J18" s="329"/>
      <c r="K18" s="330"/>
      <c r="L18" s="329"/>
      <c r="M18" s="330"/>
      <c r="N18" s="329"/>
      <c r="O18" s="330"/>
      <c r="P18" s="329"/>
      <c r="Q18" s="330"/>
      <c r="R18" s="329"/>
      <c r="S18" s="330"/>
      <c r="T18" s="329"/>
      <c r="U18" s="330"/>
      <c r="V18" s="329"/>
      <c r="W18" s="330"/>
      <c r="X18" s="329"/>
      <c r="Y18" s="330"/>
      <c r="Z18" s="329"/>
      <c r="AA18" s="330"/>
      <c r="AB18" s="329"/>
      <c r="AC18" s="330"/>
      <c r="AD18" s="329"/>
      <c r="AE18" s="330"/>
      <c r="AF18" s="329"/>
      <c r="AG18" s="330"/>
      <c r="AH18" s="365"/>
      <c r="AI18" s="370"/>
      <c r="AJ18" s="365"/>
    </row>
    <row r="19" spans="1:36" x14ac:dyDescent="0.35">
      <c r="A19" s="173" t="s">
        <v>35</v>
      </c>
      <c r="B19" s="174"/>
      <c r="C19" s="174"/>
      <c r="D19" s="174"/>
      <c r="E19" s="174"/>
      <c r="F19" s="343">
        <f>'Year 1'!$J$37</f>
        <v>0</v>
      </c>
      <c r="G19" s="344">
        <f>'Year 1'!$K$37+'Year 1'!$L$37</f>
        <v>0</v>
      </c>
      <c r="H19" s="357">
        <f>'Year 1'!$Z$37</f>
        <v>0</v>
      </c>
      <c r="I19" s="358">
        <f>'Year 1'!$AA$37+'Year 1'!$AB$37</f>
        <v>0</v>
      </c>
      <c r="J19" s="343">
        <f>'Year 2'!$J$37</f>
        <v>0</v>
      </c>
      <c r="K19" s="344">
        <f>'Year 2'!$K$37+'Year 2'!$L$37</f>
        <v>0</v>
      </c>
      <c r="L19" s="357">
        <f>'Year 2'!$Z$37</f>
        <v>0</v>
      </c>
      <c r="M19" s="358">
        <f>'Year 2'!$AA$37+'Year 2'!$AB$37</f>
        <v>0</v>
      </c>
      <c r="N19" s="343">
        <f>'Year 3'!$J$37</f>
        <v>0</v>
      </c>
      <c r="O19" s="344">
        <f>'Year 3'!$K$37+'Year 3'!$L$37</f>
        <v>0</v>
      </c>
      <c r="P19" s="357">
        <f>'Year 3'!$Z$37</f>
        <v>0</v>
      </c>
      <c r="Q19" s="358">
        <f>'Year 3'!$AA$37+'Year 3'!$AB$37</f>
        <v>0</v>
      </c>
      <c r="R19" s="343">
        <f>'Year 4'!$J$37</f>
        <v>0</v>
      </c>
      <c r="S19" s="344">
        <f>'Year 4'!$K$37+'Year 4'!$L$37</f>
        <v>0</v>
      </c>
      <c r="T19" s="357">
        <f>'Year 4'!$Z$37</f>
        <v>0</v>
      </c>
      <c r="U19" s="358">
        <f>'Year 4'!$AA$37+'Year 4'!$AB$37</f>
        <v>0</v>
      </c>
      <c r="V19" s="343">
        <f>'Year 5'!$J$37</f>
        <v>0</v>
      </c>
      <c r="W19" s="344">
        <f>'Year 5'!$K$37+'Year 5'!$L$37</f>
        <v>0</v>
      </c>
      <c r="X19" s="357">
        <f>'Year 5'!$Z$37</f>
        <v>0</v>
      </c>
      <c r="Y19" s="358">
        <f>'Year 5'!$AA$37+'Year 5'!$AB$37</f>
        <v>0</v>
      </c>
      <c r="Z19" s="343">
        <f>'Year 6'!$J$37</f>
        <v>0</v>
      </c>
      <c r="AA19" s="344">
        <f>'Year 6'!$K$37+'Year 6'!$L$37</f>
        <v>0</v>
      </c>
      <c r="AB19" s="357">
        <f>'Year 6'!$Z$37</f>
        <v>0</v>
      </c>
      <c r="AC19" s="358">
        <f>'Year 6'!$AA$37+'Year 6'!$AB$37</f>
        <v>0</v>
      </c>
      <c r="AD19" s="343">
        <f>'Year 7'!$J$37</f>
        <v>0</v>
      </c>
      <c r="AE19" s="344">
        <f>'Year 7'!$K$37+'Year 7'!$L$37</f>
        <v>0</v>
      </c>
      <c r="AF19" s="357">
        <f>'Year 7'!$Z$37</f>
        <v>0</v>
      </c>
      <c r="AG19" s="358">
        <f>'Year 7'!$AA$37+'Year 7'!$AB$37</f>
        <v>0</v>
      </c>
      <c r="AH19" s="364">
        <f t="shared" si="0"/>
        <v>0</v>
      </c>
      <c r="AI19" s="369">
        <f t="shared" si="1"/>
        <v>0</v>
      </c>
      <c r="AJ19" s="372">
        <f t="shared" si="2"/>
        <v>0</v>
      </c>
    </row>
    <row r="20" spans="1:36" x14ac:dyDescent="0.35">
      <c r="A20" s="173" t="s">
        <v>36</v>
      </c>
      <c r="B20" s="174"/>
      <c r="C20" s="174"/>
      <c r="D20" s="174"/>
      <c r="E20" s="174"/>
      <c r="F20" s="343">
        <f>'Year 1'!$J$43</f>
        <v>0</v>
      </c>
      <c r="G20" s="344">
        <f>'Year 1'!$K$43+'Year 1'!$L$43</f>
        <v>0</v>
      </c>
      <c r="H20" s="357">
        <f>'Year 1'!$Z$43</f>
        <v>0</v>
      </c>
      <c r="I20" s="358">
        <f>'Year 1'!$AA$43+'Year 1'!$AB$43</f>
        <v>0</v>
      </c>
      <c r="J20" s="343">
        <f>'Year 2'!$J$43</f>
        <v>0</v>
      </c>
      <c r="K20" s="344">
        <f>'Year 2'!$K$43+'Year 2'!$L$43</f>
        <v>0</v>
      </c>
      <c r="L20" s="357">
        <f>'Year 2'!$Z$43</f>
        <v>0</v>
      </c>
      <c r="M20" s="358">
        <f>'Year 2'!$AA$43+'Year 2'!$AB$43</f>
        <v>0</v>
      </c>
      <c r="N20" s="343">
        <f>'Year 3'!$J$43</f>
        <v>0</v>
      </c>
      <c r="O20" s="344">
        <f>'Year 3'!$K$43+'Year 3'!$L$43</f>
        <v>0</v>
      </c>
      <c r="P20" s="357">
        <f>'Year 3'!$Z$43</f>
        <v>0</v>
      </c>
      <c r="Q20" s="358">
        <f>'Year 3'!$AA$43+'Year 3'!$AB$43</f>
        <v>0</v>
      </c>
      <c r="R20" s="343">
        <f>'Year 4'!$J$43</f>
        <v>0</v>
      </c>
      <c r="S20" s="344">
        <f>'Year 4'!$K$43+'Year 4'!$L$43</f>
        <v>0</v>
      </c>
      <c r="T20" s="357">
        <f>'Year 4'!$Z$43</f>
        <v>0</v>
      </c>
      <c r="U20" s="358">
        <f>'Year 4'!$AA$43+'Year 4'!$AB$43</f>
        <v>0</v>
      </c>
      <c r="V20" s="343">
        <f>'Year 5'!$J$43</f>
        <v>0</v>
      </c>
      <c r="W20" s="344">
        <f>'Year 5'!$K$43+'Year 5'!$L$43</f>
        <v>0</v>
      </c>
      <c r="X20" s="357">
        <f>'Year 5'!$Z$43</f>
        <v>0</v>
      </c>
      <c r="Y20" s="358">
        <f>'Year 5'!$AA$43+'Year 5'!$AB$43</f>
        <v>0</v>
      </c>
      <c r="Z20" s="343">
        <f>'Year 6'!$J$43</f>
        <v>0</v>
      </c>
      <c r="AA20" s="344">
        <f>'Year 6'!$K$43+'Year 6'!$L$43</f>
        <v>0</v>
      </c>
      <c r="AB20" s="357">
        <f>'Year 6'!$Z$43</f>
        <v>0</v>
      </c>
      <c r="AC20" s="358">
        <f>'Year 6'!$AA$43+'Year 6'!$AB$43</f>
        <v>0</v>
      </c>
      <c r="AD20" s="343">
        <f>'Year 7'!$J$43</f>
        <v>0</v>
      </c>
      <c r="AE20" s="344">
        <f>'Year 7'!$K$43+'Year 7'!$L$43</f>
        <v>0</v>
      </c>
      <c r="AF20" s="357">
        <f>'Year 7'!$Z$43</f>
        <v>0</v>
      </c>
      <c r="AG20" s="358">
        <f>'Year 7'!$AA$43+'Year 7'!$AB$43</f>
        <v>0</v>
      </c>
      <c r="AH20" s="364">
        <f>SUM(F20:G20, J20:K20, N20:O20, R20:S20, V20:W20, Z20:AA20, AD20:AE20)</f>
        <v>0</v>
      </c>
      <c r="AI20" s="369">
        <f t="shared" si="1"/>
        <v>0</v>
      </c>
      <c r="AJ20" s="372">
        <f t="shared" si="2"/>
        <v>0</v>
      </c>
    </row>
    <row r="21" spans="1:36" x14ac:dyDescent="0.35">
      <c r="A21" s="173" t="s">
        <v>37</v>
      </c>
      <c r="B21" s="174"/>
      <c r="C21" s="174"/>
      <c r="D21" s="174"/>
      <c r="E21" s="174"/>
      <c r="F21" s="347">
        <f>'Year 1'!$J$58</f>
        <v>0</v>
      </c>
      <c r="G21" s="348">
        <f>'Year 1'!$K$58+'Year 1'!$L$58</f>
        <v>0</v>
      </c>
      <c r="H21" s="357">
        <f>'Year 1'!$Z$58</f>
        <v>0</v>
      </c>
      <c r="I21" s="358">
        <f>'Year 1'!$AA$58+'Year 1'!$AB$58</f>
        <v>0</v>
      </c>
      <c r="J21" s="347">
        <f>'Year 2'!$J$58</f>
        <v>0</v>
      </c>
      <c r="K21" s="348">
        <f>'Year 2'!$K$58+'Year 2'!$L$58</f>
        <v>0</v>
      </c>
      <c r="L21" s="357">
        <f>'Year 2'!$Z$58</f>
        <v>0</v>
      </c>
      <c r="M21" s="358">
        <f>'Year 2'!$AA$58+'Year 2'!$AB$58</f>
        <v>0</v>
      </c>
      <c r="N21" s="347">
        <f>'Year 3'!$J$58</f>
        <v>0</v>
      </c>
      <c r="O21" s="348">
        <f>'Year 3'!$K$58+'Year 3'!$L$58</f>
        <v>0</v>
      </c>
      <c r="P21" s="357">
        <f>'Year 3'!$Z$58</f>
        <v>0</v>
      </c>
      <c r="Q21" s="358">
        <f>'Year 3'!$AA$58+'Year 3'!$AB$58</f>
        <v>0</v>
      </c>
      <c r="R21" s="347">
        <f>'Year 4'!$J$58</f>
        <v>0</v>
      </c>
      <c r="S21" s="348">
        <f>'Year 4'!$K$58+'Year 4'!$L$58</f>
        <v>0</v>
      </c>
      <c r="T21" s="357">
        <f>'Year 4'!$Z$58</f>
        <v>0</v>
      </c>
      <c r="U21" s="358">
        <f>'Year 4'!$AA$58+'Year 4'!$AB$58</f>
        <v>0</v>
      </c>
      <c r="V21" s="347">
        <f>'Year 5'!$J$58</f>
        <v>0</v>
      </c>
      <c r="W21" s="348">
        <f>'Year 5'!$K$58+'Year 5'!$L$58</f>
        <v>0</v>
      </c>
      <c r="X21" s="357">
        <f>'Year 5'!$Z$58</f>
        <v>0</v>
      </c>
      <c r="Y21" s="358">
        <f>'Year 5'!$AA$58+'Year 5'!$AB$58</f>
        <v>0</v>
      </c>
      <c r="Z21" s="347">
        <f>'Year 6'!$J$58</f>
        <v>0</v>
      </c>
      <c r="AA21" s="348">
        <f>'Year 6'!$K$58+'Year 6'!$L$58</f>
        <v>0</v>
      </c>
      <c r="AB21" s="357">
        <f>'Year 6'!$Z$58</f>
        <v>0</v>
      </c>
      <c r="AC21" s="358">
        <f>'Year 6'!$AA$58+'Year 6'!$AB$58</f>
        <v>0</v>
      </c>
      <c r="AD21" s="347">
        <f>'Year 7'!$J$58</f>
        <v>0</v>
      </c>
      <c r="AE21" s="348">
        <f>'Year 7'!$K$58+'Year 7'!$L$58</f>
        <v>0</v>
      </c>
      <c r="AF21" s="357">
        <f>'Year 7'!$Z$58</f>
        <v>0</v>
      </c>
      <c r="AG21" s="358">
        <f>'Year 7'!$AA$58+'Year 7'!$AB$58</f>
        <v>0</v>
      </c>
      <c r="AH21" s="364">
        <f t="shared" si="0"/>
        <v>0</v>
      </c>
      <c r="AI21" s="369">
        <f t="shared" si="1"/>
        <v>0</v>
      </c>
      <c r="AJ21" s="372">
        <f t="shared" si="2"/>
        <v>0</v>
      </c>
    </row>
    <row r="22" spans="1:36" x14ac:dyDescent="0.35">
      <c r="A22" s="173" t="s">
        <v>38</v>
      </c>
      <c r="B22" s="174"/>
      <c r="C22" s="174"/>
      <c r="D22" s="174"/>
      <c r="E22" s="174"/>
      <c r="F22" s="347">
        <f>'Year 1'!$J$71</f>
        <v>0</v>
      </c>
      <c r="G22" s="348">
        <f>'Year 1'!$K$71+'Year 1'!$L$71</f>
        <v>0</v>
      </c>
      <c r="H22" s="357">
        <f>'Year 1'!$Z$71</f>
        <v>0</v>
      </c>
      <c r="I22" s="358">
        <f>'Year 1'!$AA$71+'Year 1'!$AB$71</f>
        <v>0</v>
      </c>
      <c r="J22" s="347">
        <f>'Year 2'!$J$71</f>
        <v>0</v>
      </c>
      <c r="K22" s="348">
        <f>'Year 2'!$K$71+'Year 2'!$L$71</f>
        <v>0</v>
      </c>
      <c r="L22" s="357">
        <f>'Year 2'!$Z$71</f>
        <v>0</v>
      </c>
      <c r="M22" s="358">
        <f>'Year 2'!$AA$71+'Year 2'!$AB$71</f>
        <v>0</v>
      </c>
      <c r="N22" s="347">
        <f>'Year 3'!$J$71</f>
        <v>0</v>
      </c>
      <c r="O22" s="348">
        <f>'Year 3'!$K$71+'Year 3'!$L$71</f>
        <v>0</v>
      </c>
      <c r="P22" s="357">
        <f>'Year 3'!$Z$71</f>
        <v>0</v>
      </c>
      <c r="Q22" s="358">
        <f>'Year 3'!$AA$71+'Year 3'!$AB$71</f>
        <v>0</v>
      </c>
      <c r="R22" s="347">
        <f>'Year 4'!$J$71</f>
        <v>0</v>
      </c>
      <c r="S22" s="348">
        <f>'Year 4'!$K$71+'Year 4'!$L$71</f>
        <v>0</v>
      </c>
      <c r="T22" s="357">
        <f>'Year 4'!$Z$71</f>
        <v>0</v>
      </c>
      <c r="U22" s="358">
        <f>'Year 4'!$AA$71+'Year 4'!$AB$71</f>
        <v>0</v>
      </c>
      <c r="V22" s="347">
        <f>'Year 5'!$J$71</f>
        <v>0</v>
      </c>
      <c r="W22" s="348">
        <f>'Year 5'!$K$71+'Year 5'!$L$71</f>
        <v>0</v>
      </c>
      <c r="X22" s="357">
        <f>'Year 5'!$Z$71</f>
        <v>0</v>
      </c>
      <c r="Y22" s="358">
        <f>'Year 5'!$AA$71+'Year 5'!$AB$71</f>
        <v>0</v>
      </c>
      <c r="Z22" s="347">
        <f>'Year 6'!$J$71</f>
        <v>0</v>
      </c>
      <c r="AA22" s="348">
        <f>'Year 6'!$K$71+'Year 6'!$L$71</f>
        <v>0</v>
      </c>
      <c r="AB22" s="357">
        <f>'Year 6'!$Z$71</f>
        <v>0</v>
      </c>
      <c r="AC22" s="358">
        <f>'Year 6'!$AA$71+'Year 6'!$AB$71</f>
        <v>0</v>
      </c>
      <c r="AD22" s="347">
        <f>'Year 7'!$J$71</f>
        <v>0</v>
      </c>
      <c r="AE22" s="348">
        <f>'Year 7'!$K$71+'Year 7'!$L$71</f>
        <v>0</v>
      </c>
      <c r="AF22" s="357">
        <f>'Year 7'!$Z$71</f>
        <v>0</v>
      </c>
      <c r="AG22" s="358">
        <f>'Year 7'!$AA$71+'Year 7'!$AB$71</f>
        <v>0</v>
      </c>
      <c r="AH22" s="364">
        <f>SUM(F22:G22, J22:K22, N22:O22, R22:S22, V22:W22, Z22:AA22, AD22:AE22)</f>
        <v>0</v>
      </c>
      <c r="AI22" s="369">
        <f t="shared" si="1"/>
        <v>0</v>
      </c>
      <c r="AJ22" s="372">
        <f t="shared" si="2"/>
        <v>0</v>
      </c>
    </row>
    <row r="23" spans="1:36" s="176" customFormat="1" x14ac:dyDescent="0.35">
      <c r="A23" s="175" t="s">
        <v>39</v>
      </c>
      <c r="B23" s="22"/>
      <c r="C23" s="22"/>
      <c r="D23" s="22"/>
      <c r="E23" s="22"/>
      <c r="F23" s="345">
        <f t="shared" ref="F23:AG23" si="4">SUM(F19:F22)</f>
        <v>0</v>
      </c>
      <c r="G23" s="346">
        <f t="shared" si="4"/>
        <v>0</v>
      </c>
      <c r="H23" s="359">
        <f t="shared" si="4"/>
        <v>0</v>
      </c>
      <c r="I23" s="360">
        <f t="shared" si="4"/>
        <v>0</v>
      </c>
      <c r="J23" s="345">
        <f t="shared" si="4"/>
        <v>0</v>
      </c>
      <c r="K23" s="346">
        <f t="shared" si="4"/>
        <v>0</v>
      </c>
      <c r="L23" s="359">
        <f t="shared" si="4"/>
        <v>0</v>
      </c>
      <c r="M23" s="360">
        <f t="shared" si="4"/>
        <v>0</v>
      </c>
      <c r="N23" s="345">
        <f t="shared" si="4"/>
        <v>0</v>
      </c>
      <c r="O23" s="346">
        <f t="shared" si="4"/>
        <v>0</v>
      </c>
      <c r="P23" s="359">
        <f t="shared" si="4"/>
        <v>0</v>
      </c>
      <c r="Q23" s="360">
        <f t="shared" si="4"/>
        <v>0</v>
      </c>
      <c r="R23" s="345">
        <f t="shared" si="4"/>
        <v>0</v>
      </c>
      <c r="S23" s="346">
        <f t="shared" si="4"/>
        <v>0</v>
      </c>
      <c r="T23" s="359">
        <f t="shared" si="4"/>
        <v>0</v>
      </c>
      <c r="U23" s="360">
        <f t="shared" si="4"/>
        <v>0</v>
      </c>
      <c r="V23" s="345">
        <f t="shared" si="4"/>
        <v>0</v>
      </c>
      <c r="W23" s="346">
        <f t="shared" si="4"/>
        <v>0</v>
      </c>
      <c r="X23" s="359">
        <f t="shared" si="4"/>
        <v>0</v>
      </c>
      <c r="Y23" s="360">
        <f t="shared" si="4"/>
        <v>0</v>
      </c>
      <c r="Z23" s="345">
        <f t="shared" si="4"/>
        <v>0</v>
      </c>
      <c r="AA23" s="346">
        <f t="shared" si="4"/>
        <v>0</v>
      </c>
      <c r="AB23" s="359">
        <f t="shared" si="4"/>
        <v>0</v>
      </c>
      <c r="AC23" s="360">
        <f t="shared" si="4"/>
        <v>0</v>
      </c>
      <c r="AD23" s="345">
        <f t="shared" si="4"/>
        <v>0</v>
      </c>
      <c r="AE23" s="346">
        <f t="shared" si="4"/>
        <v>0</v>
      </c>
      <c r="AF23" s="359">
        <f t="shared" si="4"/>
        <v>0</v>
      </c>
      <c r="AG23" s="360">
        <f t="shared" si="4"/>
        <v>0</v>
      </c>
      <c r="AH23" s="364">
        <f t="shared" si="0"/>
        <v>0</v>
      </c>
      <c r="AI23" s="369">
        <f t="shared" si="1"/>
        <v>0</v>
      </c>
      <c r="AJ23" s="372">
        <f t="shared" si="2"/>
        <v>0</v>
      </c>
    </row>
    <row r="24" spans="1:36" x14ac:dyDescent="0.35">
      <c r="A24" s="173"/>
      <c r="B24" s="174"/>
      <c r="C24" s="174"/>
      <c r="D24" s="174"/>
      <c r="E24" s="174"/>
      <c r="F24" s="329"/>
      <c r="G24" s="330"/>
      <c r="H24" s="329"/>
      <c r="I24" s="330"/>
      <c r="J24" s="329"/>
      <c r="K24" s="330"/>
      <c r="L24" s="329"/>
      <c r="M24" s="330"/>
      <c r="N24" s="329"/>
      <c r="O24" s="330"/>
      <c r="P24" s="329"/>
      <c r="Q24" s="330"/>
      <c r="R24" s="329"/>
      <c r="S24" s="330"/>
      <c r="T24" s="329"/>
      <c r="U24" s="330"/>
      <c r="V24" s="329"/>
      <c r="W24" s="330"/>
      <c r="X24" s="329"/>
      <c r="Y24" s="330"/>
      <c r="Z24" s="329"/>
      <c r="AA24" s="330"/>
      <c r="AB24" s="329"/>
      <c r="AC24" s="330"/>
      <c r="AD24" s="329"/>
      <c r="AE24" s="330"/>
      <c r="AF24" s="329"/>
      <c r="AG24" s="330"/>
      <c r="AH24" s="365"/>
      <c r="AI24" s="370"/>
      <c r="AJ24" s="365"/>
    </row>
    <row r="25" spans="1:36" s="176" customFormat="1" x14ac:dyDescent="0.35">
      <c r="A25" s="175" t="s">
        <v>40</v>
      </c>
      <c r="B25" s="22"/>
      <c r="C25" s="22"/>
      <c r="D25" s="22"/>
      <c r="E25" s="22"/>
      <c r="F25" s="349">
        <f>'Year 1'!$J$77</f>
        <v>0</v>
      </c>
      <c r="G25" s="350">
        <f>'Year 1'!$L$77</f>
        <v>0</v>
      </c>
      <c r="H25" s="361">
        <f>'Year 1'!$Z$77</f>
        <v>0</v>
      </c>
      <c r="I25" s="362">
        <f>'Year 1'!$AB$77</f>
        <v>0</v>
      </c>
      <c r="J25" s="349">
        <f>'Year 2'!$J$77</f>
        <v>0</v>
      </c>
      <c r="K25" s="350">
        <f>'Year 2'!$L$77</f>
        <v>0</v>
      </c>
      <c r="L25" s="361">
        <f>'Year 2'!$Z$77</f>
        <v>0</v>
      </c>
      <c r="M25" s="362">
        <f>'Year 2'!$AB$77</f>
        <v>0</v>
      </c>
      <c r="N25" s="349">
        <f>'Year 3'!$J$77</f>
        <v>0</v>
      </c>
      <c r="O25" s="350">
        <f>'Year 3'!$L$77</f>
        <v>0</v>
      </c>
      <c r="P25" s="361">
        <f>'Year 3'!$Z$77</f>
        <v>0</v>
      </c>
      <c r="Q25" s="362">
        <f>'Year 3'!$AB$77</f>
        <v>0</v>
      </c>
      <c r="R25" s="349">
        <f>'Year 4'!$J$77</f>
        <v>0</v>
      </c>
      <c r="S25" s="350">
        <f>'Year 4'!$L$77</f>
        <v>0</v>
      </c>
      <c r="T25" s="361">
        <f>'Year 4'!$Z$77</f>
        <v>0</v>
      </c>
      <c r="U25" s="362">
        <f>'Year 4'!$AB$77</f>
        <v>0</v>
      </c>
      <c r="V25" s="349">
        <f>'Year 5'!$J$77</f>
        <v>0</v>
      </c>
      <c r="W25" s="350">
        <f>'Year 5'!$L$77</f>
        <v>0</v>
      </c>
      <c r="X25" s="361">
        <f>'Year 5'!$Z$77</f>
        <v>0</v>
      </c>
      <c r="Y25" s="362">
        <f>'Year 5'!$AB$77</f>
        <v>0</v>
      </c>
      <c r="Z25" s="349">
        <f>'Year 6'!$J$77</f>
        <v>0</v>
      </c>
      <c r="AA25" s="350">
        <f>'Year 6'!$L$77</f>
        <v>0</v>
      </c>
      <c r="AB25" s="361">
        <f>'Year 6'!$Z$77</f>
        <v>0</v>
      </c>
      <c r="AC25" s="362">
        <f>'Year 6'!$AB$77</f>
        <v>0</v>
      </c>
      <c r="AD25" s="349">
        <f>'Year 7'!$J$77</f>
        <v>0</v>
      </c>
      <c r="AE25" s="350">
        <f>'Year 7'!$L$77</f>
        <v>0</v>
      </c>
      <c r="AF25" s="361">
        <f>'Year 7'!$Z$77</f>
        <v>0</v>
      </c>
      <c r="AG25" s="362">
        <f>'Year 7'!$AB$77</f>
        <v>0</v>
      </c>
      <c r="AH25" s="364">
        <f>SUM(F25:G25, J25:K25, N25:O25, R25:S25, V25:W25, Z25:AA25, AD25:AE25)</f>
        <v>0</v>
      </c>
      <c r="AI25" s="369">
        <f t="shared" si="1"/>
        <v>0</v>
      </c>
      <c r="AJ25" s="372">
        <f t="shared" si="2"/>
        <v>0</v>
      </c>
    </row>
    <row r="26" spans="1:36" x14ac:dyDescent="0.35">
      <c r="A26" s="173"/>
      <c r="B26" s="174"/>
      <c r="C26" s="174"/>
      <c r="D26" s="174"/>
      <c r="E26" s="174"/>
      <c r="F26" s="329"/>
      <c r="G26" s="330"/>
      <c r="H26" s="329"/>
      <c r="I26" s="330"/>
      <c r="J26" s="329"/>
      <c r="K26" s="330"/>
      <c r="L26" s="329"/>
      <c r="M26" s="330"/>
      <c r="N26" s="329"/>
      <c r="O26" s="330"/>
      <c r="P26" s="329"/>
      <c r="Q26" s="330"/>
      <c r="R26" s="329"/>
      <c r="S26" s="330"/>
      <c r="T26" s="329"/>
      <c r="U26" s="330"/>
      <c r="V26" s="329"/>
      <c r="W26" s="330"/>
      <c r="X26" s="329"/>
      <c r="Y26" s="330"/>
      <c r="Z26" s="329"/>
      <c r="AA26" s="330"/>
      <c r="AB26" s="329"/>
      <c r="AC26" s="330"/>
      <c r="AD26" s="329"/>
      <c r="AE26" s="330"/>
      <c r="AF26" s="329"/>
      <c r="AG26" s="330"/>
      <c r="AH26" s="365"/>
      <c r="AI26" s="370"/>
      <c r="AJ26" s="365"/>
    </row>
    <row r="27" spans="1:36" x14ac:dyDescent="0.35">
      <c r="A27" s="173" t="s">
        <v>41</v>
      </c>
      <c r="B27" s="174"/>
      <c r="C27" s="174"/>
      <c r="D27" s="174"/>
      <c r="E27" s="174"/>
      <c r="F27" s="351">
        <f>SUM(F25, F23, F17)</f>
        <v>0</v>
      </c>
      <c r="G27" s="330"/>
      <c r="H27" s="363">
        <f>SUM(H25, H23, H17)</f>
        <v>0</v>
      </c>
      <c r="I27" s="330"/>
      <c r="J27" s="351">
        <f>SUM(J25, J23, J17)</f>
        <v>0</v>
      </c>
      <c r="K27" s="330"/>
      <c r="L27" s="363">
        <f>SUM(L25, L23, L17)</f>
        <v>0</v>
      </c>
      <c r="M27" s="330"/>
      <c r="N27" s="351">
        <f>SUM(N25, N23, N17)</f>
        <v>0</v>
      </c>
      <c r="O27" s="330"/>
      <c r="P27" s="363">
        <f>SUM(P25, P23, P17)</f>
        <v>0</v>
      </c>
      <c r="Q27" s="330"/>
      <c r="R27" s="351">
        <f>SUM(R25, R23, R17)</f>
        <v>0</v>
      </c>
      <c r="S27" s="330"/>
      <c r="T27" s="363">
        <f>SUM(T25, T23, T17)</f>
        <v>0</v>
      </c>
      <c r="U27" s="330"/>
      <c r="V27" s="351">
        <f>SUM(V25, V23, V17)</f>
        <v>0</v>
      </c>
      <c r="W27" s="330"/>
      <c r="X27" s="363">
        <f>SUM(X25, X23, X17)</f>
        <v>0</v>
      </c>
      <c r="Y27" s="330"/>
      <c r="Z27" s="351">
        <f>SUM(Z25, Z23, Z17)</f>
        <v>0</v>
      </c>
      <c r="AA27" s="330"/>
      <c r="AB27" s="363">
        <f>SUM(AB25, AB23, AB17)</f>
        <v>0</v>
      </c>
      <c r="AC27" s="330"/>
      <c r="AD27" s="351">
        <f>SUM(AD25, AD23, AD17)</f>
        <v>0</v>
      </c>
      <c r="AE27" s="330"/>
      <c r="AF27" s="363">
        <f>SUM(AF25, AF23, AF17)</f>
        <v>0</v>
      </c>
      <c r="AG27" s="330"/>
      <c r="AH27" s="366">
        <f>SUM(F27, J27, N27, R27, V27, Z27, AD27)</f>
        <v>0</v>
      </c>
      <c r="AI27" s="369">
        <f t="shared" si="1"/>
        <v>0</v>
      </c>
      <c r="AJ27" s="372">
        <f t="shared" si="2"/>
        <v>0</v>
      </c>
    </row>
    <row r="28" spans="1:36" x14ac:dyDescent="0.35">
      <c r="A28" s="173" t="s">
        <v>42</v>
      </c>
      <c r="B28" s="174"/>
      <c r="C28" s="174"/>
      <c r="D28" s="174"/>
      <c r="E28" s="174"/>
      <c r="F28" s="329"/>
      <c r="G28" s="352">
        <f>G17+G23+G25</f>
        <v>0</v>
      </c>
      <c r="H28" s="329"/>
      <c r="I28" s="358">
        <f>SUM(I25, I23, I17)</f>
        <v>0</v>
      </c>
      <c r="J28" s="329"/>
      <c r="K28" s="352">
        <f>K17+K23+K25</f>
        <v>0</v>
      </c>
      <c r="L28" s="329"/>
      <c r="M28" s="358">
        <f>SUM(M25, M23, M17)</f>
        <v>0</v>
      </c>
      <c r="N28" s="329"/>
      <c r="O28" s="352">
        <f>O17+O23+O25</f>
        <v>0</v>
      </c>
      <c r="P28" s="329"/>
      <c r="Q28" s="358">
        <f>SUM(Q25, Q23, Q17)</f>
        <v>0</v>
      </c>
      <c r="R28" s="329"/>
      <c r="S28" s="352">
        <f>S17+S23+S25</f>
        <v>0</v>
      </c>
      <c r="T28" s="329"/>
      <c r="U28" s="358">
        <f>SUM(U25, U23, U17)</f>
        <v>0</v>
      </c>
      <c r="V28" s="329"/>
      <c r="W28" s="352">
        <f>W17+W23+W25</f>
        <v>0</v>
      </c>
      <c r="X28" s="329"/>
      <c r="Y28" s="358">
        <f>SUM(Y25, Y23, Y17)</f>
        <v>0</v>
      </c>
      <c r="Z28" s="329"/>
      <c r="AA28" s="352">
        <f>AA17+AA23+AA25</f>
        <v>0</v>
      </c>
      <c r="AB28" s="329"/>
      <c r="AC28" s="358">
        <f>SUM(AC25, AC23, AC17)</f>
        <v>0</v>
      </c>
      <c r="AD28" s="329"/>
      <c r="AE28" s="352">
        <f>AE17+AE23+AE25</f>
        <v>0</v>
      </c>
      <c r="AF28" s="329"/>
      <c r="AG28" s="358">
        <f>SUM(AG25, AG23, AG17)</f>
        <v>0</v>
      </c>
      <c r="AH28" s="366">
        <f>SUM(G28, K28, O28, S28, W28, AA28, AE28)</f>
        <v>0</v>
      </c>
      <c r="AI28" s="369">
        <f t="shared" si="1"/>
        <v>0</v>
      </c>
      <c r="AJ28" s="372">
        <f t="shared" si="2"/>
        <v>0</v>
      </c>
    </row>
    <row r="29" spans="1:36" x14ac:dyDescent="0.35">
      <c r="A29" s="173"/>
      <c r="B29" s="174"/>
      <c r="C29" s="174"/>
      <c r="D29" s="174"/>
      <c r="E29" s="174"/>
      <c r="F29" s="329"/>
      <c r="G29" s="330"/>
      <c r="H29" s="329"/>
      <c r="I29" s="330"/>
      <c r="J29" s="329"/>
      <c r="K29" s="330"/>
      <c r="L29" s="329"/>
      <c r="M29" s="330"/>
      <c r="N29" s="329"/>
      <c r="O29" s="330"/>
      <c r="P29" s="329"/>
      <c r="Q29" s="330"/>
      <c r="R29" s="329"/>
      <c r="S29" s="330"/>
      <c r="T29" s="329"/>
      <c r="U29" s="330"/>
      <c r="V29" s="329"/>
      <c r="W29" s="330"/>
      <c r="X29" s="329"/>
      <c r="Y29" s="330"/>
      <c r="Z29" s="329"/>
      <c r="AA29" s="330"/>
      <c r="AB29" s="329"/>
      <c r="AC29" s="330"/>
      <c r="AD29" s="329"/>
      <c r="AE29" s="330"/>
      <c r="AF29" s="329"/>
      <c r="AG29" s="330"/>
      <c r="AH29" s="365"/>
      <c r="AI29" s="370"/>
      <c r="AJ29" s="373"/>
    </row>
    <row r="30" spans="1:36" x14ac:dyDescent="0.35">
      <c r="A30" s="173"/>
      <c r="B30" s="174"/>
      <c r="C30" s="174"/>
      <c r="D30" s="174"/>
      <c r="E30" s="174"/>
      <c r="F30" s="329"/>
      <c r="G30" s="330"/>
      <c r="H30" s="329"/>
      <c r="I30" s="330"/>
      <c r="J30" s="329"/>
      <c r="K30" s="330"/>
      <c r="L30" s="329"/>
      <c r="M30" s="330"/>
      <c r="N30" s="329"/>
      <c r="O30" s="330"/>
      <c r="P30" s="329"/>
      <c r="Q30" s="330"/>
      <c r="R30" s="329"/>
      <c r="S30" s="330"/>
      <c r="T30" s="329"/>
      <c r="U30" s="330"/>
      <c r="V30" s="329"/>
      <c r="W30" s="330"/>
      <c r="X30" s="329"/>
      <c r="Y30" s="330"/>
      <c r="Z30" s="329"/>
      <c r="AA30" s="330"/>
      <c r="AB30" s="329"/>
      <c r="AC30" s="330"/>
      <c r="AD30" s="329"/>
      <c r="AE30" s="330"/>
      <c r="AF30" s="329"/>
      <c r="AG30" s="330"/>
      <c r="AH30" s="365"/>
      <c r="AI30" s="370"/>
      <c r="AJ30" s="373"/>
    </row>
    <row r="31" spans="1:36" s="171" customFormat="1" x14ac:dyDescent="0.35">
      <c r="A31" s="177"/>
      <c r="B31" s="178"/>
      <c r="C31" s="178"/>
      <c r="D31" s="178"/>
      <c r="E31" s="178"/>
      <c r="F31" s="515" t="s">
        <v>43</v>
      </c>
      <c r="G31" s="516"/>
      <c r="H31" s="515" t="s">
        <v>10</v>
      </c>
      <c r="I31" s="516"/>
      <c r="J31" s="515" t="s">
        <v>44</v>
      </c>
      <c r="K31" s="516"/>
      <c r="L31" s="515" t="s">
        <v>12</v>
      </c>
      <c r="M31" s="516"/>
      <c r="N31" s="515" t="s">
        <v>45</v>
      </c>
      <c r="O31" s="516"/>
      <c r="P31" s="515" t="s">
        <v>14</v>
      </c>
      <c r="Q31" s="516"/>
      <c r="R31" s="515" t="s">
        <v>46</v>
      </c>
      <c r="S31" s="516"/>
      <c r="T31" s="515" t="s">
        <v>16</v>
      </c>
      <c r="U31" s="516"/>
      <c r="V31" s="515" t="s">
        <v>47</v>
      </c>
      <c r="W31" s="516"/>
      <c r="X31" s="515" t="s">
        <v>18</v>
      </c>
      <c r="Y31" s="516"/>
      <c r="Z31" s="515" t="s">
        <v>48</v>
      </c>
      <c r="AA31" s="516"/>
      <c r="AB31" s="515" t="s">
        <v>20</v>
      </c>
      <c r="AC31" s="516"/>
      <c r="AD31" s="515" t="s">
        <v>49</v>
      </c>
      <c r="AE31" s="516"/>
      <c r="AF31" s="515" t="s">
        <v>22</v>
      </c>
      <c r="AG31" s="516"/>
      <c r="AH31" s="367" t="s">
        <v>50</v>
      </c>
      <c r="AI31" s="367" t="s">
        <v>50</v>
      </c>
      <c r="AJ31" s="374" t="s">
        <v>51</v>
      </c>
    </row>
    <row r="32" spans="1:36" x14ac:dyDescent="0.35">
      <c r="A32" s="175" t="s">
        <v>52</v>
      </c>
      <c r="B32" s="174"/>
      <c r="C32" s="174"/>
      <c r="D32" s="174"/>
      <c r="E32" s="174"/>
      <c r="F32" s="519">
        <f>SUM(F27, G28)</f>
        <v>0</v>
      </c>
      <c r="G32" s="520"/>
      <c r="H32" s="517">
        <f>SUM(H27, I28)</f>
        <v>0</v>
      </c>
      <c r="I32" s="518"/>
      <c r="J32" s="519">
        <f>SUM(J27, K28)</f>
        <v>0</v>
      </c>
      <c r="K32" s="520"/>
      <c r="L32" s="517">
        <f>SUM(L27, M28)</f>
        <v>0</v>
      </c>
      <c r="M32" s="518"/>
      <c r="N32" s="519">
        <f>SUM(N27, O28)</f>
        <v>0</v>
      </c>
      <c r="O32" s="520"/>
      <c r="P32" s="517">
        <f>SUM(P27, Q28)</f>
        <v>0</v>
      </c>
      <c r="Q32" s="518"/>
      <c r="R32" s="519">
        <f>SUM(R27, S28)</f>
        <v>0</v>
      </c>
      <c r="S32" s="520"/>
      <c r="T32" s="517">
        <f>SUM(T27, U28)</f>
        <v>0</v>
      </c>
      <c r="U32" s="518"/>
      <c r="V32" s="519">
        <f>SUM(V27, W28)</f>
        <v>0</v>
      </c>
      <c r="W32" s="520"/>
      <c r="X32" s="517">
        <f>SUM(X27, Y28)</f>
        <v>0</v>
      </c>
      <c r="Y32" s="518"/>
      <c r="Z32" s="519">
        <f>SUM(Z27, AA28)</f>
        <v>0</v>
      </c>
      <c r="AA32" s="520"/>
      <c r="AB32" s="517">
        <f>SUM(AB27, AC28)</f>
        <v>0</v>
      </c>
      <c r="AC32" s="518"/>
      <c r="AD32" s="519">
        <f>SUM(AD27, AE28)</f>
        <v>0</v>
      </c>
      <c r="AE32" s="520"/>
      <c r="AF32" s="517">
        <f>SUM(AF27, AG28)</f>
        <v>0</v>
      </c>
      <c r="AG32" s="518"/>
      <c r="AH32" s="368">
        <f>SUM(F32, J32, N32, R32, V32, Z32, AD32)</f>
        <v>0</v>
      </c>
      <c r="AI32" s="371">
        <f t="shared" ref="AI32" si="5">SUM(IF($H$27&lt;&gt;0,H32:I32,F32:G32),IF($L$27&lt;&gt;0,L32:M32,J32:K32), IF($P$27&lt;&gt;0, P32:Q32, N32:O32), IF($T$27&lt;&gt;0, T32:U32, R32:S32), IF($X$27&lt;&gt;0, X32:Y32, V32:W32), IF($AB$27&lt;&gt;0, AB32:AC32, Z32:AA32), IF($AF$27&lt;&gt;0, AF32:AG32, AD32:AE32))</f>
        <v>0</v>
      </c>
      <c r="AJ32" s="375">
        <f t="shared" ref="AJ32" si="6">AH32-AI32</f>
        <v>0</v>
      </c>
    </row>
    <row r="33" spans="1:36" x14ac:dyDescent="0.35">
      <c r="A33" s="22"/>
      <c r="B33" s="174"/>
      <c r="C33" s="174"/>
      <c r="D33" s="174"/>
      <c r="E33" s="174"/>
      <c r="F33" s="179"/>
      <c r="G33" s="179"/>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74"/>
    </row>
    <row r="34" spans="1:36" ht="16" thickBot="1" x14ac:dyDescent="0.4">
      <c r="A34" s="247"/>
      <c r="B34" s="246"/>
      <c r="C34" s="246"/>
      <c r="D34" s="246"/>
      <c r="E34" s="246"/>
      <c r="F34" s="245"/>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74"/>
      <c r="AI34" s="242"/>
      <c r="AJ34" s="242"/>
    </row>
    <row r="35" spans="1:36" x14ac:dyDescent="0.35">
      <c r="A35" s="535" t="s">
        <v>54</v>
      </c>
      <c r="B35" s="536"/>
      <c r="C35" s="536"/>
      <c r="D35" s="536"/>
      <c r="E35" s="536"/>
      <c r="F35" s="536"/>
      <c r="G35" s="244">
        <v>0.15</v>
      </c>
      <c r="J35" s="180"/>
      <c r="K35" s="180"/>
      <c r="L35" s="180"/>
      <c r="M35" s="180"/>
      <c r="N35" s="174"/>
      <c r="O35" s="174"/>
      <c r="P35" s="174"/>
      <c r="Q35" s="174"/>
      <c r="R35" s="174"/>
      <c r="S35" s="174"/>
      <c r="T35" s="174"/>
      <c r="U35" s="174"/>
      <c r="V35" s="174"/>
      <c r="W35" s="174"/>
      <c r="X35" s="174"/>
      <c r="Y35" s="174"/>
      <c r="Z35" s="174"/>
      <c r="AA35" s="174"/>
      <c r="AB35" s="174"/>
      <c r="AC35" s="174"/>
      <c r="AD35" s="174"/>
      <c r="AE35" s="174"/>
      <c r="AF35" s="174"/>
      <c r="AG35" s="174"/>
      <c r="AH35" s="174"/>
      <c r="AI35" s="241" t="s">
        <v>53</v>
      </c>
      <c r="AJ35" s="243">
        <v>0.15</v>
      </c>
    </row>
    <row r="36" spans="1:36" x14ac:dyDescent="0.35">
      <c r="A36" s="533" t="s">
        <v>55</v>
      </c>
      <c r="B36" s="534"/>
      <c r="C36" s="534"/>
      <c r="D36" s="534"/>
      <c r="E36" s="534"/>
      <c r="F36" s="534"/>
      <c r="G36" s="185">
        <f>'Year 1'!D82+'Year 2'!D82+'Year 3'!D82+'Year 4'!D82+'Year 5'!D82+'Year 6'!D82+'Year 7'!D82</f>
        <v>0</v>
      </c>
      <c r="J36" s="180"/>
      <c r="K36" s="180"/>
      <c r="L36" s="180"/>
      <c r="M36" s="180"/>
      <c r="N36" s="174"/>
      <c r="O36" s="174"/>
      <c r="P36" s="174"/>
      <c r="Q36" s="174"/>
      <c r="R36" s="174"/>
      <c r="S36" s="174"/>
      <c r="T36" s="174"/>
      <c r="U36" s="174"/>
      <c r="V36" s="174"/>
      <c r="W36" s="174"/>
      <c r="X36" s="174"/>
      <c r="Y36" s="174"/>
      <c r="Z36" s="174"/>
      <c r="AA36" s="174"/>
      <c r="AB36" s="174"/>
      <c r="AC36" s="174"/>
      <c r="AD36" s="174"/>
      <c r="AE36" s="174"/>
      <c r="AF36" s="174"/>
      <c r="AG36" s="174"/>
      <c r="AH36" s="174"/>
      <c r="AI36" s="140" t="s">
        <v>55</v>
      </c>
      <c r="AJ36" s="186">
        <f>AI27</f>
        <v>0</v>
      </c>
    </row>
    <row r="37" spans="1:36" x14ac:dyDescent="0.35">
      <c r="A37" s="533" t="s">
        <v>56</v>
      </c>
      <c r="B37" s="534"/>
      <c r="C37" s="534"/>
      <c r="D37" s="534"/>
      <c r="E37" s="534"/>
      <c r="F37" s="534"/>
      <c r="G37" s="185">
        <f>'Year 1'!D83+'Year 2'!D83+'Year 3'!D83+'Year 4'!D83+'Year 5'!D83+'Year 6'!D83+'Year 7'!D83</f>
        <v>0</v>
      </c>
      <c r="J37" s="180"/>
      <c r="K37" s="180"/>
      <c r="L37" s="180"/>
      <c r="M37" s="180"/>
      <c r="N37" s="174"/>
      <c r="O37" s="174"/>
      <c r="P37" s="174"/>
      <c r="Q37" s="174"/>
      <c r="R37" s="174"/>
      <c r="S37" s="174"/>
      <c r="T37" s="174"/>
      <c r="U37" s="174"/>
      <c r="V37" s="174"/>
      <c r="W37" s="174"/>
      <c r="X37" s="174"/>
      <c r="Y37" s="174"/>
      <c r="Z37" s="174"/>
      <c r="AA37" s="174"/>
      <c r="AB37" s="174"/>
      <c r="AC37" s="174"/>
      <c r="AD37" s="174"/>
      <c r="AE37" s="174"/>
      <c r="AF37" s="174"/>
      <c r="AG37" s="174"/>
      <c r="AH37" s="174"/>
      <c r="AI37" s="140" t="s">
        <v>56</v>
      </c>
      <c r="AJ37" s="186">
        <f>SUM(IF('Year 1'!S82&lt;&gt;0, 'Year 1'!S83, 'Year 1'!D83), IF('Year 2'!S82&lt;&gt;0, 'Year 2'!S83, 'Year 2'!D83), IF('Year 3'!S82&lt;&gt;0, 'Year 3'!S83, 'Year 3'!D83),  IF('Year 4'!S82&lt;&gt;0, 'Year 4'!S83, 'Year 4'!D83), IF('Year 5'!S82&lt;&gt;0, 'Year 5'!S83, 'Year 5'!D83), IF('Year 6'!S82&lt;&gt;0, 'Year 6'!S83, 'Year 6'!D83), IF('Year 7'!S82&lt;&gt;0, 'Year 7'!S83, 'Year 7'!D83))</f>
        <v>0</v>
      </c>
    </row>
    <row r="38" spans="1:36" x14ac:dyDescent="0.35">
      <c r="A38" s="533" t="s">
        <v>57</v>
      </c>
      <c r="B38" s="534"/>
      <c r="C38" s="534"/>
      <c r="D38" s="534"/>
      <c r="E38" s="534"/>
      <c r="F38" s="534"/>
      <c r="G38" s="185">
        <f>'Year 1'!D84+'Year 2'!D84+'Year 3'!D84+'Year 4'!D84+'Year 5'!D84+'Year 6'!D84+'Year 7'!D84</f>
        <v>0</v>
      </c>
      <c r="J38" s="180"/>
      <c r="K38" s="180"/>
      <c r="L38" s="180"/>
      <c r="M38" s="180"/>
      <c r="N38" s="174"/>
      <c r="O38" s="174"/>
      <c r="P38" s="174"/>
      <c r="Q38" s="174"/>
      <c r="R38" s="174"/>
      <c r="S38" s="174"/>
      <c r="T38" s="174"/>
      <c r="U38" s="174"/>
      <c r="V38" s="174"/>
      <c r="W38" s="174"/>
      <c r="X38" s="174"/>
      <c r="Y38" s="174"/>
      <c r="Z38" s="174"/>
      <c r="AA38" s="174"/>
      <c r="AB38" s="174"/>
      <c r="AC38" s="174"/>
      <c r="AD38" s="174"/>
      <c r="AE38" s="174"/>
      <c r="AF38" s="174"/>
      <c r="AG38" s="174"/>
      <c r="AH38" s="174"/>
      <c r="AI38" s="140" t="s">
        <v>57</v>
      </c>
      <c r="AJ38" s="186">
        <f>SUM(IF('Year 1'!S82&lt;&gt;0, 'Year 1'!S84, 'Year 1'!D84), IF('Year 2'!S82&lt;&gt;0, 'Year 2'!S84, 'Year 2'!D84), IF('Year 3'!S82&lt;&gt;0, 'Year 3'!S84, 'Year 3'!D84),  IF('Year 4'!S82&lt;&gt;0, 'Year 4'!S84, 'Year 4'!D84), IF('Year 5'!S82&lt;&gt;0, 'Year 5'!S84, 'Year 5'!D84), IF('Year 6'!S82&lt;&gt;0, 'Year 6'!S84, 'Year 6'!D84), IF('Year 7'!S82&lt;&gt;0, 'Year 7'!S84, 'Year 7'!D84))</f>
        <v>0</v>
      </c>
    </row>
    <row r="39" spans="1:36" x14ac:dyDescent="0.35">
      <c r="A39" s="533" t="s">
        <v>58</v>
      </c>
      <c r="B39" s="534"/>
      <c r="C39" s="534"/>
      <c r="D39" s="534"/>
      <c r="E39" s="534"/>
      <c r="F39" s="534"/>
      <c r="G39" s="185">
        <f>G37+G38</f>
        <v>0</v>
      </c>
      <c r="J39" s="180"/>
      <c r="K39" s="180"/>
      <c r="L39" s="180"/>
      <c r="M39" s="180"/>
      <c r="N39" s="174"/>
      <c r="O39" s="174"/>
      <c r="P39" s="174"/>
      <c r="Q39" s="174"/>
      <c r="R39" s="174"/>
      <c r="S39" s="174"/>
      <c r="T39" s="174"/>
      <c r="U39" s="174"/>
      <c r="V39" s="174"/>
      <c r="W39" s="174"/>
      <c r="X39" s="174"/>
      <c r="Y39" s="174"/>
      <c r="Z39" s="174"/>
      <c r="AA39" s="174"/>
      <c r="AB39" s="174"/>
      <c r="AC39" s="174"/>
      <c r="AD39" s="174"/>
      <c r="AE39" s="174"/>
      <c r="AF39" s="174"/>
      <c r="AG39" s="174"/>
      <c r="AH39" s="174"/>
      <c r="AI39" s="140" t="s">
        <v>42</v>
      </c>
      <c r="AJ39" s="186">
        <f>SUM(AJ37, AJ38)</f>
        <v>0</v>
      </c>
    </row>
    <row r="40" spans="1:36" x14ac:dyDescent="0.35">
      <c r="A40" s="533" t="s">
        <v>59</v>
      </c>
      <c r="B40" s="534"/>
      <c r="C40" s="534"/>
      <c r="D40" s="534"/>
      <c r="E40" s="534"/>
      <c r="F40" s="534"/>
      <c r="G40" s="168" t="e">
        <f>G38/G39</f>
        <v>#DIV/0!</v>
      </c>
      <c r="J40" s="180"/>
      <c r="K40" s="180"/>
      <c r="L40" s="180"/>
      <c r="M40" s="180"/>
      <c r="N40" s="174"/>
      <c r="O40" s="174"/>
      <c r="P40" s="174"/>
      <c r="Q40" s="174"/>
      <c r="R40" s="174"/>
      <c r="S40" s="174"/>
      <c r="T40" s="174"/>
      <c r="U40" s="174"/>
      <c r="V40" s="174"/>
      <c r="W40" s="174"/>
      <c r="X40" s="174"/>
      <c r="Y40" s="174"/>
      <c r="Z40" s="174"/>
      <c r="AA40" s="174"/>
      <c r="AB40" s="174"/>
      <c r="AC40" s="174"/>
      <c r="AD40" s="174"/>
      <c r="AE40" s="174"/>
      <c r="AF40" s="174"/>
      <c r="AG40" s="174"/>
      <c r="AH40" s="174"/>
      <c r="AI40" s="140" t="s">
        <v>59</v>
      </c>
      <c r="AJ40" s="503" t="e">
        <f>AJ38/AJ39</f>
        <v>#DIV/0!</v>
      </c>
    </row>
    <row r="41" spans="1:36" x14ac:dyDescent="0.35">
      <c r="A41" s="533" t="s">
        <v>60</v>
      </c>
      <c r="B41" s="534"/>
      <c r="C41" s="534"/>
      <c r="D41" s="534"/>
      <c r="E41" s="534"/>
      <c r="F41" s="534"/>
      <c r="G41" s="505" t="e">
        <f>G45 &amp; G46 &amp; G47</f>
        <v>#DIV/0!</v>
      </c>
      <c r="J41" s="180"/>
      <c r="K41" s="180"/>
      <c r="L41" s="180"/>
      <c r="M41" s="180"/>
      <c r="N41" s="174"/>
      <c r="O41" s="174"/>
      <c r="P41" s="174"/>
      <c r="Q41" s="174"/>
      <c r="R41" s="174"/>
      <c r="S41" s="174"/>
      <c r="T41" s="174"/>
      <c r="U41" s="174"/>
      <c r="V41" s="174"/>
      <c r="W41" s="174"/>
      <c r="X41" s="174"/>
      <c r="Y41" s="174"/>
      <c r="Z41" s="174"/>
      <c r="AA41" s="174"/>
      <c r="AB41" s="174"/>
      <c r="AC41" s="174"/>
      <c r="AD41" s="174"/>
      <c r="AE41" s="174"/>
      <c r="AF41" s="174"/>
      <c r="AG41" s="174"/>
      <c r="AH41" s="174"/>
      <c r="AI41" s="140" t="s">
        <v>60</v>
      </c>
      <c r="AJ41" s="504" t="e">
        <f>AJ45&amp;AJ46&amp;AJ47</f>
        <v>#DIV/0!</v>
      </c>
    </row>
    <row r="42" spans="1:36" ht="16" thickBot="1" x14ac:dyDescent="0.4">
      <c r="A42" s="531" t="s">
        <v>61</v>
      </c>
      <c r="B42" s="532"/>
      <c r="C42" s="532"/>
      <c r="D42" s="532"/>
      <c r="E42" s="532"/>
      <c r="F42" s="532"/>
      <c r="G42" s="187">
        <f>G39+G36</f>
        <v>0</v>
      </c>
      <c r="J42" s="180"/>
      <c r="K42" s="180"/>
      <c r="L42" s="180"/>
      <c r="M42" s="180"/>
      <c r="N42" s="174"/>
      <c r="O42" s="174"/>
      <c r="P42" s="174"/>
      <c r="Q42" s="174"/>
      <c r="R42" s="174"/>
      <c r="S42" s="174"/>
      <c r="T42" s="174"/>
      <c r="U42" s="174"/>
      <c r="V42" s="174"/>
      <c r="W42" s="174"/>
      <c r="X42" s="174"/>
      <c r="Y42" s="174"/>
      <c r="Z42" s="174"/>
      <c r="AA42" s="174"/>
      <c r="AB42" s="174"/>
      <c r="AC42" s="174"/>
      <c r="AD42" s="174"/>
      <c r="AE42" s="174"/>
      <c r="AF42" s="174"/>
      <c r="AG42" s="174"/>
      <c r="AH42" s="174"/>
      <c r="AI42" s="188" t="s">
        <v>61</v>
      </c>
      <c r="AJ42" s="189">
        <f>SUM(AJ36, AJ39)</f>
        <v>0</v>
      </c>
    </row>
    <row r="43" spans="1:36" x14ac:dyDescent="0.35">
      <c r="A43" s="174"/>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row>
    <row r="45" spans="1:36" hidden="1" x14ac:dyDescent="0.35">
      <c r="G45" s="2" t="e">
        <f>G36/G36</f>
        <v>#DIV/0!</v>
      </c>
      <c r="AJ45" s="2" t="e">
        <f>AJ36/AJ36</f>
        <v>#DIV/0!</v>
      </c>
    </row>
    <row r="46" spans="1:36" hidden="1" x14ac:dyDescent="0.35">
      <c r="G46" s="2" t="s">
        <v>62</v>
      </c>
      <c r="AJ46" s="2" t="s">
        <v>62</v>
      </c>
    </row>
    <row r="47" spans="1:36" hidden="1" x14ac:dyDescent="0.35">
      <c r="G47" s="184" t="e">
        <f>G39/G36</f>
        <v>#DIV/0!</v>
      </c>
      <c r="H47" s="184"/>
      <c r="I47" s="184"/>
      <c r="AJ47" s="184" t="e">
        <f>AJ39/AJ36</f>
        <v>#DIV/0!</v>
      </c>
    </row>
  </sheetData>
  <sheetProtection algorithmName="SHA-512" hashValue="viSPA6jO2l4vZcJhXw4mrOAH3UcV2qBfS40aE5FkUFKP2bD31kqUaUqQ1Wezs2cSjFAAP7lN880hJVN78xKcSw==" saltValue="VjKOF/3G1wQwpFjDCPQuZA==" spinCount="100000" sheet="1" formatCells="0" formatColumns="0" formatRows="0"/>
  <mergeCells count="56">
    <mergeCell ref="A42:F42"/>
    <mergeCell ref="A41:F41"/>
    <mergeCell ref="F31:G31"/>
    <mergeCell ref="J31:K31"/>
    <mergeCell ref="N31:O31"/>
    <mergeCell ref="F32:G32"/>
    <mergeCell ref="J32:K32"/>
    <mergeCell ref="N32:O32"/>
    <mergeCell ref="A40:F40"/>
    <mergeCell ref="A36:F36"/>
    <mergeCell ref="A37:F37"/>
    <mergeCell ref="A38:F38"/>
    <mergeCell ref="A39:F39"/>
    <mergeCell ref="A35:F35"/>
    <mergeCell ref="H32:I32"/>
    <mergeCell ref="H31:I31"/>
    <mergeCell ref="T11:U11"/>
    <mergeCell ref="X11:Y11"/>
    <mergeCell ref="Z11:AA11"/>
    <mergeCell ref="AB11:AC11"/>
    <mergeCell ref="Z31:AA31"/>
    <mergeCell ref="AB31:AC31"/>
    <mergeCell ref="V31:W31"/>
    <mergeCell ref="V32:W32"/>
    <mergeCell ref="AJ11:AJ12"/>
    <mergeCell ref="X31:Y31"/>
    <mergeCell ref="X32:Y32"/>
    <mergeCell ref="AI11:AI12"/>
    <mergeCell ref="V11:W11"/>
    <mergeCell ref="AH11:AH12"/>
    <mergeCell ref="Z32:AA32"/>
    <mergeCell ref="AD11:AE11"/>
    <mergeCell ref="AF11:AG11"/>
    <mergeCell ref="AD31:AE31"/>
    <mergeCell ref="AF31:AG31"/>
    <mergeCell ref="AD32:AE32"/>
    <mergeCell ref="AF32:AG32"/>
    <mergeCell ref="AB32:AC32"/>
    <mergeCell ref="E5:R5"/>
    <mergeCell ref="E6:R6"/>
    <mergeCell ref="E7:R7"/>
    <mergeCell ref="F11:G11"/>
    <mergeCell ref="J11:K11"/>
    <mergeCell ref="N11:O11"/>
    <mergeCell ref="R11:S11"/>
    <mergeCell ref="L11:M11"/>
    <mergeCell ref="P11:Q11"/>
    <mergeCell ref="H11:I11"/>
    <mergeCell ref="P31:Q31"/>
    <mergeCell ref="T31:U31"/>
    <mergeCell ref="L32:M32"/>
    <mergeCell ref="P32:Q32"/>
    <mergeCell ref="T32:U32"/>
    <mergeCell ref="L31:M31"/>
    <mergeCell ref="R31:S31"/>
    <mergeCell ref="R32:S32"/>
  </mergeCells>
  <conditionalFormatting sqref="F32:G32">
    <cfRule type="expression" dxfId="133" priority="44">
      <formula>($G$28-$F$27)&lt;0</formula>
    </cfRule>
  </conditionalFormatting>
  <conditionalFormatting sqref="G39">
    <cfRule type="cellIs" dxfId="132" priority="45" operator="lessThan">
      <formula>$G$36</formula>
    </cfRule>
  </conditionalFormatting>
  <conditionalFormatting sqref="H32:I32">
    <cfRule type="expression" dxfId="131" priority="27">
      <formula>"($I$28-$H$27)&lt;0"</formula>
    </cfRule>
  </conditionalFormatting>
  <conditionalFormatting sqref="J32:K32">
    <cfRule type="expression" dxfId="130" priority="18">
      <formula>($G$28-$F$27)&lt;0</formula>
    </cfRule>
  </conditionalFormatting>
  <conditionalFormatting sqref="L32:M32">
    <cfRule type="expression" dxfId="129" priority="6">
      <formula>"($I$28-$H$27)&lt;0"</formula>
    </cfRule>
  </conditionalFormatting>
  <conditionalFormatting sqref="N32:O32">
    <cfRule type="expression" dxfId="128" priority="17">
      <formula>($G$28-$F$27)&lt;0</formula>
    </cfRule>
  </conditionalFormatting>
  <conditionalFormatting sqref="P32:Q32">
    <cfRule type="expression" dxfId="127" priority="5">
      <formula>"($I$28-$H$27)&lt;0"</formula>
    </cfRule>
  </conditionalFormatting>
  <conditionalFormatting sqref="R32:S32">
    <cfRule type="expression" dxfId="126" priority="16">
      <formula>($G$28-$F$27)&lt;0</formula>
    </cfRule>
  </conditionalFormatting>
  <conditionalFormatting sqref="T32:U32">
    <cfRule type="expression" dxfId="125" priority="4">
      <formula>"($I$28-$H$27)&lt;0"</formula>
    </cfRule>
  </conditionalFormatting>
  <conditionalFormatting sqref="V32:W32">
    <cfRule type="expression" dxfId="124" priority="15">
      <formula>($G$28-$F$27)&lt;0</formula>
    </cfRule>
  </conditionalFormatting>
  <conditionalFormatting sqref="X32:Y32">
    <cfRule type="expression" dxfId="123" priority="3">
      <formula>"($I$28-$H$27)&lt;0"</formula>
    </cfRule>
  </conditionalFormatting>
  <conditionalFormatting sqref="Z32:AA32">
    <cfRule type="expression" dxfId="122" priority="14">
      <formula>($G$28-$F$27)&lt;0</formula>
    </cfRule>
  </conditionalFormatting>
  <conditionalFormatting sqref="AB32:AC32">
    <cfRule type="expression" dxfId="121" priority="2">
      <formula>"($I$28-$H$27)&lt;0"</formula>
    </cfRule>
  </conditionalFormatting>
  <conditionalFormatting sqref="AD32:AE32">
    <cfRule type="expression" dxfId="120" priority="13">
      <formula>($G$28-$F$27)&lt;0</formula>
    </cfRule>
  </conditionalFormatting>
  <conditionalFormatting sqref="AF32:AG32">
    <cfRule type="expression" dxfId="119" priority="1">
      <formula>"($I$28-$H$27)&lt;0"</formula>
    </cfRule>
  </conditionalFormatting>
  <dataValidations count="1">
    <dataValidation allowBlank="1" showInputMessage="1" showErrorMessage="1" prompt="Insert 'NO' if IDC is more than 10%." sqref="G42" xr:uid="{00000000-0002-0000-0200-000000000000}"/>
  </dataValidations>
  <printOptions horizontalCentered="1"/>
  <pageMargins left="0.25" right="0.25" top="0.75" bottom="0.75" header="0.3" footer="0.3"/>
  <pageSetup scale="13" fitToHeight="0" orientation="landscape"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68013-F166-43B0-A9B8-07D53A1CC506}">
  <sheetPr>
    <tabColor theme="2"/>
  </sheetPr>
  <dimension ref="B1:BD319"/>
  <sheetViews>
    <sheetView showGridLines="0" zoomScale="60" zoomScaleNormal="60" workbookViewId="0">
      <selection activeCell="C3" sqref="C3:I3"/>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59" t="s">
        <v>258</v>
      </c>
      <c r="C2" s="760"/>
      <c r="D2" s="760"/>
      <c r="E2" s="760"/>
      <c r="F2" s="760"/>
      <c r="G2" s="760"/>
      <c r="H2" s="760"/>
      <c r="I2" s="801"/>
      <c r="K2" s="457"/>
      <c r="L2" s="457"/>
      <c r="M2" s="457"/>
      <c r="N2" s="759" t="s">
        <v>258</v>
      </c>
      <c r="O2" s="760"/>
      <c r="P2" s="760"/>
      <c r="Q2" s="760"/>
      <c r="R2" s="760"/>
      <c r="S2" s="760"/>
      <c r="T2" s="760"/>
      <c r="U2" s="801"/>
      <c r="W2" s="457"/>
      <c r="X2" s="457"/>
      <c r="Y2" s="457"/>
      <c r="Z2" s="457"/>
      <c r="AA2" s="457"/>
      <c r="AB2" s="759" t="s">
        <v>258</v>
      </c>
      <c r="AC2" s="760"/>
      <c r="AD2" s="760"/>
      <c r="AE2" s="760"/>
      <c r="AF2" s="760"/>
      <c r="AG2" s="760"/>
      <c r="AH2" s="760"/>
      <c r="AI2" s="801"/>
      <c r="AK2" s="457"/>
      <c r="AL2" s="457"/>
      <c r="AM2" s="457"/>
      <c r="AN2" s="457"/>
      <c r="AO2" s="457"/>
      <c r="AP2" s="759" t="s">
        <v>258</v>
      </c>
      <c r="AQ2" s="760"/>
      <c r="AR2" s="760"/>
      <c r="AS2" s="760"/>
      <c r="AT2" s="760"/>
      <c r="AU2" s="760"/>
      <c r="AV2" s="760"/>
      <c r="AW2" s="801"/>
      <c r="AX2" s="457"/>
      <c r="AY2" s="457"/>
      <c r="AZ2" s="457"/>
      <c r="BA2" s="457"/>
      <c r="BB2" s="457"/>
      <c r="BC2" s="457"/>
      <c r="BD2" s="457"/>
    </row>
    <row r="3" spans="2:56" x14ac:dyDescent="0.35">
      <c r="B3" s="260" t="s">
        <v>234</v>
      </c>
      <c r="C3" s="775"/>
      <c r="D3" s="776"/>
      <c r="E3" s="776"/>
      <c r="F3" s="776"/>
      <c r="G3" s="776"/>
      <c r="H3" s="776"/>
      <c r="I3" s="777"/>
      <c r="K3" s="457"/>
      <c r="L3" s="457"/>
      <c r="M3" s="457"/>
      <c r="N3" s="260" t="s">
        <v>234</v>
      </c>
      <c r="O3" s="837">
        <f>C3</f>
        <v>0</v>
      </c>
      <c r="P3" s="838"/>
      <c r="Q3" s="838"/>
      <c r="R3" s="838"/>
      <c r="S3" s="838"/>
      <c r="T3" s="838"/>
      <c r="U3" s="839"/>
      <c r="W3" s="457"/>
      <c r="X3" s="457"/>
      <c r="Y3" s="457"/>
      <c r="Z3" s="457"/>
      <c r="AA3" s="457"/>
      <c r="AB3" s="260" t="s">
        <v>234</v>
      </c>
      <c r="AC3" s="812">
        <f>O3</f>
        <v>0</v>
      </c>
      <c r="AD3" s="813"/>
      <c r="AE3" s="813"/>
      <c r="AF3" s="813"/>
      <c r="AG3" s="813"/>
      <c r="AH3" s="813"/>
      <c r="AI3" s="814"/>
      <c r="AK3" s="457"/>
      <c r="AL3" s="457"/>
      <c r="AM3" s="457"/>
      <c r="AN3" s="457"/>
      <c r="AO3" s="457"/>
      <c r="AP3" s="260" t="s">
        <v>234</v>
      </c>
      <c r="AQ3" s="845">
        <f>C3</f>
        <v>0</v>
      </c>
      <c r="AR3" s="846"/>
      <c r="AS3" s="846"/>
      <c r="AT3" s="846"/>
      <c r="AU3" s="846"/>
      <c r="AV3" s="846"/>
      <c r="AW3" s="847"/>
      <c r="AX3" s="457"/>
      <c r="AY3" s="457"/>
      <c r="AZ3" s="457"/>
      <c r="BA3" s="457"/>
      <c r="BB3" s="457"/>
      <c r="BC3" s="457"/>
      <c r="BD3" s="457"/>
    </row>
    <row r="4" spans="2:56" x14ac:dyDescent="0.35">
      <c r="B4" s="260" t="s">
        <v>235</v>
      </c>
      <c r="C4" s="775"/>
      <c r="D4" s="776"/>
      <c r="E4" s="776"/>
      <c r="F4" s="776"/>
      <c r="G4" s="776"/>
      <c r="H4" s="776"/>
      <c r="I4" s="777"/>
      <c r="K4" s="457"/>
      <c r="L4" s="457"/>
      <c r="M4" s="457"/>
      <c r="N4" s="260" t="s">
        <v>235</v>
      </c>
      <c r="O4" s="837">
        <f>C4</f>
        <v>0</v>
      </c>
      <c r="P4" s="838"/>
      <c r="Q4" s="838"/>
      <c r="R4" s="838"/>
      <c r="S4" s="838"/>
      <c r="T4" s="838"/>
      <c r="U4" s="839"/>
      <c r="W4" s="457"/>
      <c r="X4" s="457"/>
      <c r="Y4" s="457"/>
      <c r="Z4" s="457"/>
      <c r="AA4" s="457"/>
      <c r="AB4" s="260" t="s">
        <v>235</v>
      </c>
      <c r="AC4" s="812">
        <f>O4</f>
        <v>0</v>
      </c>
      <c r="AD4" s="813"/>
      <c r="AE4" s="813"/>
      <c r="AF4" s="813"/>
      <c r="AG4" s="813"/>
      <c r="AH4" s="813"/>
      <c r="AI4" s="814"/>
      <c r="AK4" s="457"/>
      <c r="AL4" s="457"/>
      <c r="AM4" s="457"/>
      <c r="AN4" s="457"/>
      <c r="AO4" s="457"/>
      <c r="AP4" s="260" t="s">
        <v>235</v>
      </c>
      <c r="AQ4" s="845">
        <f>C4</f>
        <v>0</v>
      </c>
      <c r="AR4" s="846"/>
      <c r="AS4" s="846"/>
      <c r="AT4" s="846"/>
      <c r="AU4" s="846"/>
      <c r="AV4" s="846"/>
      <c r="AW4" s="847"/>
      <c r="AX4" s="457"/>
      <c r="AY4" s="457"/>
      <c r="AZ4" s="457"/>
      <c r="BA4" s="457"/>
      <c r="BB4" s="457"/>
      <c r="BC4" s="457"/>
      <c r="BD4" s="457"/>
    </row>
    <row r="5" spans="2:56" ht="16" thickBot="1" x14ac:dyDescent="0.4">
      <c r="B5" s="250" t="s">
        <v>236</v>
      </c>
      <c r="C5" s="778"/>
      <c r="D5" s="769"/>
      <c r="E5" s="769"/>
      <c r="F5" s="769"/>
      <c r="G5" s="769"/>
      <c r="H5" s="769"/>
      <c r="I5" s="836"/>
      <c r="K5" s="457"/>
      <c r="L5" s="457"/>
      <c r="M5" s="457"/>
      <c r="N5" s="250" t="s">
        <v>236</v>
      </c>
      <c r="O5" s="840">
        <f>C5</f>
        <v>0</v>
      </c>
      <c r="P5" s="841"/>
      <c r="Q5" s="841"/>
      <c r="R5" s="841"/>
      <c r="S5" s="841"/>
      <c r="T5" s="841"/>
      <c r="U5" s="842"/>
      <c r="W5" s="457"/>
      <c r="X5" s="457"/>
      <c r="Y5" s="457"/>
      <c r="Z5" s="457"/>
      <c r="AA5" s="457"/>
      <c r="AB5" s="250" t="s">
        <v>236</v>
      </c>
      <c r="AC5" s="815">
        <f>O5</f>
        <v>0</v>
      </c>
      <c r="AD5" s="816"/>
      <c r="AE5" s="816"/>
      <c r="AF5" s="816"/>
      <c r="AG5" s="816"/>
      <c r="AH5" s="816"/>
      <c r="AI5" s="817"/>
      <c r="AK5" s="457"/>
      <c r="AL5" s="457"/>
      <c r="AM5" s="457"/>
      <c r="AN5" s="457"/>
      <c r="AO5" s="457"/>
      <c r="AP5" s="250" t="s">
        <v>236</v>
      </c>
      <c r="AQ5" s="848">
        <f>C5</f>
        <v>0</v>
      </c>
      <c r="AR5" s="849"/>
      <c r="AS5" s="849"/>
      <c r="AT5" s="849"/>
      <c r="AU5" s="849"/>
      <c r="AV5" s="849"/>
      <c r="AW5" s="850"/>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823"/>
      <c r="P7" s="823"/>
      <c r="Q7" s="462"/>
      <c r="W7" s="457"/>
      <c r="X7" s="457"/>
      <c r="Y7" s="457"/>
      <c r="Z7" s="457"/>
      <c r="AA7" s="457"/>
      <c r="AB7" s="461"/>
      <c r="AC7" s="818"/>
      <c r="AD7" s="818"/>
      <c r="AE7" s="462"/>
      <c r="AK7" s="457"/>
      <c r="AL7" s="457"/>
      <c r="AM7" s="457"/>
      <c r="AN7" s="457"/>
      <c r="AO7" s="457"/>
      <c r="AP7" s="459"/>
      <c r="AQ7" s="823"/>
      <c r="AR7" s="823"/>
      <c r="AS7" s="462"/>
      <c r="AX7" s="457"/>
      <c r="AY7" s="457"/>
      <c r="AZ7" s="457"/>
      <c r="BA7" s="457"/>
      <c r="BB7" s="457"/>
      <c r="BC7" s="457"/>
      <c r="BD7" s="457"/>
    </row>
    <row r="8" spans="2:56" ht="16" thickBot="1" x14ac:dyDescent="0.4">
      <c r="B8" s="464" t="s">
        <v>318</v>
      </c>
      <c r="C8" s="465">
        <v>0.15</v>
      </c>
      <c r="D8" s="461"/>
      <c r="E8" s="466"/>
      <c r="K8" s="457"/>
      <c r="L8" s="457"/>
      <c r="M8" s="457"/>
      <c r="N8" s="464" t="s">
        <v>319</v>
      </c>
      <c r="O8" s="824">
        <v>0.15</v>
      </c>
      <c r="P8" s="825"/>
      <c r="Q8" s="466"/>
      <c r="W8" s="457"/>
      <c r="X8" s="457"/>
      <c r="Y8" s="457"/>
      <c r="Z8" s="457"/>
      <c r="AA8" s="457"/>
      <c r="AB8" s="461"/>
      <c r="AC8" s="818"/>
      <c r="AD8" s="818"/>
      <c r="AE8" s="466"/>
      <c r="AK8" s="457"/>
      <c r="AL8" s="457"/>
      <c r="AM8" s="457"/>
      <c r="AN8" s="457"/>
      <c r="AO8" s="457"/>
      <c r="AP8" s="464" t="s">
        <v>319</v>
      </c>
      <c r="AQ8" s="851">
        <v>0.15</v>
      </c>
      <c r="AR8" s="852"/>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26">
        <f>SUM(O46, O89, O132, O175, O218, O261, O304)</f>
        <v>0</v>
      </c>
      <c r="P9" s="827"/>
      <c r="Q9" s="461"/>
      <c r="W9" s="457"/>
      <c r="X9" s="457"/>
      <c r="Y9" s="457"/>
      <c r="Z9" s="457"/>
      <c r="AA9" s="457"/>
      <c r="AB9" s="468" t="s">
        <v>237</v>
      </c>
      <c r="AC9" s="819">
        <f>SUM(AC46, AC89, AC132, AC175, AC218, AC261, AC304)</f>
        <v>0</v>
      </c>
      <c r="AD9" s="820"/>
      <c r="AE9" s="461"/>
      <c r="AK9" s="457"/>
      <c r="AL9" s="457"/>
      <c r="AM9" s="457"/>
      <c r="AN9" s="457"/>
      <c r="AO9" s="457"/>
      <c r="AP9" s="467" t="s">
        <v>55</v>
      </c>
      <c r="AQ9" s="853">
        <f>SUM(AQ46, AQ89, AQ132, AQ175, AQ218, AQ261, AQ304)</f>
        <v>0</v>
      </c>
      <c r="AR9" s="854"/>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26">
        <f>SUM(O47, O90, O133, O176, O219, O262, O305)</f>
        <v>0</v>
      </c>
      <c r="P10" s="827"/>
      <c r="Q10" s="461"/>
      <c r="W10" s="457"/>
      <c r="X10" s="457"/>
      <c r="Y10" s="457"/>
      <c r="Z10" s="457"/>
      <c r="AA10" s="457"/>
      <c r="AB10" s="469" t="s">
        <v>238</v>
      </c>
      <c r="AC10" s="821">
        <f>SUM(AC47, AC90, AC133, AC176, AC219, AC262, AC305)</f>
        <v>0</v>
      </c>
      <c r="AD10" s="822"/>
      <c r="AE10" s="461"/>
      <c r="AK10" s="457"/>
      <c r="AL10" s="457"/>
      <c r="AM10" s="457"/>
      <c r="AN10" s="457"/>
      <c r="AO10" s="457"/>
      <c r="AP10" s="467" t="s">
        <v>56</v>
      </c>
      <c r="AQ10" s="853">
        <f>SUM(AQ47, AQ90, AQ133, AQ176, AQ219, AQ262, AQ305)</f>
        <v>0</v>
      </c>
      <c r="AR10" s="854"/>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26">
        <f>SUM(O48, O91, O134, O177, O220, O263, O306)</f>
        <v>0</v>
      </c>
      <c r="P11" s="827"/>
      <c r="Q11" s="461"/>
      <c r="W11" s="457"/>
      <c r="X11" s="457"/>
      <c r="Y11" s="457"/>
      <c r="Z11" s="457"/>
      <c r="AA11" s="457"/>
      <c r="AB11" s="469" t="s">
        <v>239</v>
      </c>
      <c r="AC11" s="821">
        <f>SUM(AC48, AC91, AC134, AC177, AC220, AC263, AC306)</f>
        <v>0</v>
      </c>
      <c r="AD11" s="822"/>
      <c r="AE11" s="461"/>
      <c r="AK11" s="457"/>
      <c r="AL11" s="457"/>
      <c r="AM11" s="457"/>
      <c r="AN11" s="457"/>
      <c r="AO11" s="457"/>
      <c r="AP11" s="467" t="s">
        <v>57</v>
      </c>
      <c r="AQ11" s="853">
        <f>SUM(AQ48, AQ91, AQ134, AQ177, AQ220, AQ263, AQ306)</f>
        <v>0</v>
      </c>
      <c r="AR11" s="854"/>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26">
        <f>SUM(O10:P11)</f>
        <v>0</v>
      </c>
      <c r="P12" s="827"/>
      <c r="Q12" s="461"/>
      <c r="W12" s="457"/>
      <c r="X12" s="457"/>
      <c r="Y12" s="457"/>
      <c r="Z12" s="457"/>
      <c r="AA12" s="457"/>
      <c r="AB12" s="469" t="s">
        <v>240</v>
      </c>
      <c r="AC12" s="821">
        <f>SUM(AC10:AD11)</f>
        <v>0</v>
      </c>
      <c r="AD12" s="822"/>
      <c r="AE12" s="461"/>
      <c r="AK12" s="457"/>
      <c r="AL12" s="457"/>
      <c r="AM12" s="457"/>
      <c r="AN12" s="457"/>
      <c r="AO12" s="457"/>
      <c r="AP12" s="467" t="s">
        <v>58</v>
      </c>
      <c r="AQ12" s="853">
        <f>SUM(AQ10:AR11)</f>
        <v>0</v>
      </c>
      <c r="AR12" s="854"/>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26">
        <f>SUM(O9:P11)</f>
        <v>0</v>
      </c>
      <c r="P13" s="827"/>
      <c r="Q13" s="461"/>
      <c r="W13" s="457"/>
      <c r="X13" s="457"/>
      <c r="Y13" s="457"/>
      <c r="Z13" s="457"/>
      <c r="AA13" s="457"/>
      <c r="AB13" s="469" t="s">
        <v>242</v>
      </c>
      <c r="AC13" s="834">
        <f>SUM(AC9:AD11)</f>
        <v>0</v>
      </c>
      <c r="AD13" s="835"/>
      <c r="AE13" s="461"/>
      <c r="AK13" s="457"/>
      <c r="AL13" s="457"/>
      <c r="AM13" s="457"/>
      <c r="AN13" s="457"/>
      <c r="AO13" s="457"/>
      <c r="AP13" s="467" t="s">
        <v>351</v>
      </c>
      <c r="AQ13" s="853">
        <f>SUM(AQ9:AR11)</f>
        <v>0</v>
      </c>
      <c r="AR13" s="854"/>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28" t="e">
        <f>Q14&amp;R14&amp;S14</f>
        <v>#DIV/0!</v>
      </c>
      <c r="P14" s="829"/>
      <c r="Q14" s="264" t="e">
        <f>P9/P9</f>
        <v>#DIV/0!</v>
      </c>
      <c r="R14" s="471" t="s">
        <v>62</v>
      </c>
      <c r="S14" s="265" t="e">
        <f>P12/P9</f>
        <v>#DIV/0!</v>
      </c>
      <c r="W14" s="457"/>
      <c r="X14" s="457"/>
      <c r="Y14" s="457"/>
      <c r="Z14" s="457"/>
      <c r="AA14" s="457"/>
      <c r="AB14" s="472" t="s">
        <v>243</v>
      </c>
      <c r="AC14" s="815" t="e">
        <f>AE14&amp;AF14&amp;AG14</f>
        <v>#DIV/0!</v>
      </c>
      <c r="AD14" s="817"/>
      <c r="AE14" s="264" t="e">
        <f>AD9/AD9</f>
        <v>#DIV/0!</v>
      </c>
      <c r="AF14" s="471" t="s">
        <v>62</v>
      </c>
      <c r="AG14" s="265" t="e">
        <f>AD12/AD9</f>
        <v>#DIV/0!</v>
      </c>
      <c r="AK14" s="457"/>
      <c r="AL14" s="457"/>
      <c r="AM14" s="457"/>
      <c r="AN14" s="457"/>
      <c r="AO14" s="457"/>
      <c r="AP14" s="470" t="s">
        <v>60</v>
      </c>
      <c r="AQ14" s="855" t="e">
        <f>AS14&amp;AT14&amp;AU14</f>
        <v>#DIV/0!</v>
      </c>
      <c r="AR14" s="856"/>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02" t="s">
        <v>303</v>
      </c>
      <c r="C17" s="803"/>
      <c r="D17" s="803"/>
      <c r="E17" s="803"/>
      <c r="F17" s="803"/>
      <c r="G17" s="803"/>
      <c r="H17" s="803"/>
      <c r="I17" s="803"/>
      <c r="J17" s="803"/>
      <c r="K17" s="804"/>
      <c r="N17" s="805" t="s">
        <v>78</v>
      </c>
      <c r="O17" s="806"/>
      <c r="P17" s="806"/>
      <c r="Q17" s="806"/>
      <c r="R17" s="806"/>
      <c r="S17" s="806"/>
      <c r="T17" s="806"/>
      <c r="U17" s="806"/>
      <c r="V17" s="806"/>
      <c r="W17" s="806"/>
      <c r="X17" s="806"/>
      <c r="Y17" s="807"/>
      <c r="AB17" s="808" t="s">
        <v>79</v>
      </c>
      <c r="AC17" s="809"/>
      <c r="AD17" s="809"/>
      <c r="AE17" s="809"/>
      <c r="AF17" s="809"/>
      <c r="AG17" s="809"/>
      <c r="AH17" s="809"/>
      <c r="AI17" s="809"/>
      <c r="AJ17" s="809"/>
      <c r="AK17" s="809"/>
      <c r="AL17" s="809"/>
      <c r="AM17" s="810"/>
      <c r="AP17" s="857" t="s">
        <v>340</v>
      </c>
      <c r="AQ17" s="858"/>
      <c r="AR17" s="858"/>
      <c r="AS17" s="858"/>
      <c r="AT17" s="858"/>
      <c r="AU17" s="858"/>
      <c r="AV17" s="858"/>
      <c r="AW17" s="858"/>
      <c r="AX17" s="858"/>
      <c r="AY17" s="859"/>
    </row>
    <row r="18" spans="2:51" ht="16" thickBot="1" x14ac:dyDescent="0.4">
      <c r="B18" s="250" t="s">
        <v>301</v>
      </c>
      <c r="C18" s="778"/>
      <c r="D18" s="770"/>
      <c r="E18" s="251" t="s">
        <v>302</v>
      </c>
      <c r="F18" s="830"/>
      <c r="G18" s="831"/>
      <c r="H18" s="831"/>
      <c r="I18" s="831"/>
      <c r="J18" s="831"/>
      <c r="K18" s="832"/>
      <c r="N18" s="250" t="s">
        <v>301</v>
      </c>
      <c r="O18" s="830"/>
      <c r="P18" s="831"/>
      <c r="Q18" s="833"/>
      <c r="R18" s="251" t="s">
        <v>302</v>
      </c>
      <c r="S18" s="830"/>
      <c r="T18" s="831"/>
      <c r="U18" s="831"/>
      <c r="V18" s="831"/>
      <c r="W18" s="831"/>
      <c r="X18" s="831"/>
      <c r="Y18" s="832"/>
      <c r="AB18" s="250" t="s">
        <v>301</v>
      </c>
      <c r="AC18" s="830"/>
      <c r="AD18" s="831"/>
      <c r="AE18" s="833"/>
      <c r="AF18" s="251" t="s">
        <v>302</v>
      </c>
      <c r="AG18" s="830"/>
      <c r="AH18" s="831"/>
      <c r="AI18" s="831"/>
      <c r="AJ18" s="831"/>
      <c r="AK18" s="831"/>
      <c r="AL18" s="831"/>
      <c r="AM18" s="832"/>
      <c r="AP18" s="250" t="s">
        <v>326</v>
      </c>
      <c r="AQ18" s="778"/>
      <c r="AR18" s="770"/>
      <c r="AS18" s="251" t="s">
        <v>327</v>
      </c>
      <c r="AT18" s="830"/>
      <c r="AU18" s="831"/>
      <c r="AV18" s="831"/>
      <c r="AW18" s="831"/>
      <c r="AX18" s="831"/>
      <c r="AY18" s="832"/>
    </row>
    <row r="19" spans="2:51" ht="16" thickBot="1" x14ac:dyDescent="0.4">
      <c r="D19" s="144"/>
      <c r="E19" s="144"/>
    </row>
    <row r="20" spans="2:51" x14ac:dyDescent="0.35">
      <c r="B20" s="771" t="s">
        <v>244</v>
      </c>
      <c r="C20" s="772"/>
      <c r="D20" s="772"/>
      <c r="E20" s="772"/>
      <c r="F20" s="772"/>
      <c r="G20" s="772"/>
      <c r="H20" s="772"/>
      <c r="I20" s="772"/>
      <c r="J20" s="772"/>
      <c r="K20" s="773"/>
      <c r="N20" s="759" t="s">
        <v>83</v>
      </c>
      <c r="O20" s="760"/>
      <c r="P20" s="760"/>
      <c r="Q20" s="760"/>
      <c r="R20" s="760"/>
      <c r="S20" s="760"/>
      <c r="T20" s="760"/>
      <c r="U20" s="760"/>
      <c r="V20" s="760"/>
      <c r="W20" s="760"/>
      <c r="X20" s="760"/>
      <c r="Y20" s="801"/>
      <c r="AB20" s="771" t="s">
        <v>83</v>
      </c>
      <c r="AC20" s="772"/>
      <c r="AD20" s="772"/>
      <c r="AE20" s="772"/>
      <c r="AF20" s="772"/>
      <c r="AG20" s="772"/>
      <c r="AH20" s="772"/>
      <c r="AI20" s="772"/>
      <c r="AJ20" s="772"/>
      <c r="AK20" s="772"/>
      <c r="AL20" s="772"/>
      <c r="AM20" s="773"/>
      <c r="AP20" s="771" t="s">
        <v>244</v>
      </c>
      <c r="AQ20" s="772"/>
      <c r="AR20" s="772"/>
      <c r="AS20" s="772"/>
      <c r="AT20" s="772"/>
      <c r="AU20" s="772"/>
      <c r="AV20" s="772"/>
      <c r="AW20" s="772"/>
      <c r="AX20" s="772"/>
      <c r="AY20" s="773"/>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572" t="s">
        <v>246</v>
      </c>
      <c r="P21" s="572"/>
      <c r="Q21" s="392" t="s">
        <v>87</v>
      </c>
      <c r="R21" s="392" t="s">
        <v>88</v>
      </c>
      <c r="S21" s="392" t="s">
        <v>89</v>
      </c>
      <c r="T21" s="392" t="s">
        <v>90</v>
      </c>
      <c r="U21" s="392" t="s">
        <v>91</v>
      </c>
      <c r="V21" s="392" t="s">
        <v>92</v>
      </c>
      <c r="W21" s="392" t="s">
        <v>93</v>
      </c>
      <c r="X21" s="392" t="s">
        <v>94</v>
      </c>
      <c r="Y21" s="475" t="s">
        <v>95</v>
      </c>
      <c r="AB21" s="260" t="s">
        <v>245</v>
      </c>
      <c r="AC21" s="572" t="s">
        <v>246</v>
      </c>
      <c r="AD21" s="572"/>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572"/>
      <c r="P22" s="572"/>
      <c r="Q22" s="476">
        <v>0</v>
      </c>
      <c r="R22" s="476">
        <v>0</v>
      </c>
      <c r="S22" s="496">
        <f>SUM(Q22:R22)</f>
        <v>0</v>
      </c>
      <c r="T22" s="476">
        <v>0</v>
      </c>
      <c r="U22" s="476">
        <v>0</v>
      </c>
      <c r="V22" s="496">
        <f>SUM(T22:U22)</f>
        <v>0</v>
      </c>
      <c r="W22" s="476">
        <v>0</v>
      </c>
      <c r="X22" s="496">
        <f>SUM(S22, V22, W22)</f>
        <v>0</v>
      </c>
      <c r="Y22" s="266">
        <f>K22-X22</f>
        <v>0</v>
      </c>
      <c r="AB22" s="260" t="s">
        <v>247</v>
      </c>
      <c r="AC22" s="577">
        <f>IF($O$46&lt;&gt;0, O22, C22)</f>
        <v>0</v>
      </c>
      <c r="AD22" s="577"/>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572"/>
      <c r="P23" s="572"/>
      <c r="Q23" s="476">
        <v>0</v>
      </c>
      <c r="R23" s="476">
        <v>0</v>
      </c>
      <c r="S23" s="496">
        <f>SUM(Q23:R23)</f>
        <v>0</v>
      </c>
      <c r="T23" s="476">
        <v>0</v>
      </c>
      <c r="U23" s="476">
        <v>0</v>
      </c>
      <c r="V23" s="496">
        <f>SUM(T23:U23)</f>
        <v>0</v>
      </c>
      <c r="W23" s="476">
        <v>0</v>
      </c>
      <c r="X23" s="496">
        <f>SUM(S23, V23, W23)</f>
        <v>0</v>
      </c>
      <c r="Y23" s="266">
        <f>K23-X23</f>
        <v>0</v>
      </c>
      <c r="AB23" s="260" t="s">
        <v>248</v>
      </c>
      <c r="AC23" s="577">
        <f>IF($O$46&lt;&gt;0, O23, C23)</f>
        <v>0</v>
      </c>
      <c r="AD23" s="577"/>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00"/>
      <c r="P24" s="800"/>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43">
        <f>SUM(AC22:AD23)</f>
        <v>0</v>
      </c>
      <c r="AD24" s="843"/>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59" t="s">
        <v>109</v>
      </c>
      <c r="C26" s="760"/>
      <c r="D26" s="760"/>
      <c r="E26" s="760"/>
      <c r="F26" s="760"/>
      <c r="G26" s="760"/>
      <c r="H26" s="760"/>
      <c r="I26" s="760"/>
      <c r="J26" s="760"/>
      <c r="K26" s="801"/>
      <c r="N26" s="759" t="s">
        <v>109</v>
      </c>
      <c r="O26" s="760"/>
      <c r="P26" s="760"/>
      <c r="Q26" s="760"/>
      <c r="R26" s="760"/>
      <c r="S26" s="760"/>
      <c r="T26" s="760"/>
      <c r="U26" s="760"/>
      <c r="V26" s="760"/>
      <c r="W26" s="760"/>
      <c r="X26" s="760"/>
      <c r="Y26" s="801"/>
      <c r="AB26" s="759" t="s">
        <v>109</v>
      </c>
      <c r="AC26" s="760"/>
      <c r="AD26" s="760"/>
      <c r="AE26" s="760"/>
      <c r="AF26" s="760"/>
      <c r="AG26" s="760"/>
      <c r="AH26" s="760"/>
      <c r="AI26" s="760"/>
      <c r="AJ26" s="760"/>
      <c r="AK26" s="760"/>
      <c r="AL26" s="760"/>
      <c r="AM26" s="801"/>
      <c r="AP26" s="759" t="s">
        <v>109</v>
      </c>
      <c r="AQ26" s="760"/>
      <c r="AR26" s="760"/>
      <c r="AS26" s="760"/>
      <c r="AT26" s="760"/>
      <c r="AU26" s="760"/>
      <c r="AV26" s="760"/>
      <c r="AW26" s="760"/>
      <c r="AX26" s="760"/>
      <c r="AY26" s="801"/>
    </row>
    <row r="27" spans="2:51" x14ac:dyDescent="0.35">
      <c r="B27" s="788" t="s">
        <v>110</v>
      </c>
      <c r="C27" s="776"/>
      <c r="D27" s="776"/>
      <c r="E27" s="776"/>
      <c r="F27" s="776"/>
      <c r="G27" s="787"/>
      <c r="H27" s="392" t="s">
        <v>111</v>
      </c>
      <c r="I27" s="392" t="s">
        <v>71</v>
      </c>
      <c r="J27" s="392" t="s">
        <v>72</v>
      </c>
      <c r="K27" s="475" t="s">
        <v>94</v>
      </c>
      <c r="N27" s="788" t="s">
        <v>110</v>
      </c>
      <c r="O27" s="776"/>
      <c r="P27" s="776"/>
      <c r="Q27" s="776"/>
      <c r="R27" s="776"/>
      <c r="S27" s="776"/>
      <c r="T27" s="787"/>
      <c r="U27" s="392" t="s">
        <v>41</v>
      </c>
      <c r="V27" s="392" t="s">
        <v>71</v>
      </c>
      <c r="W27" s="392" t="s">
        <v>72</v>
      </c>
      <c r="X27" s="392" t="s">
        <v>94</v>
      </c>
      <c r="Y27" s="475" t="s">
        <v>95</v>
      </c>
      <c r="AB27" s="788" t="s">
        <v>110</v>
      </c>
      <c r="AC27" s="776"/>
      <c r="AD27" s="776"/>
      <c r="AE27" s="776"/>
      <c r="AF27" s="776"/>
      <c r="AG27" s="776"/>
      <c r="AH27" s="787"/>
      <c r="AI27" s="392" t="s">
        <v>112</v>
      </c>
      <c r="AJ27" s="392" t="s">
        <v>71</v>
      </c>
      <c r="AK27" s="392" t="s">
        <v>72</v>
      </c>
      <c r="AL27" s="392" t="s">
        <v>96</v>
      </c>
      <c r="AM27" s="475" t="s">
        <v>97</v>
      </c>
      <c r="AP27" s="788" t="s">
        <v>110</v>
      </c>
      <c r="AQ27" s="776"/>
      <c r="AR27" s="776"/>
      <c r="AS27" s="776"/>
      <c r="AT27" s="776"/>
      <c r="AU27" s="787"/>
      <c r="AV27" s="392" t="s">
        <v>111</v>
      </c>
      <c r="AW27" s="392" t="s">
        <v>71</v>
      </c>
      <c r="AX27" s="392" t="s">
        <v>72</v>
      </c>
      <c r="AY27" s="475" t="s">
        <v>94</v>
      </c>
    </row>
    <row r="28" spans="2:51" ht="16" thickBot="1" x14ac:dyDescent="0.4">
      <c r="B28" s="768"/>
      <c r="C28" s="769"/>
      <c r="D28" s="769"/>
      <c r="E28" s="769"/>
      <c r="F28" s="769"/>
      <c r="G28" s="770"/>
      <c r="H28" s="301">
        <v>0</v>
      </c>
      <c r="I28" s="301">
        <v>0</v>
      </c>
      <c r="J28" s="301">
        <v>0</v>
      </c>
      <c r="K28" s="317">
        <f>SUM(H28:J28)</f>
        <v>0</v>
      </c>
      <c r="L28" s="461"/>
      <c r="N28" s="768"/>
      <c r="O28" s="769"/>
      <c r="P28" s="769"/>
      <c r="Q28" s="769"/>
      <c r="R28" s="769"/>
      <c r="S28" s="769"/>
      <c r="T28" s="770"/>
      <c r="U28" s="301">
        <v>0</v>
      </c>
      <c r="V28" s="301">
        <v>0</v>
      </c>
      <c r="W28" s="301">
        <v>0</v>
      </c>
      <c r="X28" s="283">
        <f>SUM(U28:W28)</f>
        <v>0</v>
      </c>
      <c r="Y28" s="318">
        <f>K28-X28</f>
        <v>0</v>
      </c>
      <c r="Z28" s="461"/>
      <c r="AA28" s="461"/>
      <c r="AB28" s="764">
        <f>IF($O$46&lt;&gt;0, N28, B28)</f>
        <v>0</v>
      </c>
      <c r="AC28" s="762"/>
      <c r="AD28" s="762"/>
      <c r="AE28" s="762"/>
      <c r="AF28" s="762"/>
      <c r="AG28" s="762"/>
      <c r="AH28" s="763"/>
      <c r="AI28" s="302">
        <v>0</v>
      </c>
      <c r="AJ28" s="302">
        <v>0</v>
      </c>
      <c r="AK28" s="302">
        <v>0</v>
      </c>
      <c r="AL28" s="284">
        <f>SUM(AI28:AK28)</f>
        <v>0</v>
      </c>
      <c r="AM28" s="270">
        <f>IF($O$50&lt;&gt;0, X28-AL28, K28-AL28)</f>
        <v>0</v>
      </c>
      <c r="AP28" s="768"/>
      <c r="AQ28" s="769"/>
      <c r="AR28" s="769"/>
      <c r="AS28" s="769"/>
      <c r="AT28" s="769"/>
      <c r="AU28" s="770"/>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59" t="s">
        <v>114</v>
      </c>
      <c r="C30" s="760"/>
      <c r="D30" s="760"/>
      <c r="E30" s="760"/>
      <c r="F30" s="760"/>
      <c r="G30" s="761"/>
      <c r="H30" s="473" t="s">
        <v>111</v>
      </c>
      <c r="I30" s="473" t="s">
        <v>71</v>
      </c>
      <c r="J30" s="473" t="s">
        <v>72</v>
      </c>
      <c r="K30" s="474" t="s">
        <v>94</v>
      </c>
      <c r="N30" s="759" t="s">
        <v>114</v>
      </c>
      <c r="O30" s="760"/>
      <c r="P30" s="760"/>
      <c r="Q30" s="760"/>
      <c r="R30" s="760"/>
      <c r="S30" s="760"/>
      <c r="T30" s="761"/>
      <c r="U30" s="473" t="s">
        <v>41</v>
      </c>
      <c r="V30" s="473" t="s">
        <v>71</v>
      </c>
      <c r="W30" s="473" t="s">
        <v>72</v>
      </c>
      <c r="X30" s="473" t="s">
        <v>94</v>
      </c>
      <c r="Y30" s="474" t="s">
        <v>95</v>
      </c>
      <c r="AB30" s="759" t="s">
        <v>114</v>
      </c>
      <c r="AC30" s="760"/>
      <c r="AD30" s="760"/>
      <c r="AE30" s="760"/>
      <c r="AF30" s="760"/>
      <c r="AG30" s="760"/>
      <c r="AH30" s="761"/>
      <c r="AI30" s="473" t="s">
        <v>112</v>
      </c>
      <c r="AJ30" s="473" t="s">
        <v>71</v>
      </c>
      <c r="AK30" s="473" t="s">
        <v>72</v>
      </c>
      <c r="AL30" s="473" t="s">
        <v>96</v>
      </c>
      <c r="AM30" s="474" t="s">
        <v>97</v>
      </c>
      <c r="AP30" s="759" t="s">
        <v>114</v>
      </c>
      <c r="AQ30" s="760"/>
      <c r="AR30" s="760"/>
      <c r="AS30" s="760"/>
      <c r="AT30" s="760"/>
      <c r="AU30" s="761"/>
      <c r="AV30" s="473" t="s">
        <v>111</v>
      </c>
      <c r="AW30" s="473" t="s">
        <v>71</v>
      </c>
      <c r="AX30" s="473" t="s">
        <v>72</v>
      </c>
      <c r="AY30" s="474" t="s">
        <v>94</v>
      </c>
    </row>
    <row r="31" spans="2:51" ht="16" thickBot="1" x14ac:dyDescent="0.4">
      <c r="B31" s="768"/>
      <c r="C31" s="769"/>
      <c r="D31" s="769"/>
      <c r="E31" s="769"/>
      <c r="F31" s="769"/>
      <c r="G31" s="770"/>
      <c r="H31" s="302">
        <v>0</v>
      </c>
      <c r="I31" s="302">
        <v>0</v>
      </c>
      <c r="J31" s="302">
        <v>0</v>
      </c>
      <c r="K31" s="317">
        <f>SUM(H31:J31)</f>
        <v>0</v>
      </c>
      <c r="L31" s="461"/>
      <c r="N31" s="768"/>
      <c r="O31" s="769"/>
      <c r="P31" s="769"/>
      <c r="Q31" s="769"/>
      <c r="R31" s="769"/>
      <c r="S31" s="769"/>
      <c r="T31" s="770"/>
      <c r="U31" s="301">
        <v>0</v>
      </c>
      <c r="V31" s="301">
        <v>0</v>
      </c>
      <c r="W31" s="301">
        <v>0</v>
      </c>
      <c r="X31" s="313">
        <f>SUM(U31:W31)</f>
        <v>0</v>
      </c>
      <c r="Y31" s="269">
        <f>K31-X31</f>
        <v>0</v>
      </c>
      <c r="Z31" s="461"/>
      <c r="AA31" s="461"/>
      <c r="AB31" s="764">
        <f>IF($O$46&lt;&gt;0, N31, B31)</f>
        <v>0</v>
      </c>
      <c r="AC31" s="762"/>
      <c r="AD31" s="762"/>
      <c r="AE31" s="762"/>
      <c r="AF31" s="762"/>
      <c r="AG31" s="762"/>
      <c r="AH31" s="763"/>
      <c r="AI31" s="302">
        <v>0</v>
      </c>
      <c r="AJ31" s="302">
        <v>0</v>
      </c>
      <c r="AK31" s="302">
        <v>0</v>
      </c>
      <c r="AL31" s="315">
        <f>SUM(AI31:AK31)</f>
        <v>0</v>
      </c>
      <c r="AM31" s="316">
        <f>IF($O$50&lt;&gt;0, X31-AL31, K31-AL31)</f>
        <v>0</v>
      </c>
      <c r="AP31" s="768"/>
      <c r="AQ31" s="769"/>
      <c r="AR31" s="769"/>
      <c r="AS31" s="769"/>
      <c r="AT31" s="769"/>
      <c r="AU31" s="770"/>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59" t="s">
        <v>116</v>
      </c>
      <c r="C33" s="760"/>
      <c r="D33" s="760"/>
      <c r="E33" s="760"/>
      <c r="F33" s="760"/>
      <c r="G33" s="761"/>
      <c r="H33" s="473" t="s">
        <v>111</v>
      </c>
      <c r="I33" s="473" t="s">
        <v>71</v>
      </c>
      <c r="J33" s="473" t="s">
        <v>72</v>
      </c>
      <c r="K33" s="474" t="s">
        <v>94</v>
      </c>
      <c r="N33" s="759" t="s">
        <v>116</v>
      </c>
      <c r="O33" s="760"/>
      <c r="P33" s="760"/>
      <c r="Q33" s="760"/>
      <c r="R33" s="760"/>
      <c r="S33" s="760"/>
      <c r="T33" s="761"/>
      <c r="U33" s="473" t="s">
        <v>41</v>
      </c>
      <c r="V33" s="473" t="s">
        <v>71</v>
      </c>
      <c r="W33" s="473" t="s">
        <v>72</v>
      </c>
      <c r="X33" s="473" t="s">
        <v>94</v>
      </c>
      <c r="Y33" s="474" t="s">
        <v>95</v>
      </c>
      <c r="AB33" s="759" t="s">
        <v>116</v>
      </c>
      <c r="AC33" s="760"/>
      <c r="AD33" s="760"/>
      <c r="AE33" s="760"/>
      <c r="AF33" s="760"/>
      <c r="AG33" s="760"/>
      <c r="AH33" s="761"/>
      <c r="AI33" s="473" t="s">
        <v>112</v>
      </c>
      <c r="AJ33" s="473" t="s">
        <v>71</v>
      </c>
      <c r="AK33" s="473" t="s">
        <v>72</v>
      </c>
      <c r="AL33" s="473" t="s">
        <v>96</v>
      </c>
      <c r="AM33" s="474" t="s">
        <v>97</v>
      </c>
      <c r="AP33" s="759" t="s">
        <v>116</v>
      </c>
      <c r="AQ33" s="760"/>
      <c r="AR33" s="760"/>
      <c r="AS33" s="760"/>
      <c r="AT33" s="760"/>
      <c r="AU33" s="761"/>
      <c r="AV33" s="473" t="s">
        <v>111</v>
      </c>
      <c r="AW33" s="473" t="s">
        <v>71</v>
      </c>
      <c r="AX33" s="473" t="s">
        <v>72</v>
      </c>
      <c r="AY33" s="474" t="s">
        <v>94</v>
      </c>
    </row>
    <row r="34" spans="2:51" ht="16" thickBot="1" x14ac:dyDescent="0.4">
      <c r="B34" s="768"/>
      <c r="C34" s="769"/>
      <c r="D34" s="769"/>
      <c r="E34" s="769"/>
      <c r="F34" s="769"/>
      <c r="G34" s="770"/>
      <c r="H34" s="301">
        <v>0</v>
      </c>
      <c r="I34" s="301">
        <v>0</v>
      </c>
      <c r="J34" s="301">
        <v>0</v>
      </c>
      <c r="K34" s="282">
        <f>SUM(H34:J34)</f>
        <v>0</v>
      </c>
      <c r="L34" s="461"/>
      <c r="N34" s="768"/>
      <c r="O34" s="769"/>
      <c r="P34" s="769"/>
      <c r="Q34" s="769"/>
      <c r="R34" s="769"/>
      <c r="S34" s="769"/>
      <c r="T34" s="770"/>
      <c r="U34" s="301">
        <v>0</v>
      </c>
      <c r="V34" s="301">
        <v>0</v>
      </c>
      <c r="W34" s="301">
        <v>0</v>
      </c>
      <c r="X34" s="283">
        <f t="shared" ref="X34" si="6">SUM(U34:W34)</f>
        <v>0</v>
      </c>
      <c r="Y34" s="269">
        <f>K34-X34</f>
        <v>0</v>
      </c>
      <c r="Z34" s="461"/>
      <c r="AA34" s="461"/>
      <c r="AB34" s="764">
        <f>IF($O$46&lt;&gt;0, N34, B34)</f>
        <v>0</v>
      </c>
      <c r="AC34" s="762"/>
      <c r="AD34" s="762"/>
      <c r="AE34" s="762"/>
      <c r="AF34" s="762"/>
      <c r="AG34" s="762"/>
      <c r="AH34" s="763"/>
      <c r="AI34" s="301">
        <v>0</v>
      </c>
      <c r="AJ34" s="301">
        <v>0</v>
      </c>
      <c r="AK34" s="301">
        <v>0</v>
      </c>
      <c r="AL34" s="284">
        <f t="shared" ref="AL34" si="7">SUM(AI34:AK34)</f>
        <v>0</v>
      </c>
      <c r="AM34" s="270">
        <f>IF($O$50&lt;&gt;0, X34-AL34, K34-AL34)</f>
        <v>0</v>
      </c>
      <c r="AP34" s="768"/>
      <c r="AQ34" s="769"/>
      <c r="AR34" s="769"/>
      <c r="AS34" s="769"/>
      <c r="AT34" s="769"/>
      <c r="AU34" s="770"/>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59" t="s">
        <v>119</v>
      </c>
      <c r="C37" s="760"/>
      <c r="D37" s="760"/>
      <c r="E37" s="760"/>
      <c r="F37" s="760"/>
      <c r="G37" s="761"/>
      <c r="H37" s="273">
        <f>SUM(F24, H28, H31, H34)</f>
        <v>0</v>
      </c>
      <c r="I37" s="273">
        <f>SUM(I24, I28, I31, I34, )</f>
        <v>0</v>
      </c>
      <c r="J37" s="273">
        <f>SUM(J24, J28, J31, J34)</f>
        <v>0</v>
      </c>
      <c r="K37" s="274">
        <f>SUM(H37:J37)</f>
        <v>0</v>
      </c>
      <c r="L37" s="461"/>
      <c r="N37" s="771" t="s">
        <v>119</v>
      </c>
      <c r="O37" s="772"/>
      <c r="P37" s="772"/>
      <c r="Q37" s="772"/>
      <c r="R37" s="772"/>
      <c r="S37" s="772"/>
      <c r="T37" s="772"/>
      <c r="U37" s="275">
        <f>SUM(S24, U28, U31, U34)</f>
        <v>0</v>
      </c>
      <c r="V37" s="275">
        <f>SUM(V24, V28, V31, V34)</f>
        <v>0</v>
      </c>
      <c r="W37" s="275">
        <f>SUM(W24, W28, W31, W34)</f>
        <v>0</v>
      </c>
      <c r="X37" s="275">
        <f>SUM(U37:W37)</f>
        <v>0</v>
      </c>
      <c r="Y37" s="276">
        <f>K37-X37</f>
        <v>0</v>
      </c>
      <c r="Z37" s="461"/>
      <c r="AA37" s="461"/>
      <c r="AB37" s="759" t="s">
        <v>119</v>
      </c>
      <c r="AC37" s="760"/>
      <c r="AD37" s="760"/>
      <c r="AE37" s="760"/>
      <c r="AF37" s="760"/>
      <c r="AG37" s="760"/>
      <c r="AH37" s="761"/>
      <c r="AI37" s="277">
        <f>SUM(AG24, AI28, AI31, AI34)</f>
        <v>0</v>
      </c>
      <c r="AJ37" s="277">
        <f xml:space="preserve"> SUM(AJ24, AJ28, AJ31, AJ34)</f>
        <v>0</v>
      </c>
      <c r="AK37" s="277">
        <f xml:space="preserve"> SUM(AK24, AK28, AK31, AK34)</f>
        <v>0</v>
      </c>
      <c r="AL37" s="277">
        <f>SUM(AI37:AK37)</f>
        <v>0</v>
      </c>
      <c r="AM37" s="278">
        <f>IF($O$50&lt;&gt;0, X37-AL37, K37-AL37)</f>
        <v>0</v>
      </c>
      <c r="AP37" s="759" t="s">
        <v>119</v>
      </c>
      <c r="AQ37" s="760"/>
      <c r="AR37" s="760"/>
      <c r="AS37" s="760"/>
      <c r="AT37" s="760"/>
      <c r="AU37" s="761"/>
      <c r="AV37" s="436">
        <f>SUM(AT24, AV28, AV31, AV34)</f>
        <v>0</v>
      </c>
      <c r="AW37" s="436">
        <f>SUM(AW24, AW28, AW31, AW34, )</f>
        <v>0</v>
      </c>
      <c r="AX37" s="436">
        <f>SUM(AX24, AX28, AX31, AX34)</f>
        <v>0</v>
      </c>
      <c r="AY37" s="437">
        <f>SUM(AV37:AX37)</f>
        <v>0</v>
      </c>
    </row>
    <row r="38" spans="2:51" ht="16" thickBot="1" x14ac:dyDescent="0.4">
      <c r="B38" s="768" t="s">
        <v>120</v>
      </c>
      <c r="C38" s="769"/>
      <c r="D38" s="769"/>
      <c r="E38" s="769"/>
      <c r="F38" s="769"/>
      <c r="G38" s="770"/>
      <c r="H38" s="481"/>
      <c r="I38" s="482"/>
      <c r="J38" s="482"/>
      <c r="K38" s="279">
        <f>SUM(I37:J37)</f>
        <v>0</v>
      </c>
      <c r="L38" s="461"/>
      <c r="N38" s="799" t="s">
        <v>120</v>
      </c>
      <c r="O38" s="800"/>
      <c r="P38" s="800"/>
      <c r="Q38" s="800"/>
      <c r="R38" s="800"/>
      <c r="S38" s="800"/>
      <c r="T38" s="800"/>
      <c r="U38" s="483"/>
      <c r="V38" s="483"/>
      <c r="W38" s="483"/>
      <c r="X38" s="254">
        <f xml:space="preserve"> SUM(V24, W24, V28, W28, V31, W31, V34, W34)</f>
        <v>0</v>
      </c>
      <c r="Y38" s="280">
        <f>K38-X38</f>
        <v>0</v>
      </c>
      <c r="Z38" s="461"/>
      <c r="AA38" s="461"/>
      <c r="AB38" s="768" t="s">
        <v>120</v>
      </c>
      <c r="AC38" s="769"/>
      <c r="AD38" s="769"/>
      <c r="AE38" s="769"/>
      <c r="AF38" s="769"/>
      <c r="AG38" s="769"/>
      <c r="AH38" s="770"/>
      <c r="AI38" s="484"/>
      <c r="AJ38" s="485"/>
      <c r="AK38" s="485"/>
      <c r="AL38" s="281">
        <f xml:space="preserve"> SUM(AJ24, AK24, AJ28, AK28, AJ31, AK31, AJ34, AK34)</f>
        <v>0</v>
      </c>
      <c r="AM38" s="270">
        <f>IF(O50&lt;&gt;0, X38-AL38, K38-AL38)</f>
        <v>0</v>
      </c>
      <c r="AP38" s="768" t="s">
        <v>120</v>
      </c>
      <c r="AQ38" s="769"/>
      <c r="AR38" s="769"/>
      <c r="AS38" s="769"/>
      <c r="AT38" s="769"/>
      <c r="AU38" s="770"/>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59" t="s">
        <v>121</v>
      </c>
      <c r="C40" s="760"/>
      <c r="D40" s="760"/>
      <c r="E40" s="760"/>
      <c r="F40" s="760"/>
      <c r="G40" s="761"/>
      <c r="H40" s="473" t="s">
        <v>111</v>
      </c>
      <c r="I40" s="774" t="s">
        <v>27</v>
      </c>
      <c r="J40" s="761"/>
      <c r="K40" s="474" t="s">
        <v>122</v>
      </c>
      <c r="L40" s="461"/>
      <c r="N40" s="759" t="s">
        <v>121</v>
      </c>
      <c r="O40" s="760"/>
      <c r="P40" s="760"/>
      <c r="Q40" s="760"/>
      <c r="R40" s="760"/>
      <c r="S40" s="760"/>
      <c r="T40" s="761"/>
      <c r="U40" s="473" t="s">
        <v>41</v>
      </c>
      <c r="V40" s="774" t="s">
        <v>27</v>
      </c>
      <c r="W40" s="761"/>
      <c r="X40" s="473" t="s">
        <v>94</v>
      </c>
      <c r="Y40" s="474" t="s">
        <v>95</v>
      </c>
      <c r="Z40" s="461"/>
      <c r="AA40" s="461"/>
      <c r="AB40" s="759" t="s">
        <v>121</v>
      </c>
      <c r="AC40" s="760"/>
      <c r="AD40" s="760"/>
      <c r="AE40" s="760"/>
      <c r="AF40" s="760"/>
      <c r="AG40" s="760"/>
      <c r="AH40" s="761"/>
      <c r="AI40" s="473" t="s">
        <v>123</v>
      </c>
      <c r="AJ40" s="774" t="s">
        <v>27</v>
      </c>
      <c r="AK40" s="761"/>
      <c r="AL40" s="473" t="s">
        <v>124</v>
      </c>
      <c r="AM40" s="474" t="s">
        <v>97</v>
      </c>
      <c r="AP40" s="759" t="s">
        <v>121</v>
      </c>
      <c r="AQ40" s="760"/>
      <c r="AR40" s="760"/>
      <c r="AS40" s="760"/>
      <c r="AT40" s="760"/>
      <c r="AU40" s="761"/>
      <c r="AV40" s="473" t="s">
        <v>111</v>
      </c>
      <c r="AW40" s="774" t="s">
        <v>27</v>
      </c>
      <c r="AX40" s="761"/>
      <c r="AY40" s="474" t="s">
        <v>122</v>
      </c>
    </row>
    <row r="41" spans="2:51" ht="16" thickBot="1" x14ac:dyDescent="0.4">
      <c r="B41" s="768" t="s">
        <v>40</v>
      </c>
      <c r="C41" s="769"/>
      <c r="D41" s="769"/>
      <c r="E41" s="769"/>
      <c r="F41" s="769"/>
      <c r="G41" s="770"/>
      <c r="H41" s="268">
        <f>( SUM(F24, H28, H31, H34))*$C$8</f>
        <v>0</v>
      </c>
      <c r="I41" s="792">
        <f>( SUM(I24, I28, I31, I34, J24, J28, J31, J34))*$C$8</f>
        <v>0</v>
      </c>
      <c r="J41" s="793"/>
      <c r="K41" s="282">
        <f>SUM(H41:J41)</f>
        <v>0</v>
      </c>
      <c r="L41" s="461"/>
      <c r="N41" s="768" t="s">
        <v>40</v>
      </c>
      <c r="O41" s="769"/>
      <c r="P41" s="769"/>
      <c r="Q41" s="769"/>
      <c r="R41" s="769"/>
      <c r="S41" s="769"/>
      <c r="T41" s="770"/>
      <c r="U41" s="283">
        <f>( SUM(S24, U28, U31, U34))*$O$8</f>
        <v>0</v>
      </c>
      <c r="V41" s="794">
        <f>( SUM(V24, W24, V28, W28, V31, W31, V34, W34, ))*$O$8</f>
        <v>0</v>
      </c>
      <c r="W41" s="795"/>
      <c r="X41" s="283">
        <f>SUM(U41:W41)</f>
        <v>0</v>
      </c>
      <c r="Y41" s="269">
        <f>K41-X41</f>
        <v>0</v>
      </c>
      <c r="Z41" s="461"/>
      <c r="AA41" s="461"/>
      <c r="AB41" s="768" t="s">
        <v>40</v>
      </c>
      <c r="AC41" s="769"/>
      <c r="AD41" s="769"/>
      <c r="AE41" s="769"/>
      <c r="AF41" s="769"/>
      <c r="AG41" s="769"/>
      <c r="AH41" s="770"/>
      <c r="AI41" s="500">
        <f>( SUM(AG24, AI28, AI31, AI34))*$C$8</f>
        <v>0</v>
      </c>
      <c r="AJ41" s="790">
        <f>( SUM(AJ24, AK24, AJ28, AK28, AJ31, AK31, AJ34, AK34, ))*$C$8</f>
        <v>0</v>
      </c>
      <c r="AK41" s="791"/>
      <c r="AL41" s="284">
        <f>SUM(AI41:AK41)</f>
        <v>0</v>
      </c>
      <c r="AM41" s="270">
        <f>IF($O$50&lt;&gt;0, X41-AL41, K41-AL41)</f>
        <v>0</v>
      </c>
      <c r="AP41" s="768" t="s">
        <v>40</v>
      </c>
      <c r="AQ41" s="769"/>
      <c r="AR41" s="769"/>
      <c r="AS41" s="769"/>
      <c r="AT41" s="769"/>
      <c r="AU41" s="770"/>
      <c r="AV41" s="433">
        <f>( SUM(AT24, AV28, AV31, AV34))*$C$8</f>
        <v>0</v>
      </c>
      <c r="AW41" s="860">
        <f>( SUM(AW24, AW28, AW31, AW34, AX24, AX28, AX31, AX34))*$C$8</f>
        <v>0</v>
      </c>
      <c r="AX41" s="861"/>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796" t="s">
        <v>126</v>
      </c>
      <c r="C43" s="797"/>
      <c r="D43" s="797"/>
      <c r="E43" s="797"/>
      <c r="F43" s="797"/>
      <c r="G43" s="798"/>
      <c r="H43" s="285">
        <f>SUM(H37,H41)</f>
        <v>0</v>
      </c>
      <c r="I43" s="285">
        <f>SUM(I37, I41)</f>
        <v>0</v>
      </c>
      <c r="J43" s="285">
        <f>SUM(J37)</f>
        <v>0</v>
      </c>
      <c r="K43" s="286">
        <f>SUM(H43:J43)</f>
        <v>0</v>
      </c>
      <c r="L43" s="272"/>
      <c r="N43" s="782" t="s">
        <v>126</v>
      </c>
      <c r="O43" s="783"/>
      <c r="P43" s="783"/>
      <c r="Q43" s="783"/>
      <c r="R43" s="783"/>
      <c r="S43" s="783"/>
      <c r="T43" s="811"/>
      <c r="U43" s="287">
        <f xml:space="preserve"> SUM(S24, U28, U31, U34, U41)</f>
        <v>0</v>
      </c>
      <c r="V43" s="287">
        <f xml:space="preserve"> SUM(V24, V28, V31, V34, V41)</f>
        <v>0</v>
      </c>
      <c r="W43" s="287">
        <f xml:space="preserve"> SUM(W24, W28, W31, W34)</f>
        <v>0</v>
      </c>
      <c r="X43" s="287">
        <f>SUM(U43:W43)</f>
        <v>0</v>
      </c>
      <c r="Y43" s="288">
        <f>K43-X43</f>
        <v>0</v>
      </c>
      <c r="Z43" s="272"/>
      <c r="AA43" s="272"/>
      <c r="AB43" s="784" t="s">
        <v>126</v>
      </c>
      <c r="AC43" s="785"/>
      <c r="AD43" s="785"/>
      <c r="AE43" s="785"/>
      <c r="AF43" s="785"/>
      <c r="AG43" s="785"/>
      <c r="AH43" s="786"/>
      <c r="AI43" s="289">
        <f>SUM(AG24, AI28, AI31, AI34, AI41)</f>
        <v>0</v>
      </c>
      <c r="AJ43" s="289">
        <f>SUM(AJ24, AJ28, AJ31, AJ34, AJ41)</f>
        <v>0</v>
      </c>
      <c r="AK43" s="289">
        <f>SUM(AK24, AK28, AK31, AK34)</f>
        <v>0</v>
      </c>
      <c r="AL43" s="289">
        <f>SUM(AI43:AK43)</f>
        <v>0</v>
      </c>
      <c r="AM43" s="290">
        <f>IF($O$50&lt;&gt;0, X43-AL43, K43-AL43)</f>
        <v>0</v>
      </c>
      <c r="AP43" s="862" t="s">
        <v>339</v>
      </c>
      <c r="AQ43" s="863"/>
      <c r="AR43" s="863"/>
      <c r="AS43" s="863"/>
      <c r="AT43" s="863"/>
      <c r="AU43" s="864"/>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4"/>
      <c r="AI46" s="761"/>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775"/>
      <c r="AI47" s="776"/>
      <c r="AJ47" s="776"/>
      <c r="AK47" s="777"/>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8"/>
      <c r="AI48" s="770"/>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44"/>
      <c r="AI50" s="780"/>
      <c r="AJ50" s="780"/>
      <c r="AK50" s="781"/>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02" t="s">
        <v>304</v>
      </c>
      <c r="C60" s="803"/>
      <c r="D60" s="803"/>
      <c r="E60" s="803"/>
      <c r="F60" s="803"/>
      <c r="G60" s="803"/>
      <c r="H60" s="803"/>
      <c r="I60" s="803"/>
      <c r="J60" s="803"/>
      <c r="K60" s="804"/>
      <c r="N60" s="805" t="s">
        <v>155</v>
      </c>
      <c r="O60" s="806"/>
      <c r="P60" s="806"/>
      <c r="Q60" s="806"/>
      <c r="R60" s="806"/>
      <c r="S60" s="806"/>
      <c r="T60" s="806"/>
      <c r="U60" s="806"/>
      <c r="V60" s="806"/>
      <c r="W60" s="806"/>
      <c r="X60" s="806"/>
      <c r="Y60" s="807"/>
      <c r="AB60" s="808" t="s">
        <v>156</v>
      </c>
      <c r="AC60" s="809"/>
      <c r="AD60" s="809"/>
      <c r="AE60" s="809"/>
      <c r="AF60" s="809"/>
      <c r="AG60" s="809"/>
      <c r="AH60" s="809"/>
      <c r="AI60" s="809"/>
      <c r="AJ60" s="809"/>
      <c r="AK60" s="809"/>
      <c r="AL60" s="809"/>
      <c r="AM60" s="810"/>
      <c r="AP60" s="857" t="s">
        <v>341</v>
      </c>
      <c r="AQ60" s="858"/>
      <c r="AR60" s="858"/>
      <c r="AS60" s="858"/>
      <c r="AT60" s="858"/>
      <c r="AU60" s="858"/>
      <c r="AV60" s="858"/>
      <c r="AW60" s="858"/>
      <c r="AX60" s="858"/>
      <c r="AY60" s="859"/>
    </row>
    <row r="61" spans="2:51" ht="16" thickBot="1" x14ac:dyDescent="0.4">
      <c r="B61" s="250" t="s">
        <v>310</v>
      </c>
      <c r="C61" s="778"/>
      <c r="D61" s="770"/>
      <c r="E61" s="251" t="s">
        <v>311</v>
      </c>
      <c r="F61" s="830"/>
      <c r="G61" s="831"/>
      <c r="H61" s="831"/>
      <c r="I61" s="831"/>
      <c r="J61" s="831"/>
      <c r="K61" s="832"/>
      <c r="N61" s="250" t="s">
        <v>310</v>
      </c>
      <c r="O61" s="830"/>
      <c r="P61" s="831"/>
      <c r="Q61" s="833"/>
      <c r="R61" s="251" t="s">
        <v>311</v>
      </c>
      <c r="S61" s="830"/>
      <c r="T61" s="831"/>
      <c r="U61" s="831"/>
      <c r="V61" s="831"/>
      <c r="W61" s="831"/>
      <c r="X61" s="831"/>
      <c r="Y61" s="832"/>
      <c r="AB61" s="250" t="s">
        <v>310</v>
      </c>
      <c r="AC61" s="830"/>
      <c r="AD61" s="831"/>
      <c r="AE61" s="833"/>
      <c r="AF61" s="251" t="s">
        <v>311</v>
      </c>
      <c r="AG61" s="830"/>
      <c r="AH61" s="831"/>
      <c r="AI61" s="831"/>
      <c r="AJ61" s="831"/>
      <c r="AK61" s="831"/>
      <c r="AL61" s="831"/>
      <c r="AM61" s="832"/>
      <c r="AP61" s="250" t="s">
        <v>326</v>
      </c>
      <c r="AQ61" s="778"/>
      <c r="AR61" s="770"/>
      <c r="AS61" s="251" t="s">
        <v>327</v>
      </c>
      <c r="AT61" s="830"/>
      <c r="AU61" s="831"/>
      <c r="AV61" s="831"/>
      <c r="AW61" s="831"/>
      <c r="AX61" s="831"/>
      <c r="AY61" s="832"/>
    </row>
    <row r="62" spans="2:51" ht="16" thickBot="1" x14ac:dyDescent="0.4">
      <c r="D62" s="144"/>
      <c r="E62" s="144"/>
    </row>
    <row r="63" spans="2:51" x14ac:dyDescent="0.35">
      <c r="B63" s="771" t="s">
        <v>244</v>
      </c>
      <c r="C63" s="772"/>
      <c r="D63" s="772"/>
      <c r="E63" s="772"/>
      <c r="F63" s="772"/>
      <c r="G63" s="772"/>
      <c r="H63" s="772"/>
      <c r="I63" s="772"/>
      <c r="J63" s="772"/>
      <c r="K63" s="773"/>
      <c r="N63" s="759" t="s">
        <v>83</v>
      </c>
      <c r="O63" s="760"/>
      <c r="P63" s="760"/>
      <c r="Q63" s="760"/>
      <c r="R63" s="760"/>
      <c r="S63" s="760"/>
      <c r="T63" s="760"/>
      <c r="U63" s="760"/>
      <c r="V63" s="760"/>
      <c r="W63" s="760"/>
      <c r="X63" s="760"/>
      <c r="Y63" s="801"/>
      <c r="AB63" s="771" t="s">
        <v>83</v>
      </c>
      <c r="AC63" s="772"/>
      <c r="AD63" s="772"/>
      <c r="AE63" s="772"/>
      <c r="AF63" s="772"/>
      <c r="AG63" s="772"/>
      <c r="AH63" s="772"/>
      <c r="AI63" s="772"/>
      <c r="AJ63" s="772"/>
      <c r="AK63" s="772"/>
      <c r="AL63" s="772"/>
      <c r="AM63" s="773"/>
      <c r="AP63" s="771" t="s">
        <v>244</v>
      </c>
      <c r="AQ63" s="772"/>
      <c r="AR63" s="772"/>
      <c r="AS63" s="772"/>
      <c r="AT63" s="772"/>
      <c r="AU63" s="772"/>
      <c r="AV63" s="772"/>
      <c r="AW63" s="772"/>
      <c r="AX63" s="772"/>
      <c r="AY63" s="773"/>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59" t="s">
        <v>109</v>
      </c>
      <c r="C69" s="760"/>
      <c r="D69" s="760"/>
      <c r="E69" s="760"/>
      <c r="F69" s="760"/>
      <c r="G69" s="760"/>
      <c r="H69" s="760"/>
      <c r="I69" s="760"/>
      <c r="J69" s="760"/>
      <c r="K69" s="801"/>
      <c r="N69" s="759" t="s">
        <v>109</v>
      </c>
      <c r="O69" s="760"/>
      <c r="P69" s="760"/>
      <c r="Q69" s="760"/>
      <c r="R69" s="760"/>
      <c r="S69" s="760"/>
      <c r="T69" s="760"/>
      <c r="U69" s="760"/>
      <c r="V69" s="760"/>
      <c r="W69" s="760"/>
      <c r="X69" s="760"/>
      <c r="Y69" s="801"/>
      <c r="AB69" s="759" t="s">
        <v>109</v>
      </c>
      <c r="AC69" s="760"/>
      <c r="AD69" s="760"/>
      <c r="AE69" s="760"/>
      <c r="AF69" s="760"/>
      <c r="AG69" s="760"/>
      <c r="AH69" s="760"/>
      <c r="AI69" s="760"/>
      <c r="AJ69" s="760"/>
      <c r="AK69" s="760"/>
      <c r="AL69" s="760"/>
      <c r="AM69" s="801"/>
      <c r="AP69" s="759" t="s">
        <v>109</v>
      </c>
      <c r="AQ69" s="760"/>
      <c r="AR69" s="760"/>
      <c r="AS69" s="760"/>
      <c r="AT69" s="760"/>
      <c r="AU69" s="760"/>
      <c r="AV69" s="760"/>
      <c r="AW69" s="760"/>
      <c r="AX69" s="760"/>
      <c r="AY69" s="801"/>
    </row>
    <row r="70" spans="2:51" x14ac:dyDescent="0.35">
      <c r="B70" s="788" t="s">
        <v>110</v>
      </c>
      <c r="C70" s="776"/>
      <c r="D70" s="776"/>
      <c r="E70" s="776"/>
      <c r="F70" s="776"/>
      <c r="G70" s="787"/>
      <c r="H70" s="392" t="s">
        <v>111</v>
      </c>
      <c r="I70" s="392" t="s">
        <v>71</v>
      </c>
      <c r="J70" s="392" t="s">
        <v>72</v>
      </c>
      <c r="K70" s="475" t="s">
        <v>94</v>
      </c>
      <c r="M70" s="490"/>
      <c r="N70" s="776" t="s">
        <v>110</v>
      </c>
      <c r="O70" s="776"/>
      <c r="P70" s="776"/>
      <c r="Q70" s="776"/>
      <c r="R70" s="776"/>
      <c r="S70" s="787"/>
      <c r="T70" s="392" t="s">
        <v>97</v>
      </c>
      <c r="U70" s="392" t="s">
        <v>41</v>
      </c>
      <c r="V70" s="392" t="s">
        <v>71</v>
      </c>
      <c r="W70" s="392" t="s">
        <v>72</v>
      </c>
      <c r="X70" s="392" t="s">
        <v>94</v>
      </c>
      <c r="Y70" s="475" t="s">
        <v>95</v>
      </c>
      <c r="AB70" s="788" t="s">
        <v>110</v>
      </c>
      <c r="AC70" s="776"/>
      <c r="AD70" s="776"/>
      <c r="AE70" s="776"/>
      <c r="AF70" s="776"/>
      <c r="AG70" s="776"/>
      <c r="AH70" s="392" t="s">
        <v>97</v>
      </c>
      <c r="AI70" s="392" t="s">
        <v>112</v>
      </c>
      <c r="AJ70" s="392" t="s">
        <v>71</v>
      </c>
      <c r="AK70" s="392" t="s">
        <v>72</v>
      </c>
      <c r="AL70" s="392" t="s">
        <v>96</v>
      </c>
      <c r="AM70" s="475" t="s">
        <v>160</v>
      </c>
      <c r="AP70" s="788" t="s">
        <v>110</v>
      </c>
      <c r="AQ70" s="776"/>
      <c r="AR70" s="776"/>
      <c r="AS70" s="776"/>
      <c r="AT70" s="776"/>
      <c r="AU70" s="787"/>
      <c r="AV70" s="392" t="s">
        <v>111</v>
      </c>
      <c r="AW70" s="392" t="s">
        <v>71</v>
      </c>
      <c r="AX70" s="392" t="s">
        <v>72</v>
      </c>
      <c r="AY70" s="475" t="s">
        <v>94</v>
      </c>
    </row>
    <row r="71" spans="2:51" ht="16" thickBot="1" x14ac:dyDescent="0.4">
      <c r="B71" s="764">
        <f>B28</f>
        <v>0</v>
      </c>
      <c r="C71" s="762"/>
      <c r="D71" s="762"/>
      <c r="E71" s="762"/>
      <c r="F71" s="762"/>
      <c r="G71" s="763"/>
      <c r="H71" s="301">
        <v>0</v>
      </c>
      <c r="I71" s="301">
        <v>0</v>
      </c>
      <c r="J71" s="301">
        <v>0</v>
      </c>
      <c r="K71" s="282">
        <f>SUM(H71:J71)</f>
        <v>0</v>
      </c>
      <c r="L71" s="461"/>
      <c r="M71" s="490"/>
      <c r="N71" s="764">
        <f>N28</f>
        <v>0</v>
      </c>
      <c r="O71" s="762"/>
      <c r="P71" s="762"/>
      <c r="Q71" s="762"/>
      <c r="R71" s="762"/>
      <c r="S71" s="763"/>
      <c r="T71" s="305">
        <f>AM28</f>
        <v>0</v>
      </c>
      <c r="U71" s="302">
        <v>0</v>
      </c>
      <c r="V71" s="301">
        <v>0</v>
      </c>
      <c r="W71" s="301">
        <v>0</v>
      </c>
      <c r="X71" s="283">
        <f>SUM(U71:W71)</f>
        <v>0</v>
      </c>
      <c r="Y71" s="269">
        <f>K71-X71</f>
        <v>0</v>
      </c>
      <c r="Z71" s="461"/>
      <c r="AA71" s="461"/>
      <c r="AB71" s="764">
        <f>IF($O$89&lt;&gt;0, N71,B71)</f>
        <v>0</v>
      </c>
      <c r="AC71" s="762"/>
      <c r="AD71" s="762"/>
      <c r="AE71" s="762"/>
      <c r="AF71" s="762"/>
      <c r="AG71" s="763"/>
      <c r="AH71" s="310">
        <f>AM28</f>
        <v>0</v>
      </c>
      <c r="AI71" s="301">
        <v>0</v>
      </c>
      <c r="AJ71" s="301">
        <v>0</v>
      </c>
      <c r="AK71" s="301">
        <v>0</v>
      </c>
      <c r="AL71" s="284">
        <f>SUM(AI71:AK71)</f>
        <v>0</v>
      </c>
      <c r="AM71" s="270">
        <f>IF($O$93&lt;&gt;0, X71+AM28-AL71, K71+AM28-AL71)</f>
        <v>0</v>
      </c>
      <c r="AP71" s="768"/>
      <c r="AQ71" s="769"/>
      <c r="AR71" s="769"/>
      <c r="AS71" s="769"/>
      <c r="AT71" s="769"/>
      <c r="AU71" s="770"/>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59" t="s">
        <v>114</v>
      </c>
      <c r="C73" s="760"/>
      <c r="D73" s="760"/>
      <c r="E73" s="760"/>
      <c r="F73" s="760"/>
      <c r="G73" s="761"/>
      <c r="H73" s="473" t="s">
        <v>111</v>
      </c>
      <c r="I73" s="473" t="s">
        <v>71</v>
      </c>
      <c r="J73" s="473" t="s">
        <v>72</v>
      </c>
      <c r="K73" s="474" t="s">
        <v>94</v>
      </c>
      <c r="N73" s="759" t="s">
        <v>114</v>
      </c>
      <c r="O73" s="760"/>
      <c r="P73" s="760"/>
      <c r="Q73" s="760"/>
      <c r="R73" s="760"/>
      <c r="S73" s="761"/>
      <c r="T73" s="492" t="s">
        <v>97</v>
      </c>
      <c r="U73" s="473" t="s">
        <v>41</v>
      </c>
      <c r="V73" s="473" t="s">
        <v>71</v>
      </c>
      <c r="W73" s="473" t="s">
        <v>72</v>
      </c>
      <c r="X73" s="473" t="s">
        <v>94</v>
      </c>
      <c r="Y73" s="474" t="s">
        <v>95</v>
      </c>
      <c r="AA73" s="490"/>
      <c r="AB73" s="759" t="s">
        <v>114</v>
      </c>
      <c r="AC73" s="760"/>
      <c r="AD73" s="760"/>
      <c r="AE73" s="760"/>
      <c r="AF73" s="760"/>
      <c r="AG73" s="761"/>
      <c r="AH73" s="473" t="s">
        <v>97</v>
      </c>
      <c r="AI73" s="473" t="s">
        <v>112</v>
      </c>
      <c r="AJ73" s="473" t="s">
        <v>71</v>
      </c>
      <c r="AK73" s="473" t="s">
        <v>72</v>
      </c>
      <c r="AL73" s="473" t="s">
        <v>96</v>
      </c>
      <c r="AM73" s="474" t="s">
        <v>160</v>
      </c>
      <c r="AP73" s="759" t="s">
        <v>114</v>
      </c>
      <c r="AQ73" s="760"/>
      <c r="AR73" s="760"/>
      <c r="AS73" s="760"/>
      <c r="AT73" s="760"/>
      <c r="AU73" s="761"/>
      <c r="AV73" s="473" t="s">
        <v>111</v>
      </c>
      <c r="AW73" s="473" t="s">
        <v>71</v>
      </c>
      <c r="AX73" s="473" t="s">
        <v>72</v>
      </c>
      <c r="AY73" s="474" t="s">
        <v>94</v>
      </c>
    </row>
    <row r="74" spans="2:51" ht="16" thickBot="1" x14ac:dyDescent="0.4">
      <c r="B74" s="764">
        <f>B31</f>
        <v>0</v>
      </c>
      <c r="C74" s="762"/>
      <c r="D74" s="762"/>
      <c r="E74" s="762"/>
      <c r="F74" s="762"/>
      <c r="G74" s="763"/>
      <c r="H74" s="301">
        <v>0</v>
      </c>
      <c r="I74" s="301">
        <v>0</v>
      </c>
      <c r="J74" s="301">
        <v>0</v>
      </c>
      <c r="K74" s="282">
        <f>SUM(H74:J74)</f>
        <v>0</v>
      </c>
      <c r="L74" s="461"/>
      <c r="N74" s="764">
        <f>N31</f>
        <v>0</v>
      </c>
      <c r="O74" s="762"/>
      <c r="P74" s="762"/>
      <c r="Q74" s="762"/>
      <c r="R74" s="762"/>
      <c r="S74" s="763"/>
      <c r="T74" s="306">
        <f>AM31</f>
        <v>0</v>
      </c>
      <c r="U74" s="302">
        <v>0</v>
      </c>
      <c r="V74" s="302">
        <v>0</v>
      </c>
      <c r="W74" s="301">
        <v>0</v>
      </c>
      <c r="X74" s="313">
        <f>SUM(U74:W74)</f>
        <v>0</v>
      </c>
      <c r="Y74" s="269">
        <f>K74-X74</f>
        <v>0</v>
      </c>
      <c r="Z74" s="461"/>
      <c r="AA74" s="494"/>
      <c r="AB74" s="764">
        <f>IF($O$89&lt;&gt;0, N74,B74)</f>
        <v>0</v>
      </c>
      <c r="AC74" s="762"/>
      <c r="AD74" s="762"/>
      <c r="AE74" s="762"/>
      <c r="AF74" s="762"/>
      <c r="AG74" s="763"/>
      <c r="AH74" s="314">
        <f>AM31</f>
        <v>0</v>
      </c>
      <c r="AI74" s="301">
        <v>0</v>
      </c>
      <c r="AJ74" s="302">
        <v>0</v>
      </c>
      <c r="AK74" s="301">
        <v>0</v>
      </c>
      <c r="AL74" s="315">
        <f>SUM(AI74:AK74)</f>
        <v>0</v>
      </c>
      <c r="AM74" s="270">
        <f>IF($O$93&lt;&gt;0, X74+AM31-AL74, K74+AM31-AL74)</f>
        <v>0</v>
      </c>
      <c r="AP74" s="768"/>
      <c r="AQ74" s="769"/>
      <c r="AR74" s="769"/>
      <c r="AS74" s="769"/>
      <c r="AT74" s="769"/>
      <c r="AU74" s="770"/>
      <c r="AV74" s="302">
        <v>0</v>
      </c>
      <c r="AW74" s="302">
        <v>0</v>
      </c>
      <c r="AX74" s="302">
        <v>0</v>
      </c>
      <c r="AY74" s="435">
        <f>SUM(AV74:AX74)</f>
        <v>0</v>
      </c>
    </row>
    <row r="75" spans="2:51" ht="16" thickBot="1" x14ac:dyDescent="0.4">
      <c r="D75" s="144"/>
      <c r="E75" s="144"/>
      <c r="H75" s="272"/>
      <c r="I75" s="272"/>
      <c r="J75" s="272"/>
      <c r="K75" s="272"/>
      <c r="L75" s="461"/>
      <c r="N75" s="789"/>
      <c r="O75" s="789"/>
      <c r="P75" s="789"/>
      <c r="Q75" s="789"/>
      <c r="R75" s="789"/>
      <c r="S75" s="789"/>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59" t="s">
        <v>116</v>
      </c>
      <c r="C76" s="760"/>
      <c r="D76" s="760"/>
      <c r="E76" s="760"/>
      <c r="F76" s="760"/>
      <c r="G76" s="761"/>
      <c r="H76" s="473" t="s">
        <v>111</v>
      </c>
      <c r="I76" s="473" t="s">
        <v>71</v>
      </c>
      <c r="J76" s="473" t="s">
        <v>72</v>
      </c>
      <c r="K76" s="474" t="s">
        <v>94</v>
      </c>
      <c r="M76" s="490"/>
      <c r="N76" s="760" t="s">
        <v>116</v>
      </c>
      <c r="O76" s="760"/>
      <c r="P76" s="760"/>
      <c r="Q76" s="760"/>
      <c r="R76" s="760"/>
      <c r="S76" s="761"/>
      <c r="T76" s="492" t="s">
        <v>97</v>
      </c>
      <c r="U76" s="473" t="s">
        <v>41</v>
      </c>
      <c r="V76" s="473" t="s">
        <v>71</v>
      </c>
      <c r="W76" s="473" t="s">
        <v>72</v>
      </c>
      <c r="X76" s="473" t="s">
        <v>94</v>
      </c>
      <c r="Y76" s="474" t="s">
        <v>95</v>
      </c>
      <c r="AA76" s="490"/>
      <c r="AB76" s="759" t="s">
        <v>116</v>
      </c>
      <c r="AC76" s="760"/>
      <c r="AD76" s="760"/>
      <c r="AE76" s="760"/>
      <c r="AF76" s="760"/>
      <c r="AG76" s="761"/>
      <c r="AH76" s="473" t="s">
        <v>97</v>
      </c>
      <c r="AI76" s="473" t="s">
        <v>112</v>
      </c>
      <c r="AJ76" s="473" t="s">
        <v>71</v>
      </c>
      <c r="AK76" s="473" t="s">
        <v>72</v>
      </c>
      <c r="AL76" s="473" t="s">
        <v>96</v>
      </c>
      <c r="AM76" s="474" t="s">
        <v>160</v>
      </c>
      <c r="AP76" s="759" t="s">
        <v>116</v>
      </c>
      <c r="AQ76" s="760"/>
      <c r="AR76" s="760"/>
      <c r="AS76" s="760"/>
      <c r="AT76" s="760"/>
      <c r="AU76" s="761"/>
      <c r="AV76" s="473" t="s">
        <v>111</v>
      </c>
      <c r="AW76" s="473" t="s">
        <v>71</v>
      </c>
      <c r="AX76" s="473" t="s">
        <v>72</v>
      </c>
      <c r="AY76" s="474" t="s">
        <v>94</v>
      </c>
    </row>
    <row r="77" spans="2:51" ht="16" thickBot="1" x14ac:dyDescent="0.4">
      <c r="B77" s="764">
        <f>B34</f>
        <v>0</v>
      </c>
      <c r="C77" s="762"/>
      <c r="D77" s="762"/>
      <c r="E77" s="762"/>
      <c r="F77" s="762"/>
      <c r="G77" s="763"/>
      <c r="H77" s="301">
        <v>0</v>
      </c>
      <c r="I77" s="301">
        <v>0</v>
      </c>
      <c r="J77" s="301">
        <v>0</v>
      </c>
      <c r="K77" s="282">
        <f>SUM(H77:J77)</f>
        <v>0</v>
      </c>
      <c r="L77" s="461"/>
      <c r="M77" s="490"/>
      <c r="N77" s="762">
        <f>N34</f>
        <v>0</v>
      </c>
      <c r="O77" s="762"/>
      <c r="P77" s="762"/>
      <c r="Q77" s="762"/>
      <c r="R77" s="762"/>
      <c r="S77" s="763"/>
      <c r="T77" s="305">
        <f>AM34</f>
        <v>0</v>
      </c>
      <c r="U77" s="301">
        <v>0</v>
      </c>
      <c r="V77" s="301">
        <v>0</v>
      </c>
      <c r="W77" s="301">
        <v>0</v>
      </c>
      <c r="X77" s="283">
        <f t="shared" ref="X77" si="14">SUM(U77:W77)</f>
        <v>0</v>
      </c>
      <c r="Y77" s="269">
        <f>K77-X77</f>
        <v>0</v>
      </c>
      <c r="Z77" s="461"/>
      <c r="AA77" s="494"/>
      <c r="AB77" s="764">
        <f>IF($O$89&lt;&gt;0, N77,B77)</f>
        <v>0</v>
      </c>
      <c r="AC77" s="762"/>
      <c r="AD77" s="762"/>
      <c r="AE77" s="762"/>
      <c r="AF77" s="762"/>
      <c r="AG77" s="763"/>
      <c r="AH77" s="308">
        <f>AM34</f>
        <v>0</v>
      </c>
      <c r="AI77" s="301">
        <v>0</v>
      </c>
      <c r="AJ77" s="301">
        <v>0</v>
      </c>
      <c r="AK77" s="301">
        <v>0</v>
      </c>
      <c r="AL77" s="284">
        <f t="shared" ref="AL77" si="15">SUM(AI77:AK77)</f>
        <v>0</v>
      </c>
      <c r="AM77" s="270">
        <f>IF($O$93&lt;&gt;0, X77+AM34-AL77, K77+AM34-AL77)</f>
        <v>0</v>
      </c>
      <c r="AP77" s="768"/>
      <c r="AQ77" s="769"/>
      <c r="AR77" s="769"/>
      <c r="AS77" s="769"/>
      <c r="AT77" s="769"/>
      <c r="AU77" s="770"/>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1" t="s">
        <v>119</v>
      </c>
      <c r="C80" s="772"/>
      <c r="D80" s="772"/>
      <c r="E80" s="772"/>
      <c r="F80" s="772"/>
      <c r="G80" s="772"/>
      <c r="H80" s="273">
        <f>SUM(F67, H71, H74, H77)</f>
        <v>0</v>
      </c>
      <c r="I80" s="273">
        <f>SUM(I67, I71, I74, I77, )</f>
        <v>0</v>
      </c>
      <c r="J80" s="273">
        <f>SUM(J67, J71, J74, J77)</f>
        <v>0</v>
      </c>
      <c r="K80" s="274">
        <f>SUM(H80:J80)</f>
        <v>0</v>
      </c>
      <c r="L80" s="461"/>
      <c r="N80" s="765" t="s">
        <v>119</v>
      </c>
      <c r="O80" s="766"/>
      <c r="P80" s="766"/>
      <c r="Q80" s="766"/>
      <c r="R80" s="766"/>
      <c r="S80" s="767"/>
      <c r="T80" s="307">
        <f>AM37</f>
        <v>0</v>
      </c>
      <c r="U80" s="303">
        <f>SUM(S67, U71, U74, U77)</f>
        <v>0</v>
      </c>
      <c r="V80" s="275">
        <f>SUM(V67, V71, V74, V77)</f>
        <v>0</v>
      </c>
      <c r="W80" s="275">
        <f>SUM(W67, W71, W74, W77)</f>
        <v>0</v>
      </c>
      <c r="X80" s="275">
        <f>SUM(U80:W80)</f>
        <v>0</v>
      </c>
      <c r="Y80" s="276">
        <f>K80-X80</f>
        <v>0</v>
      </c>
      <c r="Z80" s="461"/>
      <c r="AA80" s="461"/>
      <c r="AB80" s="759" t="s">
        <v>119</v>
      </c>
      <c r="AC80" s="760"/>
      <c r="AD80" s="760"/>
      <c r="AE80" s="760"/>
      <c r="AF80" s="760"/>
      <c r="AG80" s="761"/>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59" t="s">
        <v>119</v>
      </c>
      <c r="AQ80" s="760"/>
      <c r="AR80" s="760"/>
      <c r="AS80" s="760"/>
      <c r="AT80" s="760"/>
      <c r="AU80" s="761"/>
      <c r="AV80" s="436">
        <f>SUM(AT67, AV71, AV74, AV77)</f>
        <v>0</v>
      </c>
      <c r="AW80" s="436">
        <f>SUM(AW67, AW71, AW74, AW77, )</f>
        <v>0</v>
      </c>
      <c r="AX80" s="436">
        <f>SUM(AX67, AX71, AX74, AX77)</f>
        <v>0</v>
      </c>
      <c r="AY80" s="437">
        <f>SUM(AV80:AX80)</f>
        <v>0</v>
      </c>
    </row>
    <row r="81" spans="2:51" ht="16" thickBot="1" x14ac:dyDescent="0.4">
      <c r="B81" s="799" t="s">
        <v>120</v>
      </c>
      <c r="C81" s="800"/>
      <c r="D81" s="800"/>
      <c r="E81" s="800"/>
      <c r="F81" s="800"/>
      <c r="G81" s="800"/>
      <c r="H81" s="481"/>
      <c r="I81" s="482"/>
      <c r="J81" s="253">
        <f>SUM(I80:J80)</f>
        <v>0</v>
      </c>
      <c r="K81" s="282">
        <f>SUM(H81:J81)</f>
        <v>0</v>
      </c>
      <c r="L81" s="461"/>
      <c r="N81" s="768" t="s">
        <v>120</v>
      </c>
      <c r="O81" s="769"/>
      <c r="P81" s="769"/>
      <c r="Q81" s="769"/>
      <c r="R81" s="769"/>
      <c r="S81" s="769"/>
      <c r="T81" s="305">
        <f>AM38</f>
        <v>0</v>
      </c>
      <c r="U81" s="495"/>
      <c r="V81" s="483"/>
      <c r="W81" s="483"/>
      <c r="X81" s="254">
        <f xml:space="preserve"> SUM(V67, W67, V71, W71, V74, W74, V77, W77)</f>
        <v>0</v>
      </c>
      <c r="Y81" s="269">
        <f>H81-X81</f>
        <v>0</v>
      </c>
      <c r="Z81" s="461"/>
      <c r="AA81" s="461"/>
      <c r="AB81" s="768" t="s">
        <v>120</v>
      </c>
      <c r="AC81" s="769"/>
      <c r="AD81" s="769"/>
      <c r="AE81" s="769"/>
      <c r="AF81" s="769"/>
      <c r="AG81" s="770"/>
      <c r="AH81" s="310">
        <f>AM38</f>
        <v>0</v>
      </c>
      <c r="AI81" s="484"/>
      <c r="AJ81" s="485"/>
      <c r="AK81" s="485"/>
      <c r="AL81" s="281">
        <f xml:space="preserve"> SUM(AJ67, AK67, AJ71, AK71, AJ74, AK74, AJ77, AK77)</f>
        <v>0</v>
      </c>
      <c r="AM81" s="270">
        <f>IF($O$93&lt;&gt;0, X81+AM38-AL81, K81+AM38-AL81)</f>
        <v>0</v>
      </c>
      <c r="AP81" s="768" t="s">
        <v>120</v>
      </c>
      <c r="AQ81" s="769"/>
      <c r="AR81" s="769"/>
      <c r="AS81" s="769"/>
      <c r="AT81" s="769"/>
      <c r="AU81" s="770"/>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59" t="s">
        <v>121</v>
      </c>
      <c r="C83" s="760"/>
      <c r="D83" s="760"/>
      <c r="E83" s="760"/>
      <c r="F83" s="760"/>
      <c r="G83" s="761"/>
      <c r="H83" s="473" t="s">
        <v>111</v>
      </c>
      <c r="I83" s="774" t="s">
        <v>27</v>
      </c>
      <c r="J83" s="761"/>
      <c r="K83" s="474" t="s">
        <v>122</v>
      </c>
      <c r="L83" s="461"/>
      <c r="N83" s="759" t="s">
        <v>121</v>
      </c>
      <c r="O83" s="760"/>
      <c r="P83" s="760"/>
      <c r="Q83" s="760"/>
      <c r="R83" s="760"/>
      <c r="S83" s="760"/>
      <c r="T83" s="473" t="s">
        <v>97</v>
      </c>
      <c r="U83" s="473" t="s">
        <v>41</v>
      </c>
      <c r="V83" s="774" t="s">
        <v>27</v>
      </c>
      <c r="W83" s="761"/>
      <c r="X83" s="473" t="s">
        <v>94</v>
      </c>
      <c r="Y83" s="474" t="s">
        <v>95</v>
      </c>
      <c r="Z83" s="461"/>
      <c r="AA83" s="494"/>
      <c r="AB83" s="759" t="s">
        <v>121</v>
      </c>
      <c r="AC83" s="760"/>
      <c r="AD83" s="760"/>
      <c r="AE83" s="760"/>
      <c r="AF83" s="760"/>
      <c r="AG83" s="761"/>
      <c r="AH83" s="473" t="s">
        <v>97</v>
      </c>
      <c r="AI83" s="473" t="s">
        <v>123</v>
      </c>
      <c r="AJ83" s="774" t="s">
        <v>27</v>
      </c>
      <c r="AK83" s="761"/>
      <c r="AL83" s="473" t="s">
        <v>124</v>
      </c>
      <c r="AM83" s="474" t="s">
        <v>160</v>
      </c>
      <c r="AP83" s="759" t="s">
        <v>121</v>
      </c>
      <c r="AQ83" s="760"/>
      <c r="AR83" s="760"/>
      <c r="AS83" s="760"/>
      <c r="AT83" s="760"/>
      <c r="AU83" s="761"/>
      <c r="AV83" s="473" t="s">
        <v>111</v>
      </c>
      <c r="AW83" s="774" t="s">
        <v>27</v>
      </c>
      <c r="AX83" s="761"/>
      <c r="AY83" s="474" t="s">
        <v>122</v>
      </c>
    </row>
    <row r="84" spans="2:51" ht="16" thickBot="1" x14ac:dyDescent="0.4">
      <c r="B84" s="768" t="s">
        <v>40</v>
      </c>
      <c r="C84" s="769"/>
      <c r="D84" s="769"/>
      <c r="E84" s="769"/>
      <c r="F84" s="769"/>
      <c r="G84" s="770"/>
      <c r="H84" s="268">
        <f>( SUM(F67, H71, H74, H77))*$C$8</f>
        <v>0</v>
      </c>
      <c r="I84" s="792">
        <f>( SUM(I67, I71, I74, I77, J67, J71, J74, J77))*$C$8</f>
        <v>0</v>
      </c>
      <c r="J84" s="793"/>
      <c r="K84" s="282">
        <f>SUM(H84:J84)</f>
        <v>0</v>
      </c>
      <c r="L84" s="461"/>
      <c r="N84" s="768" t="s">
        <v>40</v>
      </c>
      <c r="O84" s="769"/>
      <c r="P84" s="769"/>
      <c r="Q84" s="769"/>
      <c r="R84" s="769"/>
      <c r="S84" s="769"/>
      <c r="T84" s="311">
        <f>AM41</f>
        <v>0</v>
      </c>
      <c r="U84" s="283">
        <f>( SUM(S67, U71, U74, U77))*$O$8</f>
        <v>0</v>
      </c>
      <c r="V84" s="794">
        <f>( SUM(V67, W67, V71, W71, V74, W74, V77, W77, ))*$O$8</f>
        <v>0</v>
      </c>
      <c r="W84" s="795"/>
      <c r="X84" s="283">
        <f>SUM(U84:W84)</f>
        <v>0</v>
      </c>
      <c r="Y84" s="269">
        <f>K84-X84</f>
        <v>0</v>
      </c>
      <c r="Z84" s="461"/>
      <c r="AA84" s="494"/>
      <c r="AB84" s="768" t="s">
        <v>40</v>
      </c>
      <c r="AC84" s="769"/>
      <c r="AD84" s="769"/>
      <c r="AE84" s="769"/>
      <c r="AF84" s="769"/>
      <c r="AG84" s="770"/>
      <c r="AH84" s="310">
        <f>AM41</f>
        <v>0</v>
      </c>
      <c r="AI84" s="500">
        <f>( SUM(AG67, AI71, AI74, AI77))*$C$8</f>
        <v>0</v>
      </c>
      <c r="AJ84" s="790">
        <f>( SUM(AJ67, AK67, AJ71, AK71, AJ74, AK74, AJ77, AK77, ))*$C$8</f>
        <v>0</v>
      </c>
      <c r="AK84" s="791"/>
      <c r="AL84" s="284">
        <f>SUM(AI84:AK84)</f>
        <v>0</v>
      </c>
      <c r="AM84" s="270">
        <f>IF($O$93&lt;&gt;0, X84+AM41-AL84, K84+AM41-AL84)</f>
        <v>0</v>
      </c>
      <c r="AP84" s="768" t="s">
        <v>40</v>
      </c>
      <c r="AQ84" s="769"/>
      <c r="AR84" s="769"/>
      <c r="AS84" s="769"/>
      <c r="AT84" s="769"/>
      <c r="AU84" s="770"/>
      <c r="AV84" s="433">
        <f>( SUM(AT67, AV71, AV74, AV77))*$C$8</f>
        <v>0</v>
      </c>
      <c r="AW84" s="860">
        <f>( SUM(AW67, AW71, AW74, AW77, AX67, AX71, AX74, AX77))*$C$8</f>
        <v>0</v>
      </c>
      <c r="AX84" s="861"/>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796" t="s">
        <v>126</v>
      </c>
      <c r="C86" s="797"/>
      <c r="D86" s="797"/>
      <c r="E86" s="797"/>
      <c r="F86" s="797"/>
      <c r="G86" s="798"/>
      <c r="H86" s="285">
        <f>SUM(H80,H84)</f>
        <v>0</v>
      </c>
      <c r="I86" s="285">
        <f>SUM(I80, I84)</f>
        <v>0</v>
      </c>
      <c r="J86" s="285">
        <f>SUM(J80)</f>
        <v>0</v>
      </c>
      <c r="K86" s="286">
        <f>SUM(H86:J86)</f>
        <v>0</v>
      </c>
      <c r="L86" s="272"/>
      <c r="N86" s="782" t="s">
        <v>126</v>
      </c>
      <c r="O86" s="783"/>
      <c r="P86" s="783"/>
      <c r="Q86" s="783"/>
      <c r="R86" s="783"/>
      <c r="S86" s="78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784" t="s">
        <v>126</v>
      </c>
      <c r="AC86" s="785"/>
      <c r="AD86" s="785"/>
      <c r="AE86" s="785"/>
      <c r="AF86" s="785"/>
      <c r="AG86" s="786"/>
      <c r="AH86" s="319">
        <f>AM43</f>
        <v>0</v>
      </c>
      <c r="AI86" s="289">
        <f>SUM(AG67, AI71, AI74, AI77, AI84)</f>
        <v>0</v>
      </c>
      <c r="AJ86" s="289">
        <f>SUM(AJ67, AJ71, AJ74, AJ77, AJ84)</f>
        <v>0</v>
      </c>
      <c r="AK86" s="289">
        <f>SUM(AK67, AK71, AK74, AK77)</f>
        <v>0</v>
      </c>
      <c r="AL86" s="289">
        <f>SUM(AI86:AK86)</f>
        <v>0</v>
      </c>
      <c r="AM86" s="290">
        <f>IF($O$93&lt;&gt;0, X86+AM43-AL86, K86+AM43-AL86)</f>
        <v>0</v>
      </c>
      <c r="AP86" s="862" t="s">
        <v>342</v>
      </c>
      <c r="AQ86" s="863"/>
      <c r="AR86" s="863"/>
      <c r="AS86" s="863"/>
      <c r="AT86" s="863"/>
      <c r="AU86" s="864"/>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4"/>
      <c r="AI89" s="761"/>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775"/>
      <c r="AI90" s="776"/>
      <c r="AJ90" s="776"/>
      <c r="AK90" s="777"/>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8"/>
      <c r="AI91" s="770"/>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79" t="s">
        <v>151</v>
      </c>
      <c r="AH93" s="780"/>
      <c r="AI93" s="780"/>
      <c r="AJ93" s="780"/>
      <c r="AK93" s="781"/>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02" t="s">
        <v>305</v>
      </c>
      <c r="C103" s="803"/>
      <c r="D103" s="803"/>
      <c r="E103" s="803"/>
      <c r="F103" s="803"/>
      <c r="G103" s="803"/>
      <c r="H103" s="803"/>
      <c r="I103" s="803"/>
      <c r="J103" s="803"/>
      <c r="K103" s="804"/>
      <c r="N103" s="805" t="s">
        <v>171</v>
      </c>
      <c r="O103" s="806"/>
      <c r="P103" s="806"/>
      <c r="Q103" s="806"/>
      <c r="R103" s="806"/>
      <c r="S103" s="806"/>
      <c r="T103" s="806"/>
      <c r="U103" s="806"/>
      <c r="V103" s="806"/>
      <c r="W103" s="806"/>
      <c r="X103" s="806"/>
      <c r="Y103" s="807"/>
      <c r="AB103" s="808" t="s">
        <v>172</v>
      </c>
      <c r="AC103" s="809"/>
      <c r="AD103" s="809"/>
      <c r="AE103" s="809"/>
      <c r="AF103" s="809"/>
      <c r="AG103" s="809"/>
      <c r="AH103" s="809"/>
      <c r="AI103" s="809"/>
      <c r="AJ103" s="809"/>
      <c r="AK103" s="809"/>
      <c r="AL103" s="809"/>
      <c r="AM103" s="810"/>
      <c r="AP103" s="857" t="s">
        <v>343</v>
      </c>
      <c r="AQ103" s="858"/>
      <c r="AR103" s="858"/>
      <c r="AS103" s="858"/>
      <c r="AT103" s="858"/>
      <c r="AU103" s="858"/>
      <c r="AV103" s="858"/>
      <c r="AW103" s="858"/>
      <c r="AX103" s="858"/>
      <c r="AY103" s="859"/>
    </row>
    <row r="104" spans="2:51" ht="16" thickBot="1" x14ac:dyDescent="0.4">
      <c r="B104" s="250" t="s">
        <v>312</v>
      </c>
      <c r="C104" s="778"/>
      <c r="D104" s="770"/>
      <c r="E104" s="251" t="s">
        <v>313</v>
      </c>
      <c r="F104" s="830"/>
      <c r="G104" s="831"/>
      <c r="H104" s="831"/>
      <c r="I104" s="831"/>
      <c r="J104" s="831"/>
      <c r="K104" s="832"/>
      <c r="N104" s="250" t="s">
        <v>312</v>
      </c>
      <c r="O104" s="830"/>
      <c r="P104" s="831"/>
      <c r="Q104" s="833"/>
      <c r="R104" s="251" t="s">
        <v>313</v>
      </c>
      <c r="S104" s="830"/>
      <c r="T104" s="831"/>
      <c r="U104" s="831"/>
      <c r="V104" s="831"/>
      <c r="W104" s="831"/>
      <c r="X104" s="831"/>
      <c r="Y104" s="832"/>
      <c r="AB104" s="250" t="s">
        <v>312</v>
      </c>
      <c r="AC104" s="830"/>
      <c r="AD104" s="831"/>
      <c r="AE104" s="833"/>
      <c r="AF104" s="251" t="s">
        <v>313</v>
      </c>
      <c r="AG104" s="830"/>
      <c r="AH104" s="831"/>
      <c r="AI104" s="831"/>
      <c r="AJ104" s="831"/>
      <c r="AK104" s="831"/>
      <c r="AL104" s="831"/>
      <c r="AM104" s="832"/>
      <c r="AP104" s="250" t="s">
        <v>326</v>
      </c>
      <c r="AQ104" s="778"/>
      <c r="AR104" s="770"/>
      <c r="AS104" s="251" t="s">
        <v>327</v>
      </c>
      <c r="AT104" s="830"/>
      <c r="AU104" s="831"/>
      <c r="AV104" s="831"/>
      <c r="AW104" s="831"/>
      <c r="AX104" s="831"/>
      <c r="AY104" s="832"/>
    </row>
    <row r="105" spans="2:51" ht="16" thickBot="1" x14ac:dyDescent="0.4">
      <c r="D105" s="144"/>
      <c r="E105" s="144"/>
    </row>
    <row r="106" spans="2:51" x14ac:dyDescent="0.35">
      <c r="B106" s="771" t="s">
        <v>244</v>
      </c>
      <c r="C106" s="772"/>
      <c r="D106" s="772"/>
      <c r="E106" s="772"/>
      <c r="F106" s="772"/>
      <c r="G106" s="772"/>
      <c r="H106" s="772"/>
      <c r="I106" s="772"/>
      <c r="J106" s="772"/>
      <c r="K106" s="773"/>
      <c r="N106" s="759" t="s">
        <v>83</v>
      </c>
      <c r="O106" s="760"/>
      <c r="P106" s="760"/>
      <c r="Q106" s="760"/>
      <c r="R106" s="760"/>
      <c r="S106" s="760"/>
      <c r="T106" s="760"/>
      <c r="U106" s="760"/>
      <c r="V106" s="760"/>
      <c r="W106" s="760"/>
      <c r="X106" s="760"/>
      <c r="Y106" s="801"/>
      <c r="AB106" s="771" t="s">
        <v>83</v>
      </c>
      <c r="AC106" s="772"/>
      <c r="AD106" s="772"/>
      <c r="AE106" s="772"/>
      <c r="AF106" s="772"/>
      <c r="AG106" s="772"/>
      <c r="AH106" s="772"/>
      <c r="AI106" s="772"/>
      <c r="AJ106" s="772"/>
      <c r="AK106" s="772"/>
      <c r="AL106" s="772"/>
      <c r="AM106" s="773"/>
      <c r="AP106" s="771" t="s">
        <v>244</v>
      </c>
      <c r="AQ106" s="772"/>
      <c r="AR106" s="772"/>
      <c r="AS106" s="772"/>
      <c r="AT106" s="772"/>
      <c r="AU106" s="772"/>
      <c r="AV106" s="772"/>
      <c r="AW106" s="772"/>
      <c r="AX106" s="772"/>
      <c r="AY106" s="773"/>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59" t="s">
        <v>109</v>
      </c>
      <c r="C112" s="760"/>
      <c r="D112" s="760"/>
      <c r="E112" s="760"/>
      <c r="F112" s="760"/>
      <c r="G112" s="760"/>
      <c r="H112" s="760"/>
      <c r="I112" s="760"/>
      <c r="J112" s="760"/>
      <c r="K112" s="801"/>
      <c r="N112" s="759" t="s">
        <v>109</v>
      </c>
      <c r="O112" s="760"/>
      <c r="P112" s="760"/>
      <c r="Q112" s="760"/>
      <c r="R112" s="760"/>
      <c r="S112" s="760"/>
      <c r="T112" s="760"/>
      <c r="U112" s="760"/>
      <c r="V112" s="760"/>
      <c r="W112" s="760"/>
      <c r="X112" s="760"/>
      <c r="Y112" s="801"/>
      <c r="AB112" s="759" t="s">
        <v>109</v>
      </c>
      <c r="AC112" s="760"/>
      <c r="AD112" s="760"/>
      <c r="AE112" s="760"/>
      <c r="AF112" s="760"/>
      <c r="AG112" s="760"/>
      <c r="AH112" s="760"/>
      <c r="AI112" s="760"/>
      <c r="AJ112" s="760"/>
      <c r="AK112" s="760"/>
      <c r="AL112" s="760"/>
      <c r="AM112" s="801"/>
      <c r="AP112" s="759" t="s">
        <v>109</v>
      </c>
      <c r="AQ112" s="760"/>
      <c r="AR112" s="760"/>
      <c r="AS112" s="760"/>
      <c r="AT112" s="760"/>
      <c r="AU112" s="760"/>
      <c r="AV112" s="760"/>
      <c r="AW112" s="760"/>
      <c r="AX112" s="760"/>
      <c r="AY112" s="801"/>
    </row>
    <row r="113" spans="2:51" x14ac:dyDescent="0.35">
      <c r="B113" s="788" t="s">
        <v>110</v>
      </c>
      <c r="C113" s="776"/>
      <c r="D113" s="776"/>
      <c r="E113" s="776"/>
      <c r="F113" s="776"/>
      <c r="G113" s="787"/>
      <c r="H113" s="392" t="s">
        <v>111</v>
      </c>
      <c r="I113" s="392" t="s">
        <v>71</v>
      </c>
      <c r="J113" s="392" t="s">
        <v>72</v>
      </c>
      <c r="K113" s="475" t="s">
        <v>94</v>
      </c>
      <c r="M113" s="490"/>
      <c r="N113" s="776" t="s">
        <v>110</v>
      </c>
      <c r="O113" s="776"/>
      <c r="P113" s="776"/>
      <c r="Q113" s="776"/>
      <c r="R113" s="776"/>
      <c r="S113" s="787"/>
      <c r="T113" s="392" t="s">
        <v>160</v>
      </c>
      <c r="U113" s="392" t="s">
        <v>41</v>
      </c>
      <c r="V113" s="392" t="s">
        <v>71</v>
      </c>
      <c r="W113" s="392" t="s">
        <v>72</v>
      </c>
      <c r="X113" s="392" t="s">
        <v>94</v>
      </c>
      <c r="Y113" s="475" t="s">
        <v>95</v>
      </c>
      <c r="AB113" s="788" t="s">
        <v>110</v>
      </c>
      <c r="AC113" s="776"/>
      <c r="AD113" s="776"/>
      <c r="AE113" s="776"/>
      <c r="AF113" s="776"/>
      <c r="AG113" s="776"/>
      <c r="AH113" s="392" t="s">
        <v>160</v>
      </c>
      <c r="AI113" s="392" t="s">
        <v>112</v>
      </c>
      <c r="AJ113" s="392" t="s">
        <v>71</v>
      </c>
      <c r="AK113" s="392" t="s">
        <v>72</v>
      </c>
      <c r="AL113" s="392" t="s">
        <v>96</v>
      </c>
      <c r="AM113" s="475" t="s">
        <v>175</v>
      </c>
      <c r="AP113" s="788" t="s">
        <v>110</v>
      </c>
      <c r="AQ113" s="776"/>
      <c r="AR113" s="776"/>
      <c r="AS113" s="776"/>
      <c r="AT113" s="776"/>
      <c r="AU113" s="787"/>
      <c r="AV113" s="392" t="s">
        <v>111</v>
      </c>
      <c r="AW113" s="392" t="s">
        <v>71</v>
      </c>
      <c r="AX113" s="392" t="s">
        <v>72</v>
      </c>
      <c r="AY113" s="475" t="s">
        <v>94</v>
      </c>
    </row>
    <row r="114" spans="2:51" ht="16" thickBot="1" x14ac:dyDescent="0.4">
      <c r="B114" s="764">
        <f>B71</f>
        <v>0</v>
      </c>
      <c r="C114" s="762"/>
      <c r="D114" s="762"/>
      <c r="E114" s="762"/>
      <c r="F114" s="762"/>
      <c r="G114" s="763"/>
      <c r="H114" s="301">
        <v>0</v>
      </c>
      <c r="I114" s="301">
        <v>0</v>
      </c>
      <c r="J114" s="301">
        <v>0</v>
      </c>
      <c r="K114" s="282">
        <f>SUM(H114:J114)</f>
        <v>0</v>
      </c>
      <c r="L114" s="461"/>
      <c r="M114" s="490"/>
      <c r="N114" s="764">
        <f>N71</f>
        <v>0</v>
      </c>
      <c r="O114" s="762"/>
      <c r="P114" s="762"/>
      <c r="Q114" s="762"/>
      <c r="R114" s="762"/>
      <c r="S114" s="763"/>
      <c r="T114" s="305">
        <f>AM71</f>
        <v>0</v>
      </c>
      <c r="U114" s="302">
        <v>0</v>
      </c>
      <c r="V114" s="301">
        <v>0</v>
      </c>
      <c r="W114" s="301">
        <v>0</v>
      </c>
      <c r="X114" s="283">
        <f>SUM(U114:W114)</f>
        <v>0</v>
      </c>
      <c r="Y114" s="269">
        <f>K114-X114</f>
        <v>0</v>
      </c>
      <c r="Z114" s="461"/>
      <c r="AA114" s="461"/>
      <c r="AB114" s="764">
        <f>IF($O$132&lt;&gt;0, N114, B114)</f>
        <v>0</v>
      </c>
      <c r="AC114" s="762"/>
      <c r="AD114" s="762"/>
      <c r="AE114" s="762"/>
      <c r="AF114" s="762"/>
      <c r="AG114" s="763"/>
      <c r="AH114" s="310">
        <f>AM71</f>
        <v>0</v>
      </c>
      <c r="AI114" s="301">
        <v>0</v>
      </c>
      <c r="AJ114" s="301">
        <v>0</v>
      </c>
      <c r="AK114" s="301">
        <v>0</v>
      </c>
      <c r="AL114" s="284">
        <f>SUM(AI114:AK114)</f>
        <v>0</v>
      </c>
      <c r="AM114" s="270">
        <f>IF($O$136&lt;&gt;0, X114+AM71-AL114, K114+AM71-AL114)</f>
        <v>0</v>
      </c>
      <c r="AP114" s="768"/>
      <c r="AQ114" s="769"/>
      <c r="AR114" s="769"/>
      <c r="AS114" s="769"/>
      <c r="AT114" s="769"/>
      <c r="AU114" s="770"/>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59" t="s">
        <v>114</v>
      </c>
      <c r="C116" s="760"/>
      <c r="D116" s="760"/>
      <c r="E116" s="760"/>
      <c r="F116" s="760"/>
      <c r="G116" s="761"/>
      <c r="H116" s="473" t="s">
        <v>111</v>
      </c>
      <c r="I116" s="473" t="s">
        <v>71</v>
      </c>
      <c r="J116" s="473" t="s">
        <v>72</v>
      </c>
      <c r="K116" s="474" t="s">
        <v>94</v>
      </c>
      <c r="N116" s="759" t="s">
        <v>114</v>
      </c>
      <c r="O116" s="760"/>
      <c r="P116" s="760"/>
      <c r="Q116" s="760"/>
      <c r="R116" s="760"/>
      <c r="S116" s="761"/>
      <c r="T116" s="492" t="s">
        <v>160</v>
      </c>
      <c r="U116" s="473" t="s">
        <v>41</v>
      </c>
      <c r="V116" s="473" t="s">
        <v>71</v>
      </c>
      <c r="W116" s="473" t="s">
        <v>72</v>
      </c>
      <c r="X116" s="473" t="s">
        <v>94</v>
      </c>
      <c r="Y116" s="474" t="s">
        <v>95</v>
      </c>
      <c r="AA116" s="490"/>
      <c r="AB116" s="759" t="s">
        <v>114</v>
      </c>
      <c r="AC116" s="760"/>
      <c r="AD116" s="760"/>
      <c r="AE116" s="760"/>
      <c r="AF116" s="760"/>
      <c r="AG116" s="761"/>
      <c r="AH116" s="473" t="s">
        <v>160</v>
      </c>
      <c r="AI116" s="473" t="s">
        <v>112</v>
      </c>
      <c r="AJ116" s="473" t="s">
        <v>71</v>
      </c>
      <c r="AK116" s="473" t="s">
        <v>72</v>
      </c>
      <c r="AL116" s="473" t="s">
        <v>96</v>
      </c>
      <c r="AM116" s="474" t="s">
        <v>175</v>
      </c>
      <c r="AP116" s="759" t="s">
        <v>114</v>
      </c>
      <c r="AQ116" s="760"/>
      <c r="AR116" s="760"/>
      <c r="AS116" s="760"/>
      <c r="AT116" s="760"/>
      <c r="AU116" s="761"/>
      <c r="AV116" s="473" t="s">
        <v>111</v>
      </c>
      <c r="AW116" s="473" t="s">
        <v>71</v>
      </c>
      <c r="AX116" s="473" t="s">
        <v>72</v>
      </c>
      <c r="AY116" s="474" t="s">
        <v>94</v>
      </c>
    </row>
    <row r="117" spans="2:51" ht="16" thickBot="1" x14ac:dyDescent="0.4">
      <c r="B117" s="764">
        <f>B74</f>
        <v>0</v>
      </c>
      <c r="C117" s="762"/>
      <c r="D117" s="762"/>
      <c r="E117" s="762"/>
      <c r="F117" s="762"/>
      <c r="G117" s="763"/>
      <c r="H117" s="301">
        <v>0</v>
      </c>
      <c r="I117" s="301">
        <v>0</v>
      </c>
      <c r="J117" s="301">
        <v>0</v>
      </c>
      <c r="K117" s="282">
        <f>SUM(H117:J117)</f>
        <v>0</v>
      </c>
      <c r="L117" s="461"/>
      <c r="N117" s="764">
        <f>N74</f>
        <v>0</v>
      </c>
      <c r="O117" s="762"/>
      <c r="P117" s="762"/>
      <c r="Q117" s="762"/>
      <c r="R117" s="762"/>
      <c r="S117" s="763"/>
      <c r="T117" s="306">
        <f>AM74</f>
        <v>0</v>
      </c>
      <c r="U117" s="302">
        <v>0</v>
      </c>
      <c r="V117" s="302">
        <v>0</v>
      </c>
      <c r="W117" s="301">
        <v>0</v>
      </c>
      <c r="X117" s="313">
        <f>SUM(U117:W117)</f>
        <v>0</v>
      </c>
      <c r="Y117" s="269">
        <f>K117-X117</f>
        <v>0</v>
      </c>
      <c r="Z117" s="461"/>
      <c r="AA117" s="494"/>
      <c r="AB117" s="764">
        <f>IF($O$132&lt;&gt;0, N117, B117)</f>
        <v>0</v>
      </c>
      <c r="AC117" s="762"/>
      <c r="AD117" s="762"/>
      <c r="AE117" s="762"/>
      <c r="AF117" s="762"/>
      <c r="AG117" s="763"/>
      <c r="AH117" s="314">
        <f>AM74</f>
        <v>0</v>
      </c>
      <c r="AI117" s="301">
        <v>0</v>
      </c>
      <c r="AJ117" s="302">
        <v>0</v>
      </c>
      <c r="AK117" s="301">
        <v>0</v>
      </c>
      <c r="AL117" s="315">
        <f>SUM(AI117:AK117)</f>
        <v>0</v>
      </c>
      <c r="AM117" s="270">
        <f>IF($O$136&lt;&gt;0, X117+AM74-AL117, K117+AM74-AL117)</f>
        <v>0</v>
      </c>
      <c r="AP117" s="768"/>
      <c r="AQ117" s="769"/>
      <c r="AR117" s="769"/>
      <c r="AS117" s="769"/>
      <c r="AT117" s="769"/>
      <c r="AU117" s="770"/>
      <c r="AV117" s="302">
        <v>0</v>
      </c>
      <c r="AW117" s="302">
        <v>0</v>
      </c>
      <c r="AX117" s="302">
        <v>0</v>
      </c>
      <c r="AY117" s="435">
        <f>SUM(AV117:AX117)</f>
        <v>0</v>
      </c>
    </row>
    <row r="118" spans="2:51" ht="16" thickBot="1" x14ac:dyDescent="0.4">
      <c r="D118" s="144"/>
      <c r="E118" s="144"/>
      <c r="H118" s="272"/>
      <c r="I118" s="272"/>
      <c r="J118" s="272"/>
      <c r="K118" s="272"/>
      <c r="L118" s="461"/>
      <c r="N118" s="789"/>
      <c r="O118" s="789"/>
      <c r="P118" s="789"/>
      <c r="Q118" s="789"/>
      <c r="R118" s="789"/>
      <c r="S118" s="789"/>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59" t="s">
        <v>116</v>
      </c>
      <c r="C119" s="760"/>
      <c r="D119" s="760"/>
      <c r="E119" s="760"/>
      <c r="F119" s="760"/>
      <c r="G119" s="761"/>
      <c r="H119" s="473" t="s">
        <v>111</v>
      </c>
      <c r="I119" s="473" t="s">
        <v>71</v>
      </c>
      <c r="J119" s="473" t="s">
        <v>72</v>
      </c>
      <c r="K119" s="474" t="s">
        <v>94</v>
      </c>
      <c r="M119" s="490"/>
      <c r="N119" s="760" t="s">
        <v>116</v>
      </c>
      <c r="O119" s="760"/>
      <c r="P119" s="760"/>
      <c r="Q119" s="760"/>
      <c r="R119" s="760"/>
      <c r="S119" s="761"/>
      <c r="T119" s="492" t="s">
        <v>160</v>
      </c>
      <c r="U119" s="473" t="s">
        <v>41</v>
      </c>
      <c r="V119" s="473" t="s">
        <v>71</v>
      </c>
      <c r="W119" s="473" t="s">
        <v>72</v>
      </c>
      <c r="X119" s="473" t="s">
        <v>94</v>
      </c>
      <c r="Y119" s="474" t="s">
        <v>95</v>
      </c>
      <c r="AA119" s="490"/>
      <c r="AB119" s="759" t="s">
        <v>116</v>
      </c>
      <c r="AC119" s="760"/>
      <c r="AD119" s="760"/>
      <c r="AE119" s="760"/>
      <c r="AF119" s="760"/>
      <c r="AG119" s="761"/>
      <c r="AH119" s="473" t="s">
        <v>160</v>
      </c>
      <c r="AI119" s="473" t="s">
        <v>112</v>
      </c>
      <c r="AJ119" s="473" t="s">
        <v>71</v>
      </c>
      <c r="AK119" s="473" t="s">
        <v>72</v>
      </c>
      <c r="AL119" s="473" t="s">
        <v>96</v>
      </c>
      <c r="AM119" s="474" t="s">
        <v>175</v>
      </c>
      <c r="AP119" s="759" t="s">
        <v>116</v>
      </c>
      <c r="AQ119" s="760"/>
      <c r="AR119" s="760"/>
      <c r="AS119" s="760"/>
      <c r="AT119" s="760"/>
      <c r="AU119" s="761"/>
      <c r="AV119" s="473" t="s">
        <v>111</v>
      </c>
      <c r="AW119" s="473" t="s">
        <v>71</v>
      </c>
      <c r="AX119" s="473" t="s">
        <v>72</v>
      </c>
      <c r="AY119" s="474" t="s">
        <v>94</v>
      </c>
    </row>
    <row r="120" spans="2:51" ht="16" thickBot="1" x14ac:dyDescent="0.4">
      <c r="B120" s="764">
        <f>B77</f>
        <v>0</v>
      </c>
      <c r="C120" s="762"/>
      <c r="D120" s="762"/>
      <c r="E120" s="762"/>
      <c r="F120" s="762"/>
      <c r="G120" s="763"/>
      <c r="H120" s="301">
        <v>0</v>
      </c>
      <c r="I120" s="301">
        <v>0</v>
      </c>
      <c r="J120" s="301">
        <v>0</v>
      </c>
      <c r="K120" s="282">
        <f>SUM(H120:J120)</f>
        <v>0</v>
      </c>
      <c r="L120" s="461"/>
      <c r="M120" s="490"/>
      <c r="N120" s="762">
        <f>N77</f>
        <v>0</v>
      </c>
      <c r="O120" s="762"/>
      <c r="P120" s="762"/>
      <c r="Q120" s="762"/>
      <c r="R120" s="762"/>
      <c r="S120" s="763"/>
      <c r="T120" s="305">
        <f>AM77</f>
        <v>0</v>
      </c>
      <c r="U120" s="301">
        <v>0</v>
      </c>
      <c r="V120" s="301">
        <v>0</v>
      </c>
      <c r="W120" s="301">
        <v>0</v>
      </c>
      <c r="X120" s="283">
        <f t="shared" ref="X120" si="22">SUM(U120:W120)</f>
        <v>0</v>
      </c>
      <c r="Y120" s="269">
        <f>K120-X120</f>
        <v>0</v>
      </c>
      <c r="Z120" s="461"/>
      <c r="AA120" s="494"/>
      <c r="AB120" s="764">
        <f>IF($O$132&lt;&gt;0, N120, B120)</f>
        <v>0</v>
      </c>
      <c r="AC120" s="762"/>
      <c r="AD120" s="762"/>
      <c r="AE120" s="762"/>
      <c r="AF120" s="762"/>
      <c r="AG120" s="763"/>
      <c r="AH120" s="314">
        <f>AM77</f>
        <v>0</v>
      </c>
      <c r="AI120" s="301">
        <v>0</v>
      </c>
      <c r="AJ120" s="301">
        <v>0</v>
      </c>
      <c r="AK120" s="301">
        <v>0</v>
      </c>
      <c r="AL120" s="284">
        <f t="shared" ref="AL120" si="23">SUM(AI120:AK120)</f>
        <v>0</v>
      </c>
      <c r="AM120" s="270">
        <f>IF($O$136&lt;&gt;0, X120+AM77-AL120, K120+AM77-AL120)</f>
        <v>0</v>
      </c>
      <c r="AP120" s="768"/>
      <c r="AQ120" s="769"/>
      <c r="AR120" s="769"/>
      <c r="AS120" s="769"/>
      <c r="AT120" s="769"/>
      <c r="AU120" s="770"/>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1" t="s">
        <v>119</v>
      </c>
      <c r="C123" s="772"/>
      <c r="D123" s="772"/>
      <c r="E123" s="772"/>
      <c r="F123" s="772"/>
      <c r="G123" s="772"/>
      <c r="H123" s="273">
        <f>SUM(F110, H114, H117, H120)</f>
        <v>0</v>
      </c>
      <c r="I123" s="273">
        <f>SUM(I110, I114, I117, I120, )</f>
        <v>0</v>
      </c>
      <c r="J123" s="273">
        <f>SUM(J110, J114, J117, J120)</f>
        <v>0</v>
      </c>
      <c r="K123" s="274">
        <f>SUM(H123:J123)</f>
        <v>0</v>
      </c>
      <c r="L123" s="461"/>
      <c r="N123" s="765" t="s">
        <v>119</v>
      </c>
      <c r="O123" s="766"/>
      <c r="P123" s="766"/>
      <c r="Q123" s="766"/>
      <c r="R123" s="766"/>
      <c r="S123" s="767"/>
      <c r="T123" s="307">
        <f>AM80</f>
        <v>0</v>
      </c>
      <c r="U123" s="303">
        <f>SUM(S110, U114, U117, U120)</f>
        <v>0</v>
      </c>
      <c r="V123" s="275">
        <f>SUM(V110, V114, V117, V120)</f>
        <v>0</v>
      </c>
      <c r="W123" s="275">
        <f>SUM(W110, W114, W117, W120)</f>
        <v>0</v>
      </c>
      <c r="X123" s="275">
        <f>SUM(U123:W123)</f>
        <v>0</v>
      </c>
      <c r="Y123" s="276">
        <f>K123-X123</f>
        <v>0</v>
      </c>
      <c r="Z123" s="461"/>
      <c r="AA123" s="461"/>
      <c r="AB123" s="759" t="s">
        <v>119</v>
      </c>
      <c r="AC123" s="760"/>
      <c r="AD123" s="760"/>
      <c r="AE123" s="760"/>
      <c r="AF123" s="760"/>
      <c r="AG123" s="761"/>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59" t="s">
        <v>119</v>
      </c>
      <c r="AQ123" s="760"/>
      <c r="AR123" s="760"/>
      <c r="AS123" s="760"/>
      <c r="AT123" s="760"/>
      <c r="AU123" s="761"/>
      <c r="AV123" s="436">
        <f>SUM(AT110, AV114, AV117, AV120)</f>
        <v>0</v>
      </c>
      <c r="AW123" s="436">
        <f>SUM(AW110, AW114, AW117, AW120, )</f>
        <v>0</v>
      </c>
      <c r="AX123" s="436">
        <f>SUM(AX110, AX114, AX117, AX120)</f>
        <v>0</v>
      </c>
      <c r="AY123" s="437">
        <f>SUM(AV123:AX123)</f>
        <v>0</v>
      </c>
    </row>
    <row r="124" spans="2:51" ht="16" thickBot="1" x14ac:dyDescent="0.4">
      <c r="B124" s="799" t="s">
        <v>120</v>
      </c>
      <c r="C124" s="800"/>
      <c r="D124" s="800"/>
      <c r="E124" s="800"/>
      <c r="F124" s="800"/>
      <c r="G124" s="800"/>
      <c r="H124" s="481"/>
      <c r="I124" s="482"/>
      <c r="J124" s="253">
        <f>SUM(I123:J123)</f>
        <v>0</v>
      </c>
      <c r="K124" s="282">
        <f>SUM(H124:J124)</f>
        <v>0</v>
      </c>
      <c r="L124" s="461"/>
      <c r="N124" s="768" t="s">
        <v>120</v>
      </c>
      <c r="O124" s="769"/>
      <c r="P124" s="769"/>
      <c r="Q124" s="769"/>
      <c r="R124" s="769"/>
      <c r="S124" s="769"/>
      <c r="T124" s="305">
        <f>AM81</f>
        <v>0</v>
      </c>
      <c r="U124" s="495"/>
      <c r="V124" s="483"/>
      <c r="W124" s="483"/>
      <c r="X124" s="254">
        <f xml:space="preserve"> SUM(V110, W110, V114, W114, V117, W117, V120, W120)</f>
        <v>0</v>
      </c>
      <c r="Y124" s="269">
        <f>H124-X124</f>
        <v>0</v>
      </c>
      <c r="Z124" s="461"/>
      <c r="AA124" s="461"/>
      <c r="AB124" s="768" t="s">
        <v>120</v>
      </c>
      <c r="AC124" s="769"/>
      <c r="AD124" s="769"/>
      <c r="AE124" s="769"/>
      <c r="AF124" s="769"/>
      <c r="AG124" s="770"/>
      <c r="AH124" s="310">
        <f>AM81</f>
        <v>0</v>
      </c>
      <c r="AI124" s="484"/>
      <c r="AJ124" s="485"/>
      <c r="AK124" s="485"/>
      <c r="AL124" s="281">
        <f xml:space="preserve"> SUM(AJ110, AK110, AJ114, AK114, AJ117, AK117, AJ120, AK120)</f>
        <v>0</v>
      </c>
      <c r="AM124" s="270">
        <f>IF($O$136&lt;&gt;0, X124+AM81-AL124, K124+AM81-AL124)</f>
        <v>0</v>
      </c>
      <c r="AP124" s="768" t="s">
        <v>120</v>
      </c>
      <c r="AQ124" s="769"/>
      <c r="AR124" s="769"/>
      <c r="AS124" s="769"/>
      <c r="AT124" s="769"/>
      <c r="AU124" s="770"/>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59" t="s">
        <v>121</v>
      </c>
      <c r="C126" s="760"/>
      <c r="D126" s="760"/>
      <c r="E126" s="760"/>
      <c r="F126" s="760"/>
      <c r="G126" s="761"/>
      <c r="H126" s="473" t="s">
        <v>111</v>
      </c>
      <c r="I126" s="774" t="s">
        <v>27</v>
      </c>
      <c r="J126" s="761"/>
      <c r="K126" s="474" t="s">
        <v>122</v>
      </c>
      <c r="L126" s="461"/>
      <c r="N126" s="759" t="s">
        <v>121</v>
      </c>
      <c r="O126" s="760"/>
      <c r="P126" s="760"/>
      <c r="Q126" s="760"/>
      <c r="R126" s="760"/>
      <c r="S126" s="760"/>
      <c r="T126" s="473" t="s">
        <v>160</v>
      </c>
      <c r="U126" s="473" t="s">
        <v>41</v>
      </c>
      <c r="V126" s="774" t="s">
        <v>27</v>
      </c>
      <c r="W126" s="761"/>
      <c r="X126" s="473" t="s">
        <v>94</v>
      </c>
      <c r="Y126" s="474" t="s">
        <v>95</v>
      </c>
      <c r="Z126" s="461"/>
      <c r="AA126" s="494"/>
      <c r="AB126" s="759" t="s">
        <v>121</v>
      </c>
      <c r="AC126" s="760"/>
      <c r="AD126" s="760"/>
      <c r="AE126" s="760"/>
      <c r="AF126" s="760"/>
      <c r="AG126" s="761"/>
      <c r="AH126" s="473" t="s">
        <v>160</v>
      </c>
      <c r="AI126" s="473" t="s">
        <v>123</v>
      </c>
      <c r="AJ126" s="774" t="s">
        <v>27</v>
      </c>
      <c r="AK126" s="761"/>
      <c r="AL126" s="473" t="s">
        <v>124</v>
      </c>
      <c r="AM126" s="474" t="s">
        <v>175</v>
      </c>
      <c r="AP126" s="759" t="s">
        <v>121</v>
      </c>
      <c r="AQ126" s="760"/>
      <c r="AR126" s="760"/>
      <c r="AS126" s="760"/>
      <c r="AT126" s="760"/>
      <c r="AU126" s="761"/>
      <c r="AV126" s="473" t="s">
        <v>111</v>
      </c>
      <c r="AW126" s="774" t="s">
        <v>27</v>
      </c>
      <c r="AX126" s="761"/>
      <c r="AY126" s="474" t="s">
        <v>122</v>
      </c>
    </row>
    <row r="127" spans="2:51" ht="16" thickBot="1" x14ac:dyDescent="0.4">
      <c r="B127" s="768" t="s">
        <v>40</v>
      </c>
      <c r="C127" s="769"/>
      <c r="D127" s="769"/>
      <c r="E127" s="769"/>
      <c r="F127" s="769"/>
      <c r="G127" s="770"/>
      <c r="H127" s="268">
        <f>( SUM(F110, H114, H117, H120))*$C$8</f>
        <v>0</v>
      </c>
      <c r="I127" s="792">
        <f>( SUM(I110, I114, I117, I120, J110, J114, J117, J120))*$C$8</f>
        <v>0</v>
      </c>
      <c r="J127" s="793"/>
      <c r="K127" s="282">
        <f>SUM(H127:J127)</f>
        <v>0</v>
      </c>
      <c r="L127" s="461"/>
      <c r="N127" s="768" t="s">
        <v>40</v>
      </c>
      <c r="O127" s="769"/>
      <c r="P127" s="769"/>
      <c r="Q127" s="769"/>
      <c r="R127" s="769"/>
      <c r="S127" s="769"/>
      <c r="T127" s="311">
        <f>AM84</f>
        <v>0</v>
      </c>
      <c r="U127" s="283">
        <f>( SUM(S110, U114, U117, U120))*$O$8</f>
        <v>0</v>
      </c>
      <c r="V127" s="794">
        <f>( SUM(V110, W110, V114, W114, V117, W117, V120, W120, ))*$O$8</f>
        <v>0</v>
      </c>
      <c r="W127" s="795"/>
      <c r="X127" s="283">
        <f>SUM(U127:W127)</f>
        <v>0</v>
      </c>
      <c r="Y127" s="269">
        <f>K127-X127</f>
        <v>0</v>
      </c>
      <c r="Z127" s="461"/>
      <c r="AA127" s="494"/>
      <c r="AB127" s="768" t="s">
        <v>40</v>
      </c>
      <c r="AC127" s="769"/>
      <c r="AD127" s="769"/>
      <c r="AE127" s="769"/>
      <c r="AF127" s="769"/>
      <c r="AG127" s="770"/>
      <c r="AH127" s="310">
        <f>AM84</f>
        <v>0</v>
      </c>
      <c r="AI127" s="500">
        <f>( SUM(AG110, AI114, AI117, AI120))*$C$8</f>
        <v>0</v>
      </c>
      <c r="AJ127" s="790">
        <f>( SUM(AJ110, AK110, AJ114, AK114, AJ117, AK117, AJ120, AK120, ))*$C$8</f>
        <v>0</v>
      </c>
      <c r="AK127" s="791"/>
      <c r="AL127" s="284">
        <f>SUM(AI127:AK127)</f>
        <v>0</v>
      </c>
      <c r="AM127" s="270">
        <f>IF($O$136&lt;&gt;0, X127+AM84-AL127, K127+AM84-AL127)</f>
        <v>0</v>
      </c>
      <c r="AP127" s="768" t="s">
        <v>40</v>
      </c>
      <c r="AQ127" s="769"/>
      <c r="AR127" s="769"/>
      <c r="AS127" s="769"/>
      <c r="AT127" s="769"/>
      <c r="AU127" s="770"/>
      <c r="AV127" s="433">
        <f>( SUM(AT110, AV114, AV117, AV120))*$C$8</f>
        <v>0</v>
      </c>
      <c r="AW127" s="860">
        <f>( SUM(AW110, AW114, AW117, AW120, AX110, AX114, AX117, AX120))*$C$8</f>
        <v>0</v>
      </c>
      <c r="AX127" s="861"/>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796" t="s">
        <v>126</v>
      </c>
      <c r="C129" s="797"/>
      <c r="D129" s="797"/>
      <c r="E129" s="797"/>
      <c r="F129" s="797"/>
      <c r="G129" s="798"/>
      <c r="H129" s="285">
        <f>SUM(H123,H127)</f>
        <v>0</v>
      </c>
      <c r="I129" s="285">
        <f>SUM(I123, I127)</f>
        <v>0</v>
      </c>
      <c r="J129" s="285">
        <f>SUM(J123)</f>
        <v>0</v>
      </c>
      <c r="K129" s="286">
        <f>SUM(H129:J129)</f>
        <v>0</v>
      </c>
      <c r="L129" s="272"/>
      <c r="N129" s="782" t="s">
        <v>126</v>
      </c>
      <c r="O129" s="783"/>
      <c r="P129" s="783"/>
      <c r="Q129" s="783"/>
      <c r="R129" s="783"/>
      <c r="S129" s="78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784" t="s">
        <v>126</v>
      </c>
      <c r="AC129" s="785"/>
      <c r="AD129" s="785"/>
      <c r="AE129" s="785"/>
      <c r="AF129" s="785"/>
      <c r="AG129" s="78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62" t="s">
        <v>344</v>
      </c>
      <c r="AQ129" s="863"/>
      <c r="AR129" s="863"/>
      <c r="AS129" s="863"/>
      <c r="AT129" s="863"/>
      <c r="AU129" s="864"/>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4"/>
      <c r="AI132" s="761"/>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775"/>
      <c r="AI133" s="776"/>
      <c r="AJ133" s="776"/>
      <c r="AK133" s="777"/>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8"/>
      <c r="AI134" s="770"/>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79" t="s">
        <v>151</v>
      </c>
      <c r="AH136" s="780"/>
      <c r="AI136" s="780"/>
      <c r="AJ136" s="780"/>
      <c r="AK136" s="781"/>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02" t="s">
        <v>306</v>
      </c>
      <c r="C146" s="803"/>
      <c r="D146" s="803"/>
      <c r="E146" s="803"/>
      <c r="F146" s="803"/>
      <c r="G146" s="803"/>
      <c r="H146" s="803"/>
      <c r="I146" s="803"/>
      <c r="J146" s="803"/>
      <c r="K146" s="804"/>
      <c r="N146" s="805" t="s">
        <v>183</v>
      </c>
      <c r="O146" s="806"/>
      <c r="P146" s="806"/>
      <c r="Q146" s="806"/>
      <c r="R146" s="806"/>
      <c r="S146" s="806"/>
      <c r="T146" s="806"/>
      <c r="U146" s="806"/>
      <c r="V146" s="806"/>
      <c r="W146" s="806"/>
      <c r="X146" s="806"/>
      <c r="Y146" s="807"/>
      <c r="AB146" s="808" t="s">
        <v>184</v>
      </c>
      <c r="AC146" s="809"/>
      <c r="AD146" s="809"/>
      <c r="AE146" s="809"/>
      <c r="AF146" s="809"/>
      <c r="AG146" s="809"/>
      <c r="AH146" s="809"/>
      <c r="AI146" s="809"/>
      <c r="AJ146" s="809"/>
      <c r="AK146" s="809"/>
      <c r="AL146" s="809"/>
      <c r="AM146" s="810"/>
      <c r="AP146" s="857" t="s">
        <v>345</v>
      </c>
      <c r="AQ146" s="858"/>
      <c r="AR146" s="858"/>
      <c r="AS146" s="858"/>
      <c r="AT146" s="858"/>
      <c r="AU146" s="858"/>
      <c r="AV146" s="858"/>
      <c r="AW146" s="858"/>
      <c r="AX146" s="858"/>
      <c r="AY146" s="859"/>
    </row>
    <row r="147" spans="2:51" ht="16" thickBot="1" x14ac:dyDescent="0.4">
      <c r="B147" s="250" t="s">
        <v>315</v>
      </c>
      <c r="C147" s="778"/>
      <c r="D147" s="770"/>
      <c r="E147" s="251" t="s">
        <v>314</v>
      </c>
      <c r="F147" s="830"/>
      <c r="G147" s="831"/>
      <c r="H147" s="831"/>
      <c r="I147" s="831"/>
      <c r="J147" s="831"/>
      <c r="K147" s="832"/>
      <c r="N147" s="250" t="s">
        <v>315</v>
      </c>
      <c r="O147" s="830"/>
      <c r="P147" s="831"/>
      <c r="Q147" s="833"/>
      <c r="R147" s="251" t="s">
        <v>314</v>
      </c>
      <c r="S147" s="830"/>
      <c r="T147" s="831"/>
      <c r="U147" s="831"/>
      <c r="V147" s="831"/>
      <c r="W147" s="831"/>
      <c r="X147" s="831"/>
      <c r="Y147" s="832"/>
      <c r="AB147" s="250" t="s">
        <v>315</v>
      </c>
      <c r="AC147" s="830"/>
      <c r="AD147" s="831"/>
      <c r="AE147" s="833"/>
      <c r="AF147" s="251" t="s">
        <v>314</v>
      </c>
      <c r="AG147" s="830"/>
      <c r="AH147" s="831"/>
      <c r="AI147" s="831"/>
      <c r="AJ147" s="831"/>
      <c r="AK147" s="831"/>
      <c r="AL147" s="831"/>
      <c r="AM147" s="832"/>
      <c r="AP147" s="250" t="s">
        <v>326</v>
      </c>
      <c r="AQ147" s="778"/>
      <c r="AR147" s="770"/>
      <c r="AS147" s="251" t="s">
        <v>327</v>
      </c>
      <c r="AT147" s="830"/>
      <c r="AU147" s="831"/>
      <c r="AV147" s="831"/>
      <c r="AW147" s="831"/>
      <c r="AX147" s="831"/>
      <c r="AY147" s="832"/>
    </row>
    <row r="148" spans="2:51" ht="16" thickBot="1" x14ac:dyDescent="0.4">
      <c r="D148" s="144"/>
      <c r="E148" s="144"/>
    </row>
    <row r="149" spans="2:51" x14ac:dyDescent="0.35">
      <c r="B149" s="771" t="s">
        <v>244</v>
      </c>
      <c r="C149" s="772"/>
      <c r="D149" s="772"/>
      <c r="E149" s="772"/>
      <c r="F149" s="772"/>
      <c r="G149" s="772"/>
      <c r="H149" s="772"/>
      <c r="I149" s="772"/>
      <c r="J149" s="772"/>
      <c r="K149" s="773"/>
      <c r="N149" s="759" t="s">
        <v>83</v>
      </c>
      <c r="O149" s="760"/>
      <c r="P149" s="760"/>
      <c r="Q149" s="760"/>
      <c r="R149" s="760"/>
      <c r="S149" s="760"/>
      <c r="T149" s="760"/>
      <c r="U149" s="760"/>
      <c r="V149" s="760"/>
      <c r="W149" s="760"/>
      <c r="X149" s="760"/>
      <c r="Y149" s="801"/>
      <c r="AB149" s="771" t="s">
        <v>83</v>
      </c>
      <c r="AC149" s="772"/>
      <c r="AD149" s="772"/>
      <c r="AE149" s="772"/>
      <c r="AF149" s="772"/>
      <c r="AG149" s="772"/>
      <c r="AH149" s="772"/>
      <c r="AI149" s="772"/>
      <c r="AJ149" s="772"/>
      <c r="AK149" s="772"/>
      <c r="AL149" s="772"/>
      <c r="AM149" s="773"/>
      <c r="AP149" s="771" t="s">
        <v>244</v>
      </c>
      <c r="AQ149" s="772"/>
      <c r="AR149" s="772"/>
      <c r="AS149" s="772"/>
      <c r="AT149" s="772"/>
      <c r="AU149" s="772"/>
      <c r="AV149" s="772"/>
      <c r="AW149" s="772"/>
      <c r="AX149" s="772"/>
      <c r="AY149" s="773"/>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59" t="s">
        <v>109</v>
      </c>
      <c r="C155" s="760"/>
      <c r="D155" s="760"/>
      <c r="E155" s="760"/>
      <c r="F155" s="760"/>
      <c r="G155" s="760"/>
      <c r="H155" s="760"/>
      <c r="I155" s="760"/>
      <c r="J155" s="760"/>
      <c r="K155" s="801"/>
      <c r="N155" s="759" t="s">
        <v>109</v>
      </c>
      <c r="O155" s="760"/>
      <c r="P155" s="760"/>
      <c r="Q155" s="760"/>
      <c r="R155" s="760"/>
      <c r="S155" s="760"/>
      <c r="T155" s="760"/>
      <c r="U155" s="760"/>
      <c r="V155" s="760"/>
      <c r="W155" s="760"/>
      <c r="X155" s="760"/>
      <c r="Y155" s="801"/>
      <c r="AB155" s="759" t="s">
        <v>109</v>
      </c>
      <c r="AC155" s="760"/>
      <c r="AD155" s="760"/>
      <c r="AE155" s="760"/>
      <c r="AF155" s="760"/>
      <c r="AG155" s="760"/>
      <c r="AH155" s="760"/>
      <c r="AI155" s="760"/>
      <c r="AJ155" s="760"/>
      <c r="AK155" s="760"/>
      <c r="AL155" s="760"/>
      <c r="AM155" s="801"/>
      <c r="AP155" s="759" t="s">
        <v>109</v>
      </c>
      <c r="AQ155" s="760"/>
      <c r="AR155" s="760"/>
      <c r="AS155" s="760"/>
      <c r="AT155" s="760"/>
      <c r="AU155" s="760"/>
      <c r="AV155" s="760"/>
      <c r="AW155" s="760"/>
      <c r="AX155" s="760"/>
      <c r="AY155" s="801"/>
    </row>
    <row r="156" spans="2:51" x14ac:dyDescent="0.35">
      <c r="B156" s="788" t="s">
        <v>110</v>
      </c>
      <c r="C156" s="776"/>
      <c r="D156" s="776"/>
      <c r="E156" s="776"/>
      <c r="F156" s="776"/>
      <c r="G156" s="787"/>
      <c r="H156" s="392" t="s">
        <v>111</v>
      </c>
      <c r="I156" s="392" t="s">
        <v>71</v>
      </c>
      <c r="J156" s="392" t="s">
        <v>72</v>
      </c>
      <c r="K156" s="475" t="s">
        <v>94</v>
      </c>
      <c r="M156" s="490"/>
      <c r="N156" s="776" t="s">
        <v>110</v>
      </c>
      <c r="O156" s="776"/>
      <c r="P156" s="776"/>
      <c r="Q156" s="776"/>
      <c r="R156" s="776"/>
      <c r="S156" s="787"/>
      <c r="T156" s="392" t="s">
        <v>175</v>
      </c>
      <c r="U156" s="392" t="s">
        <v>41</v>
      </c>
      <c r="V156" s="392" t="s">
        <v>71</v>
      </c>
      <c r="W156" s="392" t="s">
        <v>72</v>
      </c>
      <c r="X156" s="392" t="s">
        <v>94</v>
      </c>
      <c r="Y156" s="475" t="s">
        <v>95</v>
      </c>
      <c r="AB156" s="788" t="s">
        <v>110</v>
      </c>
      <c r="AC156" s="776"/>
      <c r="AD156" s="776"/>
      <c r="AE156" s="776"/>
      <c r="AF156" s="776"/>
      <c r="AG156" s="776"/>
      <c r="AH156" s="392" t="s">
        <v>175</v>
      </c>
      <c r="AI156" s="392" t="s">
        <v>112</v>
      </c>
      <c r="AJ156" s="392" t="s">
        <v>71</v>
      </c>
      <c r="AK156" s="392" t="s">
        <v>72</v>
      </c>
      <c r="AL156" s="392" t="s">
        <v>96</v>
      </c>
      <c r="AM156" s="475" t="s">
        <v>187</v>
      </c>
      <c r="AP156" s="788" t="s">
        <v>110</v>
      </c>
      <c r="AQ156" s="776"/>
      <c r="AR156" s="776"/>
      <c r="AS156" s="776"/>
      <c r="AT156" s="776"/>
      <c r="AU156" s="787"/>
      <c r="AV156" s="392" t="s">
        <v>111</v>
      </c>
      <c r="AW156" s="392" t="s">
        <v>71</v>
      </c>
      <c r="AX156" s="392" t="s">
        <v>72</v>
      </c>
      <c r="AY156" s="475" t="s">
        <v>94</v>
      </c>
    </row>
    <row r="157" spans="2:51" ht="16" thickBot="1" x14ac:dyDescent="0.4">
      <c r="B157" s="764">
        <f>B114</f>
        <v>0</v>
      </c>
      <c r="C157" s="762"/>
      <c r="D157" s="762"/>
      <c r="E157" s="762"/>
      <c r="F157" s="762"/>
      <c r="G157" s="763"/>
      <c r="H157" s="301">
        <v>0</v>
      </c>
      <c r="I157" s="301">
        <v>0</v>
      </c>
      <c r="J157" s="301">
        <v>0</v>
      </c>
      <c r="K157" s="282">
        <f>SUM(H157:J157)</f>
        <v>0</v>
      </c>
      <c r="L157" s="461"/>
      <c r="M157" s="490"/>
      <c r="N157" s="764">
        <f>N114</f>
        <v>0</v>
      </c>
      <c r="O157" s="762"/>
      <c r="P157" s="762"/>
      <c r="Q157" s="762"/>
      <c r="R157" s="762"/>
      <c r="S157" s="763"/>
      <c r="T157" s="305">
        <f>AM114</f>
        <v>0</v>
      </c>
      <c r="U157" s="302">
        <v>0</v>
      </c>
      <c r="V157" s="301">
        <v>0</v>
      </c>
      <c r="W157" s="301">
        <v>0</v>
      </c>
      <c r="X157" s="283">
        <f>SUM(U157:W157)</f>
        <v>0</v>
      </c>
      <c r="Y157" s="269">
        <f>K157-X157</f>
        <v>0</v>
      </c>
      <c r="Z157" s="461"/>
      <c r="AA157" s="461"/>
      <c r="AB157" s="764">
        <f>IF($O$175&lt;&gt;0, N157, B157)</f>
        <v>0</v>
      </c>
      <c r="AC157" s="762"/>
      <c r="AD157" s="762"/>
      <c r="AE157" s="762"/>
      <c r="AF157" s="762"/>
      <c r="AG157" s="763"/>
      <c r="AH157" s="310">
        <f>AM114</f>
        <v>0</v>
      </c>
      <c r="AI157" s="301">
        <v>0</v>
      </c>
      <c r="AJ157" s="301">
        <v>0</v>
      </c>
      <c r="AK157" s="301">
        <v>0</v>
      </c>
      <c r="AL157" s="284">
        <f>SUM(AI157:AK157)</f>
        <v>0</v>
      </c>
      <c r="AM157" s="270">
        <f>IF($O$179&lt;&gt;0, X157+AM114-AL157, K157+AM114-AL157)</f>
        <v>0</v>
      </c>
      <c r="AP157" s="768"/>
      <c r="AQ157" s="769"/>
      <c r="AR157" s="769"/>
      <c r="AS157" s="769"/>
      <c r="AT157" s="769"/>
      <c r="AU157" s="770"/>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59" t="s">
        <v>114</v>
      </c>
      <c r="C159" s="760"/>
      <c r="D159" s="760"/>
      <c r="E159" s="760"/>
      <c r="F159" s="760"/>
      <c r="G159" s="761"/>
      <c r="H159" s="473" t="s">
        <v>111</v>
      </c>
      <c r="I159" s="473" t="s">
        <v>71</v>
      </c>
      <c r="J159" s="473" t="s">
        <v>72</v>
      </c>
      <c r="K159" s="474" t="s">
        <v>94</v>
      </c>
      <c r="N159" s="759" t="s">
        <v>114</v>
      </c>
      <c r="O159" s="760"/>
      <c r="P159" s="760"/>
      <c r="Q159" s="760"/>
      <c r="R159" s="760"/>
      <c r="S159" s="761"/>
      <c r="T159" s="492" t="s">
        <v>175</v>
      </c>
      <c r="U159" s="473" t="s">
        <v>41</v>
      </c>
      <c r="V159" s="473" t="s">
        <v>71</v>
      </c>
      <c r="W159" s="473" t="s">
        <v>72</v>
      </c>
      <c r="X159" s="473" t="s">
        <v>94</v>
      </c>
      <c r="Y159" s="474" t="s">
        <v>95</v>
      </c>
      <c r="AA159" s="490"/>
      <c r="AB159" s="759" t="s">
        <v>114</v>
      </c>
      <c r="AC159" s="760"/>
      <c r="AD159" s="760"/>
      <c r="AE159" s="760"/>
      <c r="AF159" s="760"/>
      <c r="AG159" s="761"/>
      <c r="AH159" s="473" t="s">
        <v>175</v>
      </c>
      <c r="AI159" s="473" t="s">
        <v>112</v>
      </c>
      <c r="AJ159" s="473" t="s">
        <v>71</v>
      </c>
      <c r="AK159" s="473" t="s">
        <v>72</v>
      </c>
      <c r="AL159" s="473" t="s">
        <v>96</v>
      </c>
      <c r="AM159" s="474" t="s">
        <v>187</v>
      </c>
      <c r="AP159" s="759" t="s">
        <v>114</v>
      </c>
      <c r="AQ159" s="760"/>
      <c r="AR159" s="760"/>
      <c r="AS159" s="760"/>
      <c r="AT159" s="760"/>
      <c r="AU159" s="761"/>
      <c r="AV159" s="473" t="s">
        <v>111</v>
      </c>
      <c r="AW159" s="473" t="s">
        <v>71</v>
      </c>
      <c r="AX159" s="473" t="s">
        <v>72</v>
      </c>
      <c r="AY159" s="474" t="s">
        <v>94</v>
      </c>
    </row>
    <row r="160" spans="2:51" ht="16" thickBot="1" x14ac:dyDescent="0.4">
      <c r="B160" s="764">
        <f>B117</f>
        <v>0</v>
      </c>
      <c r="C160" s="762"/>
      <c r="D160" s="762"/>
      <c r="E160" s="762"/>
      <c r="F160" s="762"/>
      <c r="G160" s="763"/>
      <c r="H160" s="301">
        <v>0</v>
      </c>
      <c r="I160" s="301">
        <v>0</v>
      </c>
      <c r="J160" s="301">
        <v>0</v>
      </c>
      <c r="K160" s="282">
        <f>SUM(H160:J160)</f>
        <v>0</v>
      </c>
      <c r="L160" s="461"/>
      <c r="N160" s="764">
        <f>N117</f>
        <v>0</v>
      </c>
      <c r="O160" s="762"/>
      <c r="P160" s="762"/>
      <c r="Q160" s="762"/>
      <c r="R160" s="762"/>
      <c r="S160" s="763"/>
      <c r="T160" s="306">
        <f>AM117</f>
        <v>0</v>
      </c>
      <c r="U160" s="302">
        <v>0</v>
      </c>
      <c r="V160" s="302">
        <v>0</v>
      </c>
      <c r="W160" s="301">
        <v>0</v>
      </c>
      <c r="X160" s="313">
        <f>SUM(U160:W160)</f>
        <v>0</v>
      </c>
      <c r="Y160" s="269">
        <f>K160-X160</f>
        <v>0</v>
      </c>
      <c r="Z160" s="461"/>
      <c r="AA160" s="494"/>
      <c r="AB160" s="764">
        <f>IF($O$175&lt;&gt;0, N160, B160)</f>
        <v>0</v>
      </c>
      <c r="AC160" s="762"/>
      <c r="AD160" s="762"/>
      <c r="AE160" s="762"/>
      <c r="AF160" s="762"/>
      <c r="AG160" s="763"/>
      <c r="AH160" s="314">
        <f>AM117</f>
        <v>0</v>
      </c>
      <c r="AI160" s="301">
        <v>0</v>
      </c>
      <c r="AJ160" s="302">
        <v>0</v>
      </c>
      <c r="AK160" s="301">
        <v>0</v>
      </c>
      <c r="AL160" s="315">
        <f>SUM(AI160:AK160)</f>
        <v>0</v>
      </c>
      <c r="AM160" s="270">
        <f>IF($O$179&lt;&gt;0, X160+AM117-AL160, K160+AM117-AL160)</f>
        <v>0</v>
      </c>
      <c r="AP160" s="768"/>
      <c r="AQ160" s="769"/>
      <c r="AR160" s="769"/>
      <c r="AS160" s="769"/>
      <c r="AT160" s="769"/>
      <c r="AU160" s="770"/>
      <c r="AV160" s="302">
        <v>0</v>
      </c>
      <c r="AW160" s="302">
        <v>0</v>
      </c>
      <c r="AX160" s="302">
        <v>0</v>
      </c>
      <c r="AY160" s="435">
        <f>SUM(AV160:AX160)</f>
        <v>0</v>
      </c>
    </row>
    <row r="161" spans="2:51" ht="16" thickBot="1" x14ac:dyDescent="0.4">
      <c r="D161" s="144"/>
      <c r="E161" s="144"/>
      <c r="H161" s="272"/>
      <c r="I161" s="272"/>
      <c r="J161" s="272"/>
      <c r="K161" s="272"/>
      <c r="L161" s="461"/>
      <c r="N161" s="789"/>
      <c r="O161" s="789"/>
      <c r="P161" s="789"/>
      <c r="Q161" s="789"/>
      <c r="R161" s="789"/>
      <c r="S161" s="789"/>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59" t="s">
        <v>116</v>
      </c>
      <c r="C162" s="760"/>
      <c r="D162" s="760"/>
      <c r="E162" s="760"/>
      <c r="F162" s="760"/>
      <c r="G162" s="761"/>
      <c r="H162" s="473" t="s">
        <v>111</v>
      </c>
      <c r="I162" s="473" t="s">
        <v>71</v>
      </c>
      <c r="J162" s="473" t="s">
        <v>72</v>
      </c>
      <c r="K162" s="474" t="s">
        <v>94</v>
      </c>
      <c r="M162" s="490"/>
      <c r="N162" s="760" t="s">
        <v>116</v>
      </c>
      <c r="O162" s="760"/>
      <c r="P162" s="760"/>
      <c r="Q162" s="760"/>
      <c r="R162" s="760"/>
      <c r="S162" s="761"/>
      <c r="T162" s="492" t="s">
        <v>175</v>
      </c>
      <c r="U162" s="473" t="s">
        <v>41</v>
      </c>
      <c r="V162" s="473" t="s">
        <v>71</v>
      </c>
      <c r="W162" s="473" t="s">
        <v>72</v>
      </c>
      <c r="X162" s="473" t="s">
        <v>94</v>
      </c>
      <c r="Y162" s="474" t="s">
        <v>95</v>
      </c>
      <c r="AA162" s="490"/>
      <c r="AB162" s="759" t="s">
        <v>116</v>
      </c>
      <c r="AC162" s="760"/>
      <c r="AD162" s="760"/>
      <c r="AE162" s="760"/>
      <c r="AF162" s="760"/>
      <c r="AG162" s="761"/>
      <c r="AH162" s="473" t="s">
        <v>175</v>
      </c>
      <c r="AI162" s="473" t="s">
        <v>112</v>
      </c>
      <c r="AJ162" s="473" t="s">
        <v>71</v>
      </c>
      <c r="AK162" s="473" t="s">
        <v>72</v>
      </c>
      <c r="AL162" s="473" t="s">
        <v>96</v>
      </c>
      <c r="AM162" s="474" t="s">
        <v>187</v>
      </c>
      <c r="AP162" s="759" t="s">
        <v>116</v>
      </c>
      <c r="AQ162" s="760"/>
      <c r="AR162" s="760"/>
      <c r="AS162" s="760"/>
      <c r="AT162" s="760"/>
      <c r="AU162" s="761"/>
      <c r="AV162" s="473" t="s">
        <v>111</v>
      </c>
      <c r="AW162" s="473" t="s">
        <v>71</v>
      </c>
      <c r="AX162" s="473" t="s">
        <v>72</v>
      </c>
      <c r="AY162" s="474" t="s">
        <v>94</v>
      </c>
    </row>
    <row r="163" spans="2:51" ht="16" thickBot="1" x14ac:dyDescent="0.4">
      <c r="B163" s="764">
        <f>B120</f>
        <v>0</v>
      </c>
      <c r="C163" s="762"/>
      <c r="D163" s="762"/>
      <c r="E163" s="762"/>
      <c r="F163" s="762"/>
      <c r="G163" s="763"/>
      <c r="H163" s="301">
        <v>0</v>
      </c>
      <c r="I163" s="301">
        <v>0</v>
      </c>
      <c r="J163" s="301">
        <v>0</v>
      </c>
      <c r="K163" s="282">
        <f>SUM(H163:J163)</f>
        <v>0</v>
      </c>
      <c r="L163" s="461"/>
      <c r="M163" s="490"/>
      <c r="N163" s="762">
        <f>N120</f>
        <v>0</v>
      </c>
      <c r="O163" s="762"/>
      <c r="P163" s="762"/>
      <c r="Q163" s="762"/>
      <c r="R163" s="762"/>
      <c r="S163" s="763"/>
      <c r="T163" s="305">
        <f>AM120</f>
        <v>0</v>
      </c>
      <c r="U163" s="301">
        <v>0</v>
      </c>
      <c r="V163" s="301">
        <v>0</v>
      </c>
      <c r="W163" s="301">
        <v>0</v>
      </c>
      <c r="X163" s="283">
        <f t="shared" ref="X163" si="30">SUM(U163:W163)</f>
        <v>0</v>
      </c>
      <c r="Y163" s="269">
        <f>K163-X163</f>
        <v>0</v>
      </c>
      <c r="Z163" s="461"/>
      <c r="AA163" s="494"/>
      <c r="AB163" s="764">
        <f>IF($O$175&lt;&gt;0, N163, B163)</f>
        <v>0</v>
      </c>
      <c r="AC163" s="762"/>
      <c r="AD163" s="762"/>
      <c r="AE163" s="762"/>
      <c r="AF163" s="762"/>
      <c r="AG163" s="763"/>
      <c r="AH163" s="308">
        <f>AM120</f>
        <v>0</v>
      </c>
      <c r="AI163" s="301">
        <v>0</v>
      </c>
      <c r="AJ163" s="301">
        <v>0</v>
      </c>
      <c r="AK163" s="301">
        <v>0</v>
      </c>
      <c r="AL163" s="284">
        <f t="shared" ref="AL163" si="31">SUM(AI163:AK163)</f>
        <v>0</v>
      </c>
      <c r="AM163" s="270">
        <f>IF($O$179&lt;&gt;0, X163+AM120-AL163, K163+AM120-AL163)</f>
        <v>0</v>
      </c>
      <c r="AP163" s="768"/>
      <c r="AQ163" s="769"/>
      <c r="AR163" s="769"/>
      <c r="AS163" s="769"/>
      <c r="AT163" s="769"/>
      <c r="AU163" s="770"/>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1" t="s">
        <v>119</v>
      </c>
      <c r="C166" s="772"/>
      <c r="D166" s="772"/>
      <c r="E166" s="772"/>
      <c r="F166" s="772"/>
      <c r="G166" s="772"/>
      <c r="H166" s="273">
        <f>SUM(F153, H157, H160, H163)</f>
        <v>0</v>
      </c>
      <c r="I166" s="273">
        <f>SUM(I153, I157, I160, I163, )</f>
        <v>0</v>
      </c>
      <c r="J166" s="273">
        <f>SUM(J153, J157, J160, J163)</f>
        <v>0</v>
      </c>
      <c r="K166" s="274">
        <f>SUM(H166:J166)</f>
        <v>0</v>
      </c>
      <c r="L166" s="461"/>
      <c r="N166" s="765" t="s">
        <v>119</v>
      </c>
      <c r="O166" s="766"/>
      <c r="P166" s="766"/>
      <c r="Q166" s="766"/>
      <c r="R166" s="766"/>
      <c r="S166" s="767"/>
      <c r="T166" s="307">
        <f>AM123</f>
        <v>0</v>
      </c>
      <c r="U166" s="303">
        <f>SUM(S153, U157, U160, U163)</f>
        <v>0</v>
      </c>
      <c r="V166" s="275">
        <f>SUM(V153, V157, V160, V163)</f>
        <v>0</v>
      </c>
      <c r="W166" s="275">
        <f>SUM(W153, W157, W160, W163)</f>
        <v>0</v>
      </c>
      <c r="X166" s="275">
        <f>SUM(U166:W166)</f>
        <v>0</v>
      </c>
      <c r="Y166" s="276">
        <f>K166-X166</f>
        <v>0</v>
      </c>
      <c r="Z166" s="461"/>
      <c r="AA166" s="461"/>
      <c r="AB166" s="759" t="s">
        <v>119</v>
      </c>
      <c r="AC166" s="760"/>
      <c r="AD166" s="760"/>
      <c r="AE166" s="760"/>
      <c r="AF166" s="760"/>
      <c r="AG166" s="761"/>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59" t="s">
        <v>119</v>
      </c>
      <c r="AQ166" s="760"/>
      <c r="AR166" s="760"/>
      <c r="AS166" s="760"/>
      <c r="AT166" s="760"/>
      <c r="AU166" s="761"/>
      <c r="AV166" s="436">
        <f>SUM(AT153, AV157, AV160, AV163)</f>
        <v>0</v>
      </c>
      <c r="AW166" s="436">
        <f>SUM(AW153, AW157, AW160, AW163, )</f>
        <v>0</v>
      </c>
      <c r="AX166" s="436">
        <f>SUM(AX153, AX157, AX160, AX163)</f>
        <v>0</v>
      </c>
      <c r="AY166" s="437">
        <f>SUM(AV166:AX166)</f>
        <v>0</v>
      </c>
    </row>
    <row r="167" spans="2:51" ht="16" thickBot="1" x14ac:dyDescent="0.4">
      <c r="B167" s="799" t="s">
        <v>120</v>
      </c>
      <c r="C167" s="800"/>
      <c r="D167" s="800"/>
      <c r="E167" s="800"/>
      <c r="F167" s="800"/>
      <c r="G167" s="800"/>
      <c r="H167" s="481"/>
      <c r="I167" s="482"/>
      <c r="J167" s="253">
        <f>SUM(I166:J166)</f>
        <v>0</v>
      </c>
      <c r="K167" s="282">
        <f>SUM(H167:J167)</f>
        <v>0</v>
      </c>
      <c r="L167" s="461"/>
      <c r="N167" s="768" t="s">
        <v>120</v>
      </c>
      <c r="O167" s="769"/>
      <c r="P167" s="769"/>
      <c r="Q167" s="769"/>
      <c r="R167" s="769"/>
      <c r="S167" s="769"/>
      <c r="T167" s="305">
        <f>AM124</f>
        <v>0</v>
      </c>
      <c r="U167" s="495"/>
      <c r="V167" s="483"/>
      <c r="W167" s="483"/>
      <c r="X167" s="254">
        <f xml:space="preserve"> SUM(V153, W153, V157, W157, V160, W160, V163, W163)</f>
        <v>0</v>
      </c>
      <c r="Y167" s="269">
        <f>H167-X167</f>
        <v>0</v>
      </c>
      <c r="Z167" s="461"/>
      <c r="AA167" s="461"/>
      <c r="AB167" s="768" t="s">
        <v>120</v>
      </c>
      <c r="AC167" s="769"/>
      <c r="AD167" s="769"/>
      <c r="AE167" s="769"/>
      <c r="AF167" s="769"/>
      <c r="AG167" s="770"/>
      <c r="AH167" s="310">
        <f>AM124</f>
        <v>0</v>
      </c>
      <c r="AI167" s="484"/>
      <c r="AJ167" s="485"/>
      <c r="AK167" s="485"/>
      <c r="AL167" s="281">
        <f xml:space="preserve"> SUM(AJ153, AK153, AJ157, AK157, AJ160, AK160, AJ163, AK163)</f>
        <v>0</v>
      </c>
      <c r="AM167" s="270">
        <f>IF($O$179&lt;&gt;0, X167+AM124-AL167, K167+AM124-AL167)</f>
        <v>0</v>
      </c>
      <c r="AP167" s="768" t="s">
        <v>120</v>
      </c>
      <c r="AQ167" s="769"/>
      <c r="AR167" s="769"/>
      <c r="AS167" s="769"/>
      <c r="AT167" s="769"/>
      <c r="AU167" s="770"/>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59" t="s">
        <v>121</v>
      </c>
      <c r="C169" s="760"/>
      <c r="D169" s="760"/>
      <c r="E169" s="760"/>
      <c r="F169" s="760"/>
      <c r="G169" s="761"/>
      <c r="H169" s="473" t="s">
        <v>111</v>
      </c>
      <c r="I169" s="774" t="s">
        <v>27</v>
      </c>
      <c r="J169" s="761"/>
      <c r="K169" s="474" t="s">
        <v>122</v>
      </c>
      <c r="L169" s="461"/>
      <c r="N169" s="759" t="s">
        <v>121</v>
      </c>
      <c r="O169" s="760"/>
      <c r="P169" s="760"/>
      <c r="Q169" s="760"/>
      <c r="R169" s="760"/>
      <c r="S169" s="760"/>
      <c r="T169" s="473" t="s">
        <v>175</v>
      </c>
      <c r="U169" s="473" t="s">
        <v>41</v>
      </c>
      <c r="V169" s="774" t="s">
        <v>27</v>
      </c>
      <c r="W169" s="761"/>
      <c r="X169" s="473" t="s">
        <v>94</v>
      </c>
      <c r="Y169" s="474" t="s">
        <v>95</v>
      </c>
      <c r="Z169" s="461"/>
      <c r="AA169" s="494"/>
      <c r="AB169" s="759" t="s">
        <v>121</v>
      </c>
      <c r="AC169" s="760"/>
      <c r="AD169" s="760"/>
      <c r="AE169" s="760"/>
      <c r="AF169" s="760"/>
      <c r="AG169" s="761"/>
      <c r="AH169" s="473" t="s">
        <v>175</v>
      </c>
      <c r="AI169" s="473" t="s">
        <v>123</v>
      </c>
      <c r="AJ169" s="774" t="s">
        <v>27</v>
      </c>
      <c r="AK169" s="761"/>
      <c r="AL169" s="473" t="s">
        <v>124</v>
      </c>
      <c r="AM169" s="474" t="s">
        <v>187</v>
      </c>
      <c r="AP169" s="759" t="s">
        <v>121</v>
      </c>
      <c r="AQ169" s="760"/>
      <c r="AR169" s="760"/>
      <c r="AS169" s="760"/>
      <c r="AT169" s="760"/>
      <c r="AU169" s="761"/>
      <c r="AV169" s="473" t="s">
        <v>111</v>
      </c>
      <c r="AW169" s="774" t="s">
        <v>27</v>
      </c>
      <c r="AX169" s="761"/>
      <c r="AY169" s="474" t="s">
        <v>122</v>
      </c>
    </row>
    <row r="170" spans="2:51" ht="16" thickBot="1" x14ac:dyDescent="0.4">
      <c r="B170" s="768" t="s">
        <v>40</v>
      </c>
      <c r="C170" s="769"/>
      <c r="D170" s="769"/>
      <c r="E170" s="769"/>
      <c r="F170" s="769"/>
      <c r="G170" s="770"/>
      <c r="H170" s="268">
        <f>( SUM(F153, H157, H160, H163))*$C$8</f>
        <v>0</v>
      </c>
      <c r="I170" s="792">
        <f>( SUM(I153, I157, I160, I163, J153, J157, J160, J163))*$C$8</f>
        <v>0</v>
      </c>
      <c r="J170" s="793"/>
      <c r="K170" s="282">
        <f>SUM(H170:J170)</f>
        <v>0</v>
      </c>
      <c r="L170" s="461"/>
      <c r="N170" s="768" t="s">
        <v>40</v>
      </c>
      <c r="O170" s="769"/>
      <c r="P170" s="769"/>
      <c r="Q170" s="769"/>
      <c r="R170" s="769"/>
      <c r="S170" s="769"/>
      <c r="T170" s="311">
        <f>AM127</f>
        <v>0</v>
      </c>
      <c r="U170" s="283">
        <f>( SUM(S153, U157, U160, U163))*$O$8</f>
        <v>0</v>
      </c>
      <c r="V170" s="794">
        <f>( SUM(V153, W153, V157, W157, V160, W160, V163, W163, ))*$O$8</f>
        <v>0</v>
      </c>
      <c r="W170" s="795"/>
      <c r="X170" s="283">
        <f>SUM(U170:W170)</f>
        <v>0</v>
      </c>
      <c r="Y170" s="269">
        <f>K170-X170</f>
        <v>0</v>
      </c>
      <c r="Z170" s="461"/>
      <c r="AA170" s="494"/>
      <c r="AB170" s="768" t="s">
        <v>40</v>
      </c>
      <c r="AC170" s="769"/>
      <c r="AD170" s="769"/>
      <c r="AE170" s="769"/>
      <c r="AF170" s="769"/>
      <c r="AG170" s="770"/>
      <c r="AH170" s="310">
        <f>AM127</f>
        <v>0</v>
      </c>
      <c r="AI170" s="500">
        <f>( SUM(AG153, AI157, AI160, AI163))*$C$8</f>
        <v>0</v>
      </c>
      <c r="AJ170" s="790">
        <f>( SUM(AJ153, AK153, AJ157, AK157, AJ160, AK160, AJ163, AK163, ))*$C$8</f>
        <v>0</v>
      </c>
      <c r="AK170" s="791"/>
      <c r="AL170" s="284">
        <f>SUM(AI170:AK170)</f>
        <v>0</v>
      </c>
      <c r="AM170" s="270">
        <f>IF($O$179&lt;&gt;0, X170+AM127-AL170, K170+AM127-AL170)</f>
        <v>0</v>
      </c>
      <c r="AP170" s="768" t="s">
        <v>40</v>
      </c>
      <c r="AQ170" s="769"/>
      <c r="AR170" s="769"/>
      <c r="AS170" s="769"/>
      <c r="AT170" s="769"/>
      <c r="AU170" s="770"/>
      <c r="AV170" s="433">
        <f>( SUM(AT153, AV157, AV160, AV163))*$C$8</f>
        <v>0</v>
      </c>
      <c r="AW170" s="860">
        <f>( SUM(AW153, AW157, AW160, AW163, AX153, AX157, AX160, AX163))*$C$8</f>
        <v>0</v>
      </c>
      <c r="AX170" s="861"/>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796" t="s">
        <v>126</v>
      </c>
      <c r="C172" s="797"/>
      <c r="D172" s="797"/>
      <c r="E172" s="797"/>
      <c r="F172" s="797"/>
      <c r="G172" s="798"/>
      <c r="H172" s="285">
        <f>SUM(H166,H170)</f>
        <v>0</v>
      </c>
      <c r="I172" s="285">
        <f>SUM(I166, I170)</f>
        <v>0</v>
      </c>
      <c r="J172" s="285">
        <f>SUM(J166)</f>
        <v>0</v>
      </c>
      <c r="K172" s="286">
        <f>SUM(H172:J172)</f>
        <v>0</v>
      </c>
      <c r="L172" s="272"/>
      <c r="N172" s="782" t="s">
        <v>126</v>
      </c>
      <c r="O172" s="783"/>
      <c r="P172" s="783"/>
      <c r="Q172" s="783"/>
      <c r="R172" s="783"/>
      <c r="S172" s="78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784" t="s">
        <v>126</v>
      </c>
      <c r="AC172" s="785"/>
      <c r="AD172" s="785"/>
      <c r="AE172" s="785"/>
      <c r="AF172" s="785"/>
      <c r="AG172" s="78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62" t="s">
        <v>346</v>
      </c>
      <c r="AQ172" s="863"/>
      <c r="AR172" s="863"/>
      <c r="AS172" s="863"/>
      <c r="AT172" s="863"/>
      <c r="AU172" s="864"/>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4"/>
      <c r="AI175" s="761"/>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775"/>
      <c r="AI176" s="776"/>
      <c r="AJ176" s="776"/>
      <c r="AK176" s="777"/>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8"/>
      <c r="AI177" s="770"/>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79" t="s">
        <v>151</v>
      </c>
      <c r="AH179" s="780"/>
      <c r="AI179" s="780"/>
      <c r="AJ179" s="780"/>
      <c r="AK179" s="781"/>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02" t="s">
        <v>307</v>
      </c>
      <c r="C189" s="803"/>
      <c r="D189" s="803"/>
      <c r="E189" s="803"/>
      <c r="F189" s="803"/>
      <c r="G189" s="803"/>
      <c r="H189" s="803"/>
      <c r="I189" s="803"/>
      <c r="J189" s="803"/>
      <c r="K189" s="804"/>
      <c r="N189" s="805" t="s">
        <v>195</v>
      </c>
      <c r="O189" s="806"/>
      <c r="P189" s="806"/>
      <c r="Q189" s="806"/>
      <c r="R189" s="806"/>
      <c r="S189" s="806"/>
      <c r="T189" s="806"/>
      <c r="U189" s="806"/>
      <c r="V189" s="806"/>
      <c r="W189" s="806"/>
      <c r="X189" s="806"/>
      <c r="Y189" s="807"/>
      <c r="AB189" s="808" t="s">
        <v>196</v>
      </c>
      <c r="AC189" s="809"/>
      <c r="AD189" s="809"/>
      <c r="AE189" s="809"/>
      <c r="AF189" s="809"/>
      <c r="AG189" s="809"/>
      <c r="AH189" s="809"/>
      <c r="AI189" s="809"/>
      <c r="AJ189" s="809"/>
      <c r="AK189" s="809"/>
      <c r="AL189" s="809"/>
      <c r="AM189" s="810"/>
      <c r="AP189" s="857" t="s">
        <v>347</v>
      </c>
      <c r="AQ189" s="858"/>
      <c r="AR189" s="858"/>
      <c r="AS189" s="858"/>
      <c r="AT189" s="858"/>
      <c r="AU189" s="858"/>
      <c r="AV189" s="858"/>
      <c r="AW189" s="858"/>
      <c r="AX189" s="858"/>
      <c r="AY189" s="859"/>
    </row>
    <row r="190" spans="2:51" ht="16" thickBot="1" x14ac:dyDescent="0.4">
      <c r="B190" s="250" t="s">
        <v>316</v>
      </c>
      <c r="C190" s="778"/>
      <c r="D190" s="770"/>
      <c r="E190" s="251" t="s">
        <v>317</v>
      </c>
      <c r="F190" s="830"/>
      <c r="G190" s="831"/>
      <c r="H190" s="831"/>
      <c r="I190" s="831"/>
      <c r="J190" s="831"/>
      <c r="K190" s="832"/>
      <c r="N190" s="250" t="s">
        <v>316</v>
      </c>
      <c r="O190" s="830"/>
      <c r="P190" s="831"/>
      <c r="Q190" s="833"/>
      <c r="R190" s="251" t="s">
        <v>317</v>
      </c>
      <c r="S190" s="830"/>
      <c r="T190" s="831"/>
      <c r="U190" s="831"/>
      <c r="V190" s="831"/>
      <c r="W190" s="831"/>
      <c r="X190" s="831"/>
      <c r="Y190" s="832"/>
      <c r="AB190" s="250" t="s">
        <v>316</v>
      </c>
      <c r="AC190" s="830"/>
      <c r="AD190" s="831"/>
      <c r="AE190" s="833"/>
      <c r="AF190" s="251" t="s">
        <v>317</v>
      </c>
      <c r="AG190" s="830"/>
      <c r="AH190" s="831"/>
      <c r="AI190" s="831"/>
      <c r="AJ190" s="831"/>
      <c r="AK190" s="831"/>
      <c r="AL190" s="831"/>
      <c r="AM190" s="832"/>
      <c r="AP190" s="250" t="s">
        <v>326</v>
      </c>
      <c r="AQ190" s="778"/>
      <c r="AR190" s="770"/>
      <c r="AS190" s="251" t="s">
        <v>327</v>
      </c>
      <c r="AT190" s="830"/>
      <c r="AU190" s="831"/>
      <c r="AV190" s="831"/>
      <c r="AW190" s="831"/>
      <c r="AX190" s="831"/>
      <c r="AY190" s="832"/>
    </row>
    <row r="191" spans="2:51" ht="16" thickBot="1" x14ac:dyDescent="0.4">
      <c r="D191" s="144"/>
      <c r="E191" s="144"/>
    </row>
    <row r="192" spans="2:51" x14ac:dyDescent="0.35">
      <c r="B192" s="771" t="s">
        <v>244</v>
      </c>
      <c r="C192" s="772"/>
      <c r="D192" s="772"/>
      <c r="E192" s="772"/>
      <c r="F192" s="772"/>
      <c r="G192" s="772"/>
      <c r="H192" s="772"/>
      <c r="I192" s="772"/>
      <c r="J192" s="772"/>
      <c r="K192" s="773"/>
      <c r="N192" s="759" t="s">
        <v>83</v>
      </c>
      <c r="O192" s="760"/>
      <c r="P192" s="760"/>
      <c r="Q192" s="760"/>
      <c r="R192" s="760"/>
      <c r="S192" s="760"/>
      <c r="T192" s="760"/>
      <c r="U192" s="760"/>
      <c r="V192" s="760"/>
      <c r="W192" s="760"/>
      <c r="X192" s="760"/>
      <c r="Y192" s="801"/>
      <c r="AB192" s="771" t="s">
        <v>83</v>
      </c>
      <c r="AC192" s="772"/>
      <c r="AD192" s="772"/>
      <c r="AE192" s="772"/>
      <c r="AF192" s="772"/>
      <c r="AG192" s="772"/>
      <c r="AH192" s="772"/>
      <c r="AI192" s="772"/>
      <c r="AJ192" s="772"/>
      <c r="AK192" s="772"/>
      <c r="AL192" s="772"/>
      <c r="AM192" s="773"/>
      <c r="AP192" s="771" t="s">
        <v>244</v>
      </c>
      <c r="AQ192" s="772"/>
      <c r="AR192" s="772"/>
      <c r="AS192" s="772"/>
      <c r="AT192" s="772"/>
      <c r="AU192" s="772"/>
      <c r="AV192" s="772"/>
      <c r="AW192" s="772"/>
      <c r="AX192" s="772"/>
      <c r="AY192" s="773"/>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59" t="s">
        <v>109</v>
      </c>
      <c r="C198" s="760"/>
      <c r="D198" s="760"/>
      <c r="E198" s="760"/>
      <c r="F198" s="760"/>
      <c r="G198" s="760"/>
      <c r="H198" s="760"/>
      <c r="I198" s="760"/>
      <c r="J198" s="760"/>
      <c r="K198" s="801"/>
      <c r="N198" s="759" t="s">
        <v>109</v>
      </c>
      <c r="O198" s="760"/>
      <c r="P198" s="760"/>
      <c r="Q198" s="760"/>
      <c r="R198" s="760"/>
      <c r="S198" s="760"/>
      <c r="T198" s="760"/>
      <c r="U198" s="760"/>
      <c r="V198" s="760"/>
      <c r="W198" s="760"/>
      <c r="X198" s="760"/>
      <c r="Y198" s="801"/>
      <c r="AB198" s="759" t="s">
        <v>109</v>
      </c>
      <c r="AC198" s="760"/>
      <c r="AD198" s="760"/>
      <c r="AE198" s="760"/>
      <c r="AF198" s="760"/>
      <c r="AG198" s="760"/>
      <c r="AH198" s="760"/>
      <c r="AI198" s="760"/>
      <c r="AJ198" s="760"/>
      <c r="AK198" s="760"/>
      <c r="AL198" s="760"/>
      <c r="AM198" s="801"/>
      <c r="AP198" s="759" t="s">
        <v>109</v>
      </c>
      <c r="AQ198" s="760"/>
      <c r="AR198" s="760"/>
      <c r="AS198" s="760"/>
      <c r="AT198" s="760"/>
      <c r="AU198" s="760"/>
      <c r="AV198" s="760"/>
      <c r="AW198" s="760"/>
      <c r="AX198" s="760"/>
      <c r="AY198" s="801"/>
    </row>
    <row r="199" spans="2:51" x14ac:dyDescent="0.35">
      <c r="B199" s="788" t="s">
        <v>110</v>
      </c>
      <c r="C199" s="776"/>
      <c r="D199" s="776"/>
      <c r="E199" s="776"/>
      <c r="F199" s="776"/>
      <c r="G199" s="787"/>
      <c r="H199" s="392" t="s">
        <v>111</v>
      </c>
      <c r="I199" s="392" t="s">
        <v>71</v>
      </c>
      <c r="J199" s="392" t="s">
        <v>72</v>
      </c>
      <c r="K199" s="475" t="s">
        <v>94</v>
      </c>
      <c r="M199" s="490"/>
      <c r="N199" s="776" t="s">
        <v>110</v>
      </c>
      <c r="O199" s="776"/>
      <c r="P199" s="776"/>
      <c r="Q199" s="776"/>
      <c r="R199" s="776"/>
      <c r="S199" s="787"/>
      <c r="T199" s="392" t="s">
        <v>187</v>
      </c>
      <c r="U199" s="392" t="s">
        <v>41</v>
      </c>
      <c r="V199" s="392" t="s">
        <v>71</v>
      </c>
      <c r="W199" s="392" t="s">
        <v>72</v>
      </c>
      <c r="X199" s="392" t="s">
        <v>94</v>
      </c>
      <c r="Y199" s="475" t="s">
        <v>95</v>
      </c>
      <c r="AB199" s="788" t="s">
        <v>110</v>
      </c>
      <c r="AC199" s="776"/>
      <c r="AD199" s="776"/>
      <c r="AE199" s="776"/>
      <c r="AF199" s="776"/>
      <c r="AG199" s="776"/>
      <c r="AH199" s="392" t="s">
        <v>187</v>
      </c>
      <c r="AI199" s="392" t="s">
        <v>112</v>
      </c>
      <c r="AJ199" s="392" t="s">
        <v>71</v>
      </c>
      <c r="AK199" s="392" t="s">
        <v>72</v>
      </c>
      <c r="AL199" s="392" t="s">
        <v>96</v>
      </c>
      <c r="AM199" s="475" t="s">
        <v>200</v>
      </c>
      <c r="AP199" s="788" t="s">
        <v>110</v>
      </c>
      <c r="AQ199" s="776"/>
      <c r="AR199" s="776"/>
      <c r="AS199" s="776"/>
      <c r="AT199" s="776"/>
      <c r="AU199" s="787"/>
      <c r="AV199" s="392" t="s">
        <v>111</v>
      </c>
      <c r="AW199" s="392" t="s">
        <v>71</v>
      </c>
      <c r="AX199" s="392" t="s">
        <v>72</v>
      </c>
      <c r="AY199" s="475" t="s">
        <v>94</v>
      </c>
    </row>
    <row r="200" spans="2:51" ht="16" thickBot="1" x14ac:dyDescent="0.4">
      <c r="B200" s="764">
        <f>B157</f>
        <v>0</v>
      </c>
      <c r="C200" s="762"/>
      <c r="D200" s="762"/>
      <c r="E200" s="762"/>
      <c r="F200" s="762"/>
      <c r="G200" s="763"/>
      <c r="H200" s="301">
        <v>0</v>
      </c>
      <c r="I200" s="301">
        <v>0</v>
      </c>
      <c r="J200" s="301">
        <v>0</v>
      </c>
      <c r="K200" s="282">
        <f>SUM(H200:J200)</f>
        <v>0</v>
      </c>
      <c r="L200" s="461"/>
      <c r="M200" s="490"/>
      <c r="N200" s="764">
        <f>N157</f>
        <v>0</v>
      </c>
      <c r="O200" s="762"/>
      <c r="P200" s="762"/>
      <c r="Q200" s="762"/>
      <c r="R200" s="762"/>
      <c r="S200" s="763"/>
      <c r="T200" s="305">
        <f>AM157</f>
        <v>0</v>
      </c>
      <c r="U200" s="302">
        <v>0</v>
      </c>
      <c r="V200" s="301">
        <v>0</v>
      </c>
      <c r="W200" s="301">
        <v>0</v>
      </c>
      <c r="X200" s="283">
        <f>SUM(U200:W200)</f>
        <v>0</v>
      </c>
      <c r="Y200" s="269">
        <f>K200-X200</f>
        <v>0</v>
      </c>
      <c r="Z200" s="461"/>
      <c r="AA200" s="461"/>
      <c r="AB200" s="764">
        <f>IF($O$218&lt;&gt;0, N200, B200)</f>
        <v>0</v>
      </c>
      <c r="AC200" s="762"/>
      <c r="AD200" s="762"/>
      <c r="AE200" s="762"/>
      <c r="AF200" s="762"/>
      <c r="AG200" s="763"/>
      <c r="AH200" s="310">
        <f>AM157</f>
        <v>0</v>
      </c>
      <c r="AI200" s="301">
        <v>0</v>
      </c>
      <c r="AJ200" s="301">
        <v>0</v>
      </c>
      <c r="AK200" s="301">
        <v>0</v>
      </c>
      <c r="AL200" s="284">
        <f>SUM(AI200:AK200)</f>
        <v>0</v>
      </c>
      <c r="AM200" s="270">
        <f>IF($O$222&lt;&gt;0, X200+AM157-AL200, K200+AM157-AL200)</f>
        <v>0</v>
      </c>
      <c r="AP200" s="768"/>
      <c r="AQ200" s="769"/>
      <c r="AR200" s="769"/>
      <c r="AS200" s="769"/>
      <c r="AT200" s="769"/>
      <c r="AU200" s="770"/>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59" t="s">
        <v>114</v>
      </c>
      <c r="C202" s="760"/>
      <c r="D202" s="760"/>
      <c r="E202" s="760"/>
      <c r="F202" s="760"/>
      <c r="G202" s="761"/>
      <c r="H202" s="473" t="s">
        <v>111</v>
      </c>
      <c r="I202" s="473" t="s">
        <v>71</v>
      </c>
      <c r="J202" s="473" t="s">
        <v>72</v>
      </c>
      <c r="K202" s="474" t="s">
        <v>94</v>
      </c>
      <c r="N202" s="759" t="s">
        <v>114</v>
      </c>
      <c r="O202" s="760"/>
      <c r="P202" s="760"/>
      <c r="Q202" s="760"/>
      <c r="R202" s="760"/>
      <c r="S202" s="761"/>
      <c r="T202" s="492" t="s">
        <v>187</v>
      </c>
      <c r="U202" s="473" t="s">
        <v>41</v>
      </c>
      <c r="V202" s="473" t="s">
        <v>71</v>
      </c>
      <c r="W202" s="473" t="s">
        <v>72</v>
      </c>
      <c r="X202" s="473" t="s">
        <v>94</v>
      </c>
      <c r="Y202" s="474" t="s">
        <v>95</v>
      </c>
      <c r="AA202" s="490"/>
      <c r="AB202" s="759" t="s">
        <v>114</v>
      </c>
      <c r="AC202" s="760"/>
      <c r="AD202" s="760"/>
      <c r="AE202" s="760"/>
      <c r="AF202" s="760"/>
      <c r="AG202" s="761"/>
      <c r="AH202" s="473" t="s">
        <v>187</v>
      </c>
      <c r="AI202" s="473" t="s">
        <v>112</v>
      </c>
      <c r="AJ202" s="473" t="s">
        <v>71</v>
      </c>
      <c r="AK202" s="473" t="s">
        <v>72</v>
      </c>
      <c r="AL202" s="473" t="s">
        <v>96</v>
      </c>
      <c r="AM202" s="474" t="s">
        <v>200</v>
      </c>
      <c r="AP202" s="759" t="s">
        <v>114</v>
      </c>
      <c r="AQ202" s="760"/>
      <c r="AR202" s="760"/>
      <c r="AS202" s="760"/>
      <c r="AT202" s="760"/>
      <c r="AU202" s="761"/>
      <c r="AV202" s="473" t="s">
        <v>111</v>
      </c>
      <c r="AW202" s="473" t="s">
        <v>71</v>
      </c>
      <c r="AX202" s="473" t="s">
        <v>72</v>
      </c>
      <c r="AY202" s="474" t="s">
        <v>94</v>
      </c>
    </row>
    <row r="203" spans="2:51" ht="16" thickBot="1" x14ac:dyDescent="0.4">
      <c r="B203" s="764">
        <f>B160</f>
        <v>0</v>
      </c>
      <c r="C203" s="762"/>
      <c r="D203" s="762"/>
      <c r="E203" s="762"/>
      <c r="F203" s="762"/>
      <c r="G203" s="763"/>
      <c r="H203" s="301">
        <v>0</v>
      </c>
      <c r="I203" s="301">
        <v>0</v>
      </c>
      <c r="J203" s="301">
        <v>0</v>
      </c>
      <c r="K203" s="282">
        <f>SUM(H203:J203)</f>
        <v>0</v>
      </c>
      <c r="L203" s="461"/>
      <c r="N203" s="764">
        <f>N160</f>
        <v>0</v>
      </c>
      <c r="O203" s="762"/>
      <c r="P203" s="762"/>
      <c r="Q203" s="762"/>
      <c r="R203" s="762"/>
      <c r="S203" s="763"/>
      <c r="T203" s="306">
        <f>AM160</f>
        <v>0</v>
      </c>
      <c r="U203" s="302">
        <v>0</v>
      </c>
      <c r="V203" s="302">
        <v>0</v>
      </c>
      <c r="W203" s="301">
        <v>0</v>
      </c>
      <c r="X203" s="313">
        <f>SUM(U203:W203)</f>
        <v>0</v>
      </c>
      <c r="Y203" s="269">
        <f>K203-X203</f>
        <v>0</v>
      </c>
      <c r="Z203" s="461"/>
      <c r="AA203" s="494"/>
      <c r="AB203" s="764">
        <f>IF($O$218&lt;&gt;0, N203, B203)</f>
        <v>0</v>
      </c>
      <c r="AC203" s="762"/>
      <c r="AD203" s="762"/>
      <c r="AE203" s="762"/>
      <c r="AF203" s="762"/>
      <c r="AG203" s="763"/>
      <c r="AH203" s="314">
        <f>AM160</f>
        <v>0</v>
      </c>
      <c r="AI203" s="301">
        <v>0</v>
      </c>
      <c r="AJ203" s="302">
        <v>0</v>
      </c>
      <c r="AK203" s="301">
        <v>0</v>
      </c>
      <c r="AL203" s="315">
        <f>SUM(AI203:AK203)</f>
        <v>0</v>
      </c>
      <c r="AM203" s="270">
        <f>IF($O$222&lt;&gt;0, X203+AM160-AL203, K203+AM160-AL203)</f>
        <v>0</v>
      </c>
      <c r="AP203" s="768"/>
      <c r="AQ203" s="769"/>
      <c r="AR203" s="769"/>
      <c r="AS203" s="769"/>
      <c r="AT203" s="769"/>
      <c r="AU203" s="770"/>
      <c r="AV203" s="302">
        <v>0</v>
      </c>
      <c r="AW203" s="302">
        <v>0</v>
      </c>
      <c r="AX203" s="302">
        <v>0</v>
      </c>
      <c r="AY203" s="435">
        <f>SUM(AV203:AX203)</f>
        <v>0</v>
      </c>
    </row>
    <row r="204" spans="2:51" ht="16" thickBot="1" x14ac:dyDescent="0.4">
      <c r="D204" s="144"/>
      <c r="E204" s="144"/>
      <c r="H204" s="272"/>
      <c r="I204" s="272"/>
      <c r="J204" s="272"/>
      <c r="K204" s="272"/>
      <c r="L204" s="461"/>
      <c r="N204" s="789"/>
      <c r="O204" s="789"/>
      <c r="P204" s="789"/>
      <c r="Q204" s="789"/>
      <c r="R204" s="789"/>
      <c r="S204" s="789"/>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59" t="s">
        <v>116</v>
      </c>
      <c r="C205" s="760"/>
      <c r="D205" s="760"/>
      <c r="E205" s="760"/>
      <c r="F205" s="760"/>
      <c r="G205" s="761"/>
      <c r="H205" s="473" t="s">
        <v>111</v>
      </c>
      <c r="I205" s="473" t="s">
        <v>71</v>
      </c>
      <c r="J205" s="473" t="s">
        <v>72</v>
      </c>
      <c r="K205" s="474" t="s">
        <v>94</v>
      </c>
      <c r="M205" s="490"/>
      <c r="N205" s="760" t="s">
        <v>116</v>
      </c>
      <c r="O205" s="760"/>
      <c r="P205" s="760"/>
      <c r="Q205" s="760"/>
      <c r="R205" s="760"/>
      <c r="S205" s="761"/>
      <c r="T205" s="492" t="s">
        <v>187</v>
      </c>
      <c r="U205" s="473" t="s">
        <v>41</v>
      </c>
      <c r="V205" s="473" t="s">
        <v>71</v>
      </c>
      <c r="W205" s="473" t="s">
        <v>72</v>
      </c>
      <c r="X205" s="473" t="s">
        <v>94</v>
      </c>
      <c r="Y205" s="474" t="s">
        <v>95</v>
      </c>
      <c r="AA205" s="490"/>
      <c r="AB205" s="759" t="s">
        <v>116</v>
      </c>
      <c r="AC205" s="760"/>
      <c r="AD205" s="760"/>
      <c r="AE205" s="760"/>
      <c r="AF205" s="760"/>
      <c r="AG205" s="761"/>
      <c r="AH205" s="473" t="s">
        <v>187</v>
      </c>
      <c r="AI205" s="473" t="s">
        <v>112</v>
      </c>
      <c r="AJ205" s="473" t="s">
        <v>71</v>
      </c>
      <c r="AK205" s="473" t="s">
        <v>72</v>
      </c>
      <c r="AL205" s="473" t="s">
        <v>96</v>
      </c>
      <c r="AM205" s="474" t="s">
        <v>200</v>
      </c>
      <c r="AP205" s="759" t="s">
        <v>116</v>
      </c>
      <c r="AQ205" s="760"/>
      <c r="AR205" s="760"/>
      <c r="AS205" s="760"/>
      <c r="AT205" s="760"/>
      <c r="AU205" s="761"/>
      <c r="AV205" s="473" t="s">
        <v>111</v>
      </c>
      <c r="AW205" s="473" t="s">
        <v>71</v>
      </c>
      <c r="AX205" s="473" t="s">
        <v>72</v>
      </c>
      <c r="AY205" s="474" t="s">
        <v>94</v>
      </c>
    </row>
    <row r="206" spans="2:51" ht="16" thickBot="1" x14ac:dyDescent="0.4">
      <c r="B206" s="764">
        <f>B163</f>
        <v>0</v>
      </c>
      <c r="C206" s="762"/>
      <c r="D206" s="762"/>
      <c r="E206" s="762"/>
      <c r="F206" s="762"/>
      <c r="G206" s="763"/>
      <c r="H206" s="301">
        <v>0</v>
      </c>
      <c r="I206" s="301">
        <v>0</v>
      </c>
      <c r="J206" s="301">
        <v>0</v>
      </c>
      <c r="K206" s="282">
        <f>SUM(H206:J206)</f>
        <v>0</v>
      </c>
      <c r="L206" s="461"/>
      <c r="M206" s="490"/>
      <c r="N206" s="762">
        <f>N163</f>
        <v>0</v>
      </c>
      <c r="O206" s="762"/>
      <c r="P206" s="762"/>
      <c r="Q206" s="762"/>
      <c r="R206" s="762"/>
      <c r="S206" s="763"/>
      <c r="T206" s="305">
        <f>AM163</f>
        <v>0</v>
      </c>
      <c r="U206" s="301">
        <v>0</v>
      </c>
      <c r="V206" s="301">
        <v>0</v>
      </c>
      <c r="W206" s="301">
        <v>0</v>
      </c>
      <c r="X206" s="283">
        <f t="shared" ref="X206" si="38">SUM(U206:W206)</f>
        <v>0</v>
      </c>
      <c r="Y206" s="269">
        <f>K206-X206</f>
        <v>0</v>
      </c>
      <c r="Z206" s="461"/>
      <c r="AA206" s="494"/>
      <c r="AB206" s="764">
        <f>IF($O$218&lt;&gt;0, N206, B206)</f>
        <v>0</v>
      </c>
      <c r="AC206" s="762"/>
      <c r="AD206" s="762"/>
      <c r="AE206" s="762"/>
      <c r="AF206" s="762"/>
      <c r="AG206" s="763"/>
      <c r="AH206" s="308">
        <f>AM163</f>
        <v>0</v>
      </c>
      <c r="AI206" s="301">
        <v>0</v>
      </c>
      <c r="AJ206" s="301">
        <v>0</v>
      </c>
      <c r="AK206" s="301">
        <v>0</v>
      </c>
      <c r="AL206" s="284">
        <f t="shared" ref="AL206" si="39">SUM(AI206:AK206)</f>
        <v>0</v>
      </c>
      <c r="AM206" s="270">
        <f>IF($O$222&lt;&gt;0, X206+AM163-AL206, K206+AM163-AL206)</f>
        <v>0</v>
      </c>
      <c r="AP206" s="768"/>
      <c r="AQ206" s="769"/>
      <c r="AR206" s="769"/>
      <c r="AS206" s="769"/>
      <c r="AT206" s="769"/>
      <c r="AU206" s="770"/>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1" t="s">
        <v>119</v>
      </c>
      <c r="C209" s="772"/>
      <c r="D209" s="772"/>
      <c r="E209" s="772"/>
      <c r="F209" s="772"/>
      <c r="G209" s="772"/>
      <c r="H209" s="273">
        <f>SUM(F196, H200, H203, H206)</f>
        <v>0</v>
      </c>
      <c r="I209" s="273">
        <f>SUM(I196, I200, I203, I206, )</f>
        <v>0</v>
      </c>
      <c r="J209" s="273">
        <f>SUM(J196, J200, J203, J206)</f>
        <v>0</v>
      </c>
      <c r="K209" s="274">
        <f>SUM(H209:J209)</f>
        <v>0</v>
      </c>
      <c r="L209" s="461"/>
      <c r="N209" s="765" t="s">
        <v>119</v>
      </c>
      <c r="O209" s="766"/>
      <c r="P209" s="766"/>
      <c r="Q209" s="766"/>
      <c r="R209" s="766"/>
      <c r="S209" s="767"/>
      <c r="T209" s="307">
        <f>AM166</f>
        <v>0</v>
      </c>
      <c r="U209" s="303">
        <f>SUM(S196, U200, U203, U206)</f>
        <v>0</v>
      </c>
      <c r="V209" s="275">
        <f>SUM(V196, V200, V203, V206)</f>
        <v>0</v>
      </c>
      <c r="W209" s="275">
        <f>SUM(W196, W200, W203, W206)</f>
        <v>0</v>
      </c>
      <c r="X209" s="275">
        <f>SUM(U209:W209)</f>
        <v>0</v>
      </c>
      <c r="Y209" s="276">
        <f>K209-X209</f>
        <v>0</v>
      </c>
      <c r="Z209" s="461"/>
      <c r="AA209" s="461"/>
      <c r="AB209" s="759" t="s">
        <v>119</v>
      </c>
      <c r="AC209" s="760"/>
      <c r="AD209" s="760"/>
      <c r="AE209" s="760"/>
      <c r="AF209" s="760"/>
      <c r="AG209" s="761"/>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59" t="s">
        <v>119</v>
      </c>
      <c r="AQ209" s="760"/>
      <c r="AR209" s="760"/>
      <c r="AS209" s="760"/>
      <c r="AT209" s="760"/>
      <c r="AU209" s="761"/>
      <c r="AV209" s="436">
        <f>SUM(AT196, AV200, AV203, AV206)</f>
        <v>0</v>
      </c>
      <c r="AW209" s="436">
        <f>SUM(AW196, AW200, AW203, AW206, )</f>
        <v>0</v>
      </c>
      <c r="AX209" s="436">
        <f>SUM(AX196, AX200, AX203, AX206)</f>
        <v>0</v>
      </c>
      <c r="AY209" s="437">
        <f>SUM(AV209:AX209)</f>
        <v>0</v>
      </c>
    </row>
    <row r="210" spans="2:51" ht="16" thickBot="1" x14ac:dyDescent="0.4">
      <c r="B210" s="799" t="s">
        <v>120</v>
      </c>
      <c r="C210" s="800"/>
      <c r="D210" s="800"/>
      <c r="E210" s="800"/>
      <c r="F210" s="800"/>
      <c r="G210" s="800"/>
      <c r="H210" s="481"/>
      <c r="I210" s="482"/>
      <c r="J210" s="253">
        <f>SUM(I209:J209)</f>
        <v>0</v>
      </c>
      <c r="K210" s="282">
        <f>SUM(H210:J210)</f>
        <v>0</v>
      </c>
      <c r="L210" s="461"/>
      <c r="N210" s="768" t="s">
        <v>120</v>
      </c>
      <c r="O210" s="769"/>
      <c r="P210" s="769"/>
      <c r="Q210" s="769"/>
      <c r="R210" s="769"/>
      <c r="S210" s="769"/>
      <c r="T210" s="305">
        <f>AM167</f>
        <v>0</v>
      </c>
      <c r="U210" s="495"/>
      <c r="V210" s="483"/>
      <c r="W210" s="483"/>
      <c r="X210" s="254">
        <f xml:space="preserve"> SUM(V196, W196, V200, W200, V203, W203, V206, W206)</f>
        <v>0</v>
      </c>
      <c r="Y210" s="269">
        <f>H210-X210</f>
        <v>0</v>
      </c>
      <c r="Z210" s="461"/>
      <c r="AA210" s="461"/>
      <c r="AB210" s="768" t="s">
        <v>120</v>
      </c>
      <c r="AC210" s="769"/>
      <c r="AD210" s="769"/>
      <c r="AE210" s="769"/>
      <c r="AF210" s="769"/>
      <c r="AG210" s="770"/>
      <c r="AH210" s="310">
        <f>AM167</f>
        <v>0</v>
      </c>
      <c r="AI210" s="484"/>
      <c r="AJ210" s="485"/>
      <c r="AK210" s="485"/>
      <c r="AL210" s="281">
        <f xml:space="preserve"> SUM(AJ196, AK196, AJ200, AK200, AJ203, AK203, AJ206, AK206)</f>
        <v>0</v>
      </c>
      <c r="AM210" s="270">
        <f>IF($O$222&lt;&gt;0, X210+AM167-AL210, K210+AM167-AL210)</f>
        <v>0</v>
      </c>
      <c r="AP210" s="768" t="s">
        <v>120</v>
      </c>
      <c r="AQ210" s="769"/>
      <c r="AR210" s="769"/>
      <c r="AS210" s="769"/>
      <c r="AT210" s="769"/>
      <c r="AU210" s="770"/>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59" t="s">
        <v>121</v>
      </c>
      <c r="C212" s="760"/>
      <c r="D212" s="760"/>
      <c r="E212" s="760"/>
      <c r="F212" s="760"/>
      <c r="G212" s="761"/>
      <c r="H212" s="473" t="s">
        <v>111</v>
      </c>
      <c r="I212" s="774" t="s">
        <v>27</v>
      </c>
      <c r="J212" s="761"/>
      <c r="K212" s="474" t="s">
        <v>122</v>
      </c>
      <c r="L212" s="461"/>
      <c r="N212" s="759" t="s">
        <v>121</v>
      </c>
      <c r="O212" s="760"/>
      <c r="P212" s="760"/>
      <c r="Q212" s="760"/>
      <c r="R212" s="760"/>
      <c r="S212" s="760"/>
      <c r="T212" s="473" t="s">
        <v>187</v>
      </c>
      <c r="U212" s="473" t="s">
        <v>41</v>
      </c>
      <c r="V212" s="774" t="s">
        <v>27</v>
      </c>
      <c r="W212" s="761"/>
      <c r="X212" s="473" t="s">
        <v>94</v>
      </c>
      <c r="Y212" s="474" t="s">
        <v>95</v>
      </c>
      <c r="Z212" s="461"/>
      <c r="AA212" s="494"/>
      <c r="AB212" s="759" t="s">
        <v>121</v>
      </c>
      <c r="AC212" s="760"/>
      <c r="AD212" s="760"/>
      <c r="AE212" s="760"/>
      <c r="AF212" s="760"/>
      <c r="AG212" s="761"/>
      <c r="AH212" s="473" t="s">
        <v>187</v>
      </c>
      <c r="AI212" s="473" t="s">
        <v>123</v>
      </c>
      <c r="AJ212" s="774" t="s">
        <v>27</v>
      </c>
      <c r="AK212" s="761"/>
      <c r="AL212" s="473" t="s">
        <v>124</v>
      </c>
      <c r="AM212" s="474" t="s">
        <v>200</v>
      </c>
      <c r="AP212" s="759" t="s">
        <v>121</v>
      </c>
      <c r="AQ212" s="760"/>
      <c r="AR212" s="760"/>
      <c r="AS212" s="760"/>
      <c r="AT212" s="760"/>
      <c r="AU212" s="761"/>
      <c r="AV212" s="473" t="s">
        <v>111</v>
      </c>
      <c r="AW212" s="774" t="s">
        <v>27</v>
      </c>
      <c r="AX212" s="761"/>
      <c r="AY212" s="474" t="s">
        <v>122</v>
      </c>
    </row>
    <row r="213" spans="2:51" ht="16" thickBot="1" x14ac:dyDescent="0.4">
      <c r="B213" s="768" t="s">
        <v>40</v>
      </c>
      <c r="C213" s="769"/>
      <c r="D213" s="769"/>
      <c r="E213" s="769"/>
      <c r="F213" s="769"/>
      <c r="G213" s="770"/>
      <c r="H213" s="268">
        <f>( SUM(F196, H200, H203, H206))*$C$8</f>
        <v>0</v>
      </c>
      <c r="I213" s="792">
        <f>( SUM(I196, I200, I203, I206, J196, J200, J203, J206))*$C$8</f>
        <v>0</v>
      </c>
      <c r="J213" s="793"/>
      <c r="K213" s="282">
        <f>SUM(H213:J213)</f>
        <v>0</v>
      </c>
      <c r="L213" s="461"/>
      <c r="N213" s="768" t="s">
        <v>40</v>
      </c>
      <c r="O213" s="769"/>
      <c r="P213" s="769"/>
      <c r="Q213" s="769"/>
      <c r="R213" s="769"/>
      <c r="S213" s="769"/>
      <c r="T213" s="311">
        <f>AM170</f>
        <v>0</v>
      </c>
      <c r="U213" s="283">
        <f>( SUM(S196, U200, U203, U206))*$O$8</f>
        <v>0</v>
      </c>
      <c r="V213" s="794">
        <f>( SUM(V196, W196, V200, W200, V203, W203, V206, W206, ))*$O$8</f>
        <v>0</v>
      </c>
      <c r="W213" s="795"/>
      <c r="X213" s="283">
        <f>SUM(U213:W213)</f>
        <v>0</v>
      </c>
      <c r="Y213" s="269">
        <f>K213-X213</f>
        <v>0</v>
      </c>
      <c r="Z213" s="461"/>
      <c r="AA213" s="494"/>
      <c r="AB213" s="768" t="s">
        <v>40</v>
      </c>
      <c r="AC213" s="769"/>
      <c r="AD213" s="769"/>
      <c r="AE213" s="769"/>
      <c r="AF213" s="769"/>
      <c r="AG213" s="770"/>
      <c r="AH213" s="310">
        <f>AM170</f>
        <v>0</v>
      </c>
      <c r="AI213" s="500">
        <f>( SUM(AG196, AI200, AI203, AI206))*$C$8</f>
        <v>0</v>
      </c>
      <c r="AJ213" s="790">
        <f>( SUM(AJ196, AK196, AJ200, AK200, AJ203, AK203, AJ206, AK206, ))*$C$8</f>
        <v>0</v>
      </c>
      <c r="AK213" s="791"/>
      <c r="AL213" s="284">
        <f>SUM(AI213:AK213)</f>
        <v>0</v>
      </c>
      <c r="AM213" s="270">
        <f>IF($O$222&lt;&gt;0, X213+AM170-AL213, K213+AM170-AL213)</f>
        <v>0</v>
      </c>
      <c r="AP213" s="768" t="s">
        <v>40</v>
      </c>
      <c r="AQ213" s="769"/>
      <c r="AR213" s="769"/>
      <c r="AS213" s="769"/>
      <c r="AT213" s="769"/>
      <c r="AU213" s="770"/>
      <c r="AV213" s="433">
        <f>( SUM(AT196, AV200, AV203, AV206))*$C$8</f>
        <v>0</v>
      </c>
      <c r="AW213" s="860">
        <f>( SUM(AW196, AW200, AW203, AW206, AX196, AX200, AX203, AX206))*$C$8</f>
        <v>0</v>
      </c>
      <c r="AX213" s="861"/>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796" t="s">
        <v>126</v>
      </c>
      <c r="C215" s="797"/>
      <c r="D215" s="797"/>
      <c r="E215" s="797"/>
      <c r="F215" s="797"/>
      <c r="G215" s="798"/>
      <c r="H215" s="285">
        <f>SUM(H209,H213)</f>
        <v>0</v>
      </c>
      <c r="I215" s="285">
        <f>SUM(I209, I213)</f>
        <v>0</v>
      </c>
      <c r="J215" s="285">
        <f>SUM(J209)</f>
        <v>0</v>
      </c>
      <c r="K215" s="286">
        <f>SUM(H215:J215)</f>
        <v>0</v>
      </c>
      <c r="L215" s="272"/>
      <c r="N215" s="782" t="s">
        <v>126</v>
      </c>
      <c r="O215" s="783"/>
      <c r="P215" s="783"/>
      <c r="Q215" s="783"/>
      <c r="R215" s="783"/>
      <c r="S215" s="78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784" t="s">
        <v>126</v>
      </c>
      <c r="AC215" s="785"/>
      <c r="AD215" s="785"/>
      <c r="AE215" s="785"/>
      <c r="AF215" s="785"/>
      <c r="AG215" s="78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62" t="s">
        <v>348</v>
      </c>
      <c r="AQ215" s="863"/>
      <c r="AR215" s="863"/>
      <c r="AS215" s="863"/>
      <c r="AT215" s="863"/>
      <c r="AU215" s="864"/>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4"/>
      <c r="AI218" s="761"/>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775"/>
      <c r="AI219" s="776"/>
      <c r="AJ219" s="776"/>
      <c r="AK219" s="777"/>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8"/>
      <c r="AI220" s="770"/>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79" t="s">
        <v>151</v>
      </c>
      <c r="AH222" s="780"/>
      <c r="AI222" s="780"/>
      <c r="AJ222" s="780"/>
      <c r="AK222" s="781"/>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02" t="s">
        <v>308</v>
      </c>
      <c r="C232" s="803"/>
      <c r="D232" s="803"/>
      <c r="E232" s="803"/>
      <c r="F232" s="803"/>
      <c r="G232" s="803"/>
      <c r="H232" s="803"/>
      <c r="I232" s="803"/>
      <c r="J232" s="803"/>
      <c r="K232" s="804"/>
      <c r="N232" s="805" t="s">
        <v>208</v>
      </c>
      <c r="O232" s="806"/>
      <c r="P232" s="806"/>
      <c r="Q232" s="806"/>
      <c r="R232" s="806"/>
      <c r="S232" s="806"/>
      <c r="T232" s="806"/>
      <c r="U232" s="806"/>
      <c r="V232" s="806"/>
      <c r="W232" s="806"/>
      <c r="X232" s="806"/>
      <c r="Y232" s="807"/>
      <c r="AB232" s="808" t="s">
        <v>209</v>
      </c>
      <c r="AC232" s="809"/>
      <c r="AD232" s="809"/>
      <c r="AE232" s="809"/>
      <c r="AF232" s="809"/>
      <c r="AG232" s="809"/>
      <c r="AH232" s="809"/>
      <c r="AI232" s="809"/>
      <c r="AJ232" s="809"/>
      <c r="AK232" s="809"/>
      <c r="AL232" s="809"/>
      <c r="AM232" s="810"/>
      <c r="AP232" s="857" t="s">
        <v>349</v>
      </c>
      <c r="AQ232" s="858"/>
      <c r="AR232" s="858"/>
      <c r="AS232" s="858"/>
      <c r="AT232" s="858"/>
      <c r="AU232" s="858"/>
      <c r="AV232" s="858"/>
      <c r="AW232" s="858"/>
      <c r="AX232" s="858"/>
      <c r="AY232" s="859"/>
    </row>
    <row r="233" spans="2:51" ht="16" hidden="1" thickBot="1" x14ac:dyDescent="0.4">
      <c r="B233" s="250" t="s">
        <v>299</v>
      </c>
      <c r="C233" s="778"/>
      <c r="D233" s="770"/>
      <c r="E233" s="251" t="s">
        <v>300</v>
      </c>
      <c r="F233" s="830"/>
      <c r="G233" s="831"/>
      <c r="H233" s="831"/>
      <c r="I233" s="831"/>
      <c r="J233" s="831"/>
      <c r="K233" s="832"/>
      <c r="N233" s="250" t="s">
        <v>299</v>
      </c>
      <c r="O233" s="830"/>
      <c r="P233" s="831"/>
      <c r="Q233" s="833"/>
      <c r="R233" s="251" t="s">
        <v>300</v>
      </c>
      <c r="S233" s="830"/>
      <c r="T233" s="831"/>
      <c r="U233" s="831"/>
      <c r="V233" s="831"/>
      <c r="W233" s="831"/>
      <c r="X233" s="831"/>
      <c r="Y233" s="832"/>
      <c r="AB233" s="250" t="s">
        <v>299</v>
      </c>
      <c r="AC233" s="830"/>
      <c r="AD233" s="831"/>
      <c r="AE233" s="833"/>
      <c r="AF233" s="251" t="s">
        <v>300</v>
      </c>
      <c r="AG233" s="830"/>
      <c r="AH233" s="831"/>
      <c r="AI233" s="831"/>
      <c r="AJ233" s="831"/>
      <c r="AK233" s="831"/>
      <c r="AL233" s="831"/>
      <c r="AM233" s="832"/>
      <c r="AP233" s="250" t="s">
        <v>326</v>
      </c>
      <c r="AQ233" s="778"/>
      <c r="AR233" s="770"/>
      <c r="AS233" s="251" t="s">
        <v>327</v>
      </c>
      <c r="AT233" s="830"/>
      <c r="AU233" s="831"/>
      <c r="AV233" s="831"/>
      <c r="AW233" s="831"/>
      <c r="AX233" s="831"/>
      <c r="AY233" s="832"/>
    </row>
    <row r="234" spans="2:51" ht="16" hidden="1" thickBot="1" x14ac:dyDescent="0.4">
      <c r="D234" s="144"/>
      <c r="E234" s="144"/>
    </row>
    <row r="235" spans="2:51" hidden="1" x14ac:dyDescent="0.35">
      <c r="B235" s="771" t="s">
        <v>244</v>
      </c>
      <c r="C235" s="772"/>
      <c r="D235" s="772"/>
      <c r="E235" s="772"/>
      <c r="F235" s="772"/>
      <c r="G235" s="772"/>
      <c r="H235" s="772"/>
      <c r="I235" s="772"/>
      <c r="J235" s="772"/>
      <c r="K235" s="773"/>
      <c r="N235" s="759" t="s">
        <v>83</v>
      </c>
      <c r="O235" s="760"/>
      <c r="P235" s="760"/>
      <c r="Q235" s="760"/>
      <c r="R235" s="760"/>
      <c r="S235" s="760"/>
      <c r="T235" s="760"/>
      <c r="U235" s="760"/>
      <c r="V235" s="760"/>
      <c r="W235" s="760"/>
      <c r="X235" s="760"/>
      <c r="Y235" s="801"/>
      <c r="AB235" s="771" t="s">
        <v>83</v>
      </c>
      <c r="AC235" s="772"/>
      <c r="AD235" s="772"/>
      <c r="AE235" s="772"/>
      <c r="AF235" s="772"/>
      <c r="AG235" s="772"/>
      <c r="AH235" s="772"/>
      <c r="AI235" s="772"/>
      <c r="AJ235" s="772"/>
      <c r="AK235" s="772"/>
      <c r="AL235" s="772"/>
      <c r="AM235" s="773"/>
      <c r="AP235" s="771" t="s">
        <v>244</v>
      </c>
      <c r="AQ235" s="772"/>
      <c r="AR235" s="772"/>
      <c r="AS235" s="772"/>
      <c r="AT235" s="772"/>
      <c r="AU235" s="772"/>
      <c r="AV235" s="772"/>
      <c r="AW235" s="772"/>
      <c r="AX235" s="772"/>
      <c r="AY235" s="773"/>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59" t="s">
        <v>109</v>
      </c>
      <c r="C241" s="760"/>
      <c r="D241" s="760"/>
      <c r="E241" s="760"/>
      <c r="F241" s="760"/>
      <c r="G241" s="760"/>
      <c r="H241" s="760"/>
      <c r="I241" s="760"/>
      <c r="J241" s="760"/>
      <c r="K241" s="801"/>
      <c r="N241" s="759" t="s">
        <v>109</v>
      </c>
      <c r="O241" s="760"/>
      <c r="P241" s="760"/>
      <c r="Q241" s="760"/>
      <c r="R241" s="760"/>
      <c r="S241" s="760"/>
      <c r="T241" s="760"/>
      <c r="U241" s="760"/>
      <c r="V241" s="760"/>
      <c r="W241" s="760"/>
      <c r="X241" s="760"/>
      <c r="Y241" s="801"/>
      <c r="AB241" s="759" t="s">
        <v>109</v>
      </c>
      <c r="AC241" s="760"/>
      <c r="AD241" s="760"/>
      <c r="AE241" s="760"/>
      <c r="AF241" s="760"/>
      <c r="AG241" s="760"/>
      <c r="AH241" s="760"/>
      <c r="AI241" s="760"/>
      <c r="AJ241" s="760"/>
      <c r="AK241" s="760"/>
      <c r="AL241" s="760"/>
      <c r="AM241" s="801"/>
      <c r="AP241" s="759" t="s">
        <v>109</v>
      </c>
      <c r="AQ241" s="760"/>
      <c r="AR241" s="760"/>
      <c r="AS241" s="760"/>
      <c r="AT241" s="760"/>
      <c r="AU241" s="760"/>
      <c r="AV241" s="760"/>
      <c r="AW241" s="760"/>
      <c r="AX241" s="760"/>
      <c r="AY241" s="801"/>
    </row>
    <row r="242" spans="2:51" hidden="1" x14ac:dyDescent="0.35">
      <c r="B242" s="788" t="s">
        <v>110</v>
      </c>
      <c r="C242" s="776"/>
      <c r="D242" s="776"/>
      <c r="E242" s="776"/>
      <c r="F242" s="776"/>
      <c r="G242" s="787"/>
      <c r="H242" s="392" t="s">
        <v>111</v>
      </c>
      <c r="I242" s="392" t="s">
        <v>71</v>
      </c>
      <c r="J242" s="392" t="s">
        <v>72</v>
      </c>
      <c r="K242" s="475" t="s">
        <v>94</v>
      </c>
      <c r="M242" s="490"/>
      <c r="N242" s="776" t="s">
        <v>110</v>
      </c>
      <c r="O242" s="776"/>
      <c r="P242" s="776"/>
      <c r="Q242" s="776"/>
      <c r="R242" s="776"/>
      <c r="S242" s="787"/>
      <c r="T242" s="392" t="s">
        <v>200</v>
      </c>
      <c r="U242" s="392" t="s">
        <v>41</v>
      </c>
      <c r="V242" s="392" t="s">
        <v>71</v>
      </c>
      <c r="W242" s="392" t="s">
        <v>72</v>
      </c>
      <c r="X242" s="392" t="s">
        <v>94</v>
      </c>
      <c r="Y242" s="475" t="s">
        <v>95</v>
      </c>
      <c r="AB242" s="788" t="s">
        <v>110</v>
      </c>
      <c r="AC242" s="776"/>
      <c r="AD242" s="776"/>
      <c r="AE242" s="776"/>
      <c r="AF242" s="776"/>
      <c r="AG242" s="776"/>
      <c r="AH242" s="392" t="s">
        <v>200</v>
      </c>
      <c r="AI242" s="392" t="s">
        <v>112</v>
      </c>
      <c r="AJ242" s="392" t="s">
        <v>71</v>
      </c>
      <c r="AK242" s="392" t="s">
        <v>72</v>
      </c>
      <c r="AL242" s="392" t="s">
        <v>96</v>
      </c>
      <c r="AM242" s="475" t="s">
        <v>212</v>
      </c>
      <c r="AP242" s="788" t="s">
        <v>110</v>
      </c>
      <c r="AQ242" s="776"/>
      <c r="AR242" s="776"/>
      <c r="AS242" s="776"/>
      <c r="AT242" s="776"/>
      <c r="AU242" s="787"/>
      <c r="AV242" s="392" t="s">
        <v>111</v>
      </c>
      <c r="AW242" s="392" t="s">
        <v>71</v>
      </c>
      <c r="AX242" s="392" t="s">
        <v>72</v>
      </c>
      <c r="AY242" s="475" t="s">
        <v>94</v>
      </c>
    </row>
    <row r="243" spans="2:51" ht="16" hidden="1" thickBot="1" x14ac:dyDescent="0.4">
      <c r="B243" s="764">
        <f>B200</f>
        <v>0</v>
      </c>
      <c r="C243" s="762"/>
      <c r="D243" s="762"/>
      <c r="E243" s="762"/>
      <c r="F243" s="762"/>
      <c r="G243" s="763"/>
      <c r="H243" s="301">
        <v>0</v>
      </c>
      <c r="I243" s="301">
        <v>0</v>
      </c>
      <c r="J243" s="301">
        <v>0</v>
      </c>
      <c r="K243" s="282">
        <f>SUM(H243:J243)</f>
        <v>0</v>
      </c>
      <c r="L243" s="461"/>
      <c r="M243" s="490"/>
      <c r="N243" s="764">
        <f>N200</f>
        <v>0</v>
      </c>
      <c r="O243" s="762"/>
      <c r="P243" s="762"/>
      <c r="Q243" s="762"/>
      <c r="R243" s="762"/>
      <c r="S243" s="763"/>
      <c r="T243" s="305">
        <f>AM200</f>
        <v>0</v>
      </c>
      <c r="U243" s="302">
        <v>0</v>
      </c>
      <c r="V243" s="301">
        <v>0</v>
      </c>
      <c r="W243" s="301">
        <v>0</v>
      </c>
      <c r="X243" s="283">
        <f>SUM(U243:W243)</f>
        <v>0</v>
      </c>
      <c r="Y243" s="269">
        <f>K243-X243</f>
        <v>0</v>
      </c>
      <c r="Z243" s="461"/>
      <c r="AA243" s="461"/>
      <c r="AB243" s="764">
        <f>IF($O$261&lt;&gt;0, N243, B243)</f>
        <v>0</v>
      </c>
      <c r="AC243" s="762"/>
      <c r="AD243" s="762"/>
      <c r="AE243" s="762"/>
      <c r="AF243" s="762"/>
      <c r="AG243" s="763"/>
      <c r="AH243" s="310">
        <f>AM200</f>
        <v>0</v>
      </c>
      <c r="AI243" s="301">
        <v>0</v>
      </c>
      <c r="AJ243" s="301">
        <v>0</v>
      </c>
      <c r="AK243" s="301">
        <v>0</v>
      </c>
      <c r="AL243" s="284">
        <f>SUM(AI243:AK243)</f>
        <v>0</v>
      </c>
      <c r="AM243" s="270">
        <f>IF($O$265&lt;&gt;0, X243+AM200-AL243, K243+AM200-AL243)</f>
        <v>0</v>
      </c>
      <c r="AP243" s="768"/>
      <c r="AQ243" s="769"/>
      <c r="AR243" s="769"/>
      <c r="AS243" s="769"/>
      <c r="AT243" s="769"/>
      <c r="AU243" s="770"/>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59" t="s">
        <v>114</v>
      </c>
      <c r="C245" s="760"/>
      <c r="D245" s="760"/>
      <c r="E245" s="760"/>
      <c r="F245" s="760"/>
      <c r="G245" s="761"/>
      <c r="H245" s="473" t="s">
        <v>111</v>
      </c>
      <c r="I245" s="473" t="s">
        <v>71</v>
      </c>
      <c r="J245" s="473" t="s">
        <v>72</v>
      </c>
      <c r="K245" s="474" t="s">
        <v>94</v>
      </c>
      <c r="N245" s="759" t="s">
        <v>114</v>
      </c>
      <c r="O245" s="760"/>
      <c r="P245" s="760"/>
      <c r="Q245" s="760"/>
      <c r="R245" s="760"/>
      <c r="S245" s="761"/>
      <c r="T245" s="492" t="s">
        <v>200</v>
      </c>
      <c r="U245" s="473" t="s">
        <v>41</v>
      </c>
      <c r="V245" s="473" t="s">
        <v>71</v>
      </c>
      <c r="W245" s="473" t="s">
        <v>72</v>
      </c>
      <c r="X245" s="473" t="s">
        <v>94</v>
      </c>
      <c r="Y245" s="474" t="s">
        <v>95</v>
      </c>
      <c r="AA245" s="490"/>
      <c r="AB245" s="759" t="s">
        <v>114</v>
      </c>
      <c r="AC245" s="760"/>
      <c r="AD245" s="760"/>
      <c r="AE245" s="760"/>
      <c r="AF245" s="760"/>
      <c r="AG245" s="761"/>
      <c r="AH245" s="473" t="s">
        <v>200</v>
      </c>
      <c r="AI245" s="473" t="s">
        <v>112</v>
      </c>
      <c r="AJ245" s="473" t="s">
        <v>71</v>
      </c>
      <c r="AK245" s="473" t="s">
        <v>72</v>
      </c>
      <c r="AL245" s="473" t="s">
        <v>96</v>
      </c>
      <c r="AM245" s="474" t="s">
        <v>212</v>
      </c>
      <c r="AP245" s="759" t="s">
        <v>114</v>
      </c>
      <c r="AQ245" s="760"/>
      <c r="AR245" s="760"/>
      <c r="AS245" s="760"/>
      <c r="AT245" s="760"/>
      <c r="AU245" s="761"/>
      <c r="AV245" s="473" t="s">
        <v>111</v>
      </c>
      <c r="AW245" s="473" t="s">
        <v>71</v>
      </c>
      <c r="AX245" s="473" t="s">
        <v>72</v>
      </c>
      <c r="AY245" s="474" t="s">
        <v>94</v>
      </c>
    </row>
    <row r="246" spans="2:51" ht="16" hidden="1" thickBot="1" x14ac:dyDescent="0.4">
      <c r="B246" s="764">
        <f>B203</f>
        <v>0</v>
      </c>
      <c r="C246" s="762"/>
      <c r="D246" s="762"/>
      <c r="E246" s="762"/>
      <c r="F246" s="762"/>
      <c r="G246" s="763"/>
      <c r="H246" s="301">
        <v>0</v>
      </c>
      <c r="I246" s="301">
        <v>0</v>
      </c>
      <c r="J246" s="301">
        <v>0</v>
      </c>
      <c r="K246" s="282">
        <f>SUM(H246:J246)</f>
        <v>0</v>
      </c>
      <c r="L246" s="461"/>
      <c r="N246" s="764">
        <f>N203</f>
        <v>0</v>
      </c>
      <c r="O246" s="762"/>
      <c r="P246" s="762"/>
      <c r="Q246" s="762"/>
      <c r="R246" s="762"/>
      <c r="S246" s="763"/>
      <c r="T246" s="306">
        <f>AM203</f>
        <v>0</v>
      </c>
      <c r="U246" s="302">
        <v>0</v>
      </c>
      <c r="V246" s="302">
        <v>0</v>
      </c>
      <c r="W246" s="301">
        <v>0</v>
      </c>
      <c r="X246" s="313">
        <f>SUM(U246:W246)</f>
        <v>0</v>
      </c>
      <c r="Y246" s="269">
        <f>K246-X246</f>
        <v>0</v>
      </c>
      <c r="Z246" s="461"/>
      <c r="AA246" s="494"/>
      <c r="AB246" s="764">
        <f>IF($O$261&lt;&gt;0, N246, B246)</f>
        <v>0</v>
      </c>
      <c r="AC246" s="762"/>
      <c r="AD246" s="762"/>
      <c r="AE246" s="762"/>
      <c r="AF246" s="762"/>
      <c r="AG246" s="763"/>
      <c r="AH246" s="314">
        <f>AM203</f>
        <v>0</v>
      </c>
      <c r="AI246" s="301">
        <v>0</v>
      </c>
      <c r="AJ246" s="302">
        <v>0</v>
      </c>
      <c r="AK246" s="301">
        <v>0</v>
      </c>
      <c r="AL246" s="315">
        <f>SUM(AI246:AK246)</f>
        <v>0</v>
      </c>
      <c r="AM246" s="270">
        <f>IF($O$265&lt;&gt;0, X246+AM203-AL246, K246+AM203-AL246)</f>
        <v>0</v>
      </c>
      <c r="AP246" s="768"/>
      <c r="AQ246" s="769"/>
      <c r="AR246" s="769"/>
      <c r="AS246" s="769"/>
      <c r="AT246" s="769"/>
      <c r="AU246" s="770"/>
      <c r="AV246" s="302">
        <v>0</v>
      </c>
      <c r="AW246" s="302">
        <v>0</v>
      </c>
      <c r="AX246" s="302">
        <v>0</v>
      </c>
      <c r="AY246" s="435">
        <f>SUM(AV246:AX246)</f>
        <v>0</v>
      </c>
    </row>
    <row r="247" spans="2:51" ht="16" hidden="1" thickBot="1" x14ac:dyDescent="0.4">
      <c r="D247" s="144"/>
      <c r="E247" s="144"/>
      <c r="H247" s="272"/>
      <c r="I247" s="272"/>
      <c r="J247" s="272"/>
      <c r="K247" s="272"/>
      <c r="L247" s="461"/>
      <c r="N247" s="789"/>
      <c r="O247" s="789"/>
      <c r="P247" s="789"/>
      <c r="Q247" s="789"/>
      <c r="R247" s="789"/>
      <c r="S247" s="789"/>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59" t="s">
        <v>116</v>
      </c>
      <c r="C248" s="760"/>
      <c r="D248" s="760"/>
      <c r="E248" s="760"/>
      <c r="F248" s="760"/>
      <c r="G248" s="761"/>
      <c r="H248" s="473" t="s">
        <v>111</v>
      </c>
      <c r="I248" s="473" t="s">
        <v>71</v>
      </c>
      <c r="J248" s="473" t="s">
        <v>72</v>
      </c>
      <c r="K248" s="474" t="s">
        <v>94</v>
      </c>
      <c r="M248" s="490"/>
      <c r="N248" s="760" t="s">
        <v>116</v>
      </c>
      <c r="O248" s="760"/>
      <c r="P248" s="760"/>
      <c r="Q248" s="760"/>
      <c r="R248" s="760"/>
      <c r="S248" s="761"/>
      <c r="T248" s="492" t="s">
        <v>200</v>
      </c>
      <c r="U248" s="473" t="s">
        <v>41</v>
      </c>
      <c r="V248" s="473" t="s">
        <v>71</v>
      </c>
      <c r="W248" s="473" t="s">
        <v>72</v>
      </c>
      <c r="X248" s="473" t="s">
        <v>94</v>
      </c>
      <c r="Y248" s="474" t="s">
        <v>95</v>
      </c>
      <c r="AA248" s="490"/>
      <c r="AB248" s="759" t="s">
        <v>116</v>
      </c>
      <c r="AC248" s="760"/>
      <c r="AD248" s="760"/>
      <c r="AE248" s="760"/>
      <c r="AF248" s="760"/>
      <c r="AG248" s="761"/>
      <c r="AH248" s="473" t="s">
        <v>200</v>
      </c>
      <c r="AI248" s="473" t="s">
        <v>112</v>
      </c>
      <c r="AJ248" s="473" t="s">
        <v>71</v>
      </c>
      <c r="AK248" s="473" t="s">
        <v>72</v>
      </c>
      <c r="AL248" s="473" t="s">
        <v>96</v>
      </c>
      <c r="AM248" s="474" t="s">
        <v>212</v>
      </c>
      <c r="AP248" s="759" t="s">
        <v>116</v>
      </c>
      <c r="AQ248" s="760"/>
      <c r="AR248" s="760"/>
      <c r="AS248" s="760"/>
      <c r="AT248" s="760"/>
      <c r="AU248" s="761"/>
      <c r="AV248" s="473" t="s">
        <v>111</v>
      </c>
      <c r="AW248" s="473" t="s">
        <v>71</v>
      </c>
      <c r="AX248" s="473" t="s">
        <v>72</v>
      </c>
      <c r="AY248" s="474" t="s">
        <v>94</v>
      </c>
    </row>
    <row r="249" spans="2:51" ht="16" hidden="1" thickBot="1" x14ac:dyDescent="0.4">
      <c r="B249" s="764">
        <f>B206</f>
        <v>0</v>
      </c>
      <c r="C249" s="762"/>
      <c r="D249" s="762"/>
      <c r="E249" s="762"/>
      <c r="F249" s="762"/>
      <c r="G249" s="763"/>
      <c r="H249" s="301">
        <v>0</v>
      </c>
      <c r="I249" s="301">
        <v>0</v>
      </c>
      <c r="J249" s="301">
        <v>0</v>
      </c>
      <c r="K249" s="282">
        <f>SUM(H249:J249)</f>
        <v>0</v>
      </c>
      <c r="L249" s="461"/>
      <c r="M249" s="490"/>
      <c r="N249" s="762">
        <f>N206</f>
        <v>0</v>
      </c>
      <c r="O249" s="762"/>
      <c r="P249" s="762"/>
      <c r="Q249" s="762"/>
      <c r="R249" s="762"/>
      <c r="S249" s="763"/>
      <c r="T249" s="305">
        <f>AM206</f>
        <v>0</v>
      </c>
      <c r="U249" s="301">
        <v>0</v>
      </c>
      <c r="V249" s="301">
        <v>0</v>
      </c>
      <c r="W249" s="301">
        <v>0</v>
      </c>
      <c r="X249" s="283">
        <f t="shared" ref="X249" si="46">SUM(U249:W249)</f>
        <v>0</v>
      </c>
      <c r="Y249" s="269">
        <f>K249-X249</f>
        <v>0</v>
      </c>
      <c r="Z249" s="461"/>
      <c r="AA249" s="494"/>
      <c r="AB249" s="764">
        <f>IF($O$261&lt;&gt;0, N249, B249)</f>
        <v>0</v>
      </c>
      <c r="AC249" s="762"/>
      <c r="AD249" s="762"/>
      <c r="AE249" s="762"/>
      <c r="AF249" s="762"/>
      <c r="AG249" s="763"/>
      <c r="AH249" s="308">
        <f>AM206</f>
        <v>0</v>
      </c>
      <c r="AI249" s="301">
        <v>0</v>
      </c>
      <c r="AJ249" s="301">
        <v>0</v>
      </c>
      <c r="AK249" s="301">
        <v>0</v>
      </c>
      <c r="AL249" s="284">
        <f t="shared" ref="AL249" si="47">SUM(AI249:AK249)</f>
        <v>0</v>
      </c>
      <c r="AM249" s="270">
        <f>IF($O$265&lt;&gt;0, X249+AM206-AL249, K249+AM206-AL249)</f>
        <v>0</v>
      </c>
      <c r="AP249" s="768"/>
      <c r="AQ249" s="769"/>
      <c r="AR249" s="769"/>
      <c r="AS249" s="769"/>
      <c r="AT249" s="769"/>
      <c r="AU249" s="770"/>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1" t="s">
        <v>119</v>
      </c>
      <c r="C252" s="772"/>
      <c r="D252" s="772"/>
      <c r="E252" s="772"/>
      <c r="F252" s="772"/>
      <c r="G252" s="772"/>
      <c r="H252" s="273">
        <f>SUM(F239, H243, H246, H249)</f>
        <v>0</v>
      </c>
      <c r="I252" s="273">
        <f>SUM(I239, I243, I246, I249, )</f>
        <v>0</v>
      </c>
      <c r="J252" s="273">
        <f>SUM(J239, J243, J246, J249)</f>
        <v>0</v>
      </c>
      <c r="K252" s="274">
        <f>SUM(H252:J252)</f>
        <v>0</v>
      </c>
      <c r="L252" s="461"/>
      <c r="N252" s="765" t="s">
        <v>119</v>
      </c>
      <c r="O252" s="766"/>
      <c r="P252" s="766"/>
      <c r="Q252" s="766"/>
      <c r="R252" s="766"/>
      <c r="S252" s="767"/>
      <c r="T252" s="307">
        <f>AM209</f>
        <v>0</v>
      </c>
      <c r="U252" s="303">
        <f>SUM(S239, U243, U246, U249)</f>
        <v>0</v>
      </c>
      <c r="V252" s="275">
        <f>SUM(V239, V243, V246, V249)</f>
        <v>0</v>
      </c>
      <c r="W252" s="275">
        <f>SUM(W239, W243, W246, W249)</f>
        <v>0</v>
      </c>
      <c r="X252" s="275">
        <f>SUM(U252:W252)</f>
        <v>0</v>
      </c>
      <c r="Y252" s="276">
        <f>K252-X252</f>
        <v>0</v>
      </c>
      <c r="Z252" s="461"/>
      <c r="AA252" s="461"/>
      <c r="AB252" s="759" t="s">
        <v>119</v>
      </c>
      <c r="AC252" s="760"/>
      <c r="AD252" s="760"/>
      <c r="AE252" s="760"/>
      <c r="AF252" s="760"/>
      <c r="AG252" s="761"/>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59" t="s">
        <v>119</v>
      </c>
      <c r="AQ252" s="760"/>
      <c r="AR252" s="760"/>
      <c r="AS252" s="760"/>
      <c r="AT252" s="760"/>
      <c r="AU252" s="761"/>
      <c r="AV252" s="436">
        <f>SUM(AT239, AV243, AV246, AV249)</f>
        <v>0</v>
      </c>
      <c r="AW252" s="436">
        <f>SUM(AW239, AW243, AW246, AW249, )</f>
        <v>0</v>
      </c>
      <c r="AX252" s="436">
        <f>SUM(AX239, AX243, AX246, AX249)</f>
        <v>0</v>
      </c>
      <c r="AY252" s="437">
        <f>SUM(AV252:AX252)</f>
        <v>0</v>
      </c>
    </row>
    <row r="253" spans="2:51" ht="16" hidden="1" thickBot="1" x14ac:dyDescent="0.4">
      <c r="B253" s="799" t="s">
        <v>120</v>
      </c>
      <c r="C253" s="800"/>
      <c r="D253" s="800"/>
      <c r="E253" s="800"/>
      <c r="F253" s="800"/>
      <c r="G253" s="800"/>
      <c r="H253" s="481"/>
      <c r="I253" s="482"/>
      <c r="J253" s="253">
        <f>SUM(I252:J252)</f>
        <v>0</v>
      </c>
      <c r="K253" s="282">
        <f>SUM(H253:J253)</f>
        <v>0</v>
      </c>
      <c r="L253" s="461"/>
      <c r="N253" s="768" t="s">
        <v>120</v>
      </c>
      <c r="O253" s="769"/>
      <c r="P253" s="769"/>
      <c r="Q253" s="769"/>
      <c r="R253" s="769"/>
      <c r="S253" s="769"/>
      <c r="T253" s="305">
        <f>AM210</f>
        <v>0</v>
      </c>
      <c r="U253" s="495"/>
      <c r="V253" s="483"/>
      <c r="W253" s="483"/>
      <c r="X253" s="254">
        <f xml:space="preserve"> SUM(V239, W239, V243, W243, V246, W246, V249, W249)</f>
        <v>0</v>
      </c>
      <c r="Y253" s="269">
        <f>H253-X253</f>
        <v>0</v>
      </c>
      <c r="Z253" s="461"/>
      <c r="AA253" s="461"/>
      <c r="AB253" s="768" t="s">
        <v>120</v>
      </c>
      <c r="AC253" s="769"/>
      <c r="AD253" s="769"/>
      <c r="AE253" s="769"/>
      <c r="AF253" s="769"/>
      <c r="AG253" s="770"/>
      <c r="AH253" s="310">
        <f>AM210</f>
        <v>0</v>
      </c>
      <c r="AI253" s="484"/>
      <c r="AJ253" s="485"/>
      <c r="AK253" s="485"/>
      <c r="AL253" s="281">
        <f xml:space="preserve"> SUM(AJ239, AK239, AJ243, AK243, AJ246, AK246, AJ249, AK249)</f>
        <v>0</v>
      </c>
      <c r="AM253" s="270">
        <f>IF($O$265&lt;&gt;0, X253+AM210-AL253, K253+AM210-AL253)</f>
        <v>0</v>
      </c>
      <c r="AP253" s="768" t="s">
        <v>120</v>
      </c>
      <c r="AQ253" s="769"/>
      <c r="AR253" s="769"/>
      <c r="AS253" s="769"/>
      <c r="AT253" s="769"/>
      <c r="AU253" s="770"/>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59" t="s">
        <v>121</v>
      </c>
      <c r="C255" s="760"/>
      <c r="D255" s="760"/>
      <c r="E255" s="760"/>
      <c r="F255" s="760"/>
      <c r="G255" s="761"/>
      <c r="H255" s="473" t="s">
        <v>111</v>
      </c>
      <c r="I255" s="774" t="s">
        <v>27</v>
      </c>
      <c r="J255" s="761"/>
      <c r="K255" s="474" t="s">
        <v>122</v>
      </c>
      <c r="L255" s="461"/>
      <c r="N255" s="759" t="s">
        <v>121</v>
      </c>
      <c r="O255" s="760"/>
      <c r="P255" s="760"/>
      <c r="Q255" s="760"/>
      <c r="R255" s="760"/>
      <c r="S255" s="760"/>
      <c r="T255" s="473" t="s">
        <v>200</v>
      </c>
      <c r="U255" s="473" t="s">
        <v>41</v>
      </c>
      <c r="V255" s="774" t="s">
        <v>27</v>
      </c>
      <c r="W255" s="761"/>
      <c r="X255" s="473" t="s">
        <v>94</v>
      </c>
      <c r="Y255" s="474" t="s">
        <v>95</v>
      </c>
      <c r="Z255" s="461"/>
      <c r="AA255" s="494"/>
      <c r="AB255" s="759" t="s">
        <v>121</v>
      </c>
      <c r="AC255" s="760"/>
      <c r="AD255" s="760"/>
      <c r="AE255" s="760"/>
      <c r="AF255" s="760"/>
      <c r="AG255" s="761"/>
      <c r="AH255" s="473" t="s">
        <v>200</v>
      </c>
      <c r="AI255" s="473" t="s">
        <v>123</v>
      </c>
      <c r="AJ255" s="774" t="s">
        <v>27</v>
      </c>
      <c r="AK255" s="761"/>
      <c r="AL255" s="473" t="s">
        <v>124</v>
      </c>
      <c r="AM255" s="474" t="s">
        <v>212</v>
      </c>
      <c r="AP255" s="759" t="s">
        <v>121</v>
      </c>
      <c r="AQ255" s="760"/>
      <c r="AR255" s="760"/>
      <c r="AS255" s="760"/>
      <c r="AT255" s="760"/>
      <c r="AU255" s="761"/>
      <c r="AV255" s="473" t="s">
        <v>111</v>
      </c>
      <c r="AW255" s="774" t="s">
        <v>27</v>
      </c>
      <c r="AX255" s="761"/>
      <c r="AY255" s="474" t="s">
        <v>122</v>
      </c>
    </row>
    <row r="256" spans="2:51" ht="16" hidden="1" thickBot="1" x14ac:dyDescent="0.4">
      <c r="B256" s="768" t="s">
        <v>40</v>
      </c>
      <c r="C256" s="769"/>
      <c r="D256" s="769"/>
      <c r="E256" s="769"/>
      <c r="F256" s="769"/>
      <c r="G256" s="770"/>
      <c r="H256" s="268">
        <f>( SUM(F239, H243, H246, H249))*$C$8</f>
        <v>0</v>
      </c>
      <c r="I256" s="792">
        <f>( SUM(I239, I243, I246, I249, J239, J243, J246, J249))*$C$8</f>
        <v>0</v>
      </c>
      <c r="J256" s="793"/>
      <c r="K256" s="282">
        <f>SUM(H256:J256)</f>
        <v>0</v>
      </c>
      <c r="L256" s="461"/>
      <c r="N256" s="768" t="s">
        <v>40</v>
      </c>
      <c r="O256" s="769"/>
      <c r="P256" s="769"/>
      <c r="Q256" s="769"/>
      <c r="R256" s="769"/>
      <c r="S256" s="769"/>
      <c r="T256" s="311">
        <f>AM213</f>
        <v>0</v>
      </c>
      <c r="U256" s="283">
        <f>( SUM(S239, U243, U246, U249))*$O$8</f>
        <v>0</v>
      </c>
      <c r="V256" s="794">
        <f>( SUM(V239, W239, V243, W243, V246, W246, V249, W249, ))*$O$8</f>
        <v>0</v>
      </c>
      <c r="W256" s="795"/>
      <c r="X256" s="283">
        <f>SUM(U256:W256)</f>
        <v>0</v>
      </c>
      <c r="Y256" s="269">
        <f>K256-X256</f>
        <v>0</v>
      </c>
      <c r="Z256" s="461"/>
      <c r="AA256" s="494"/>
      <c r="AB256" s="768" t="s">
        <v>40</v>
      </c>
      <c r="AC256" s="769"/>
      <c r="AD256" s="769"/>
      <c r="AE256" s="769"/>
      <c r="AF256" s="769"/>
      <c r="AG256" s="770"/>
      <c r="AH256" s="310">
        <f>AM213</f>
        <v>0</v>
      </c>
      <c r="AI256" s="500">
        <f>( SUM(AG239, AI243, AI246, AI249))*$C$8</f>
        <v>0</v>
      </c>
      <c r="AJ256" s="790">
        <f>( SUM(AJ239, AK239, AJ243, AK243, AJ246, AK246, AJ249, AK249, ))*$C$8</f>
        <v>0</v>
      </c>
      <c r="AK256" s="791"/>
      <c r="AL256" s="284">
        <f>SUM(AI256:AK256)</f>
        <v>0</v>
      </c>
      <c r="AM256" s="270">
        <f>IF($O$265&lt;&gt;0, X256+AM213-AL256, K256+AM213-AL256)</f>
        <v>0</v>
      </c>
      <c r="AP256" s="768" t="s">
        <v>40</v>
      </c>
      <c r="AQ256" s="769"/>
      <c r="AR256" s="769"/>
      <c r="AS256" s="769"/>
      <c r="AT256" s="769"/>
      <c r="AU256" s="770"/>
      <c r="AV256" s="433">
        <f>( SUM(AT239, AV243, AV246, AV249))*$C$8</f>
        <v>0</v>
      </c>
      <c r="AW256" s="860">
        <f>( SUM(AW239, AW243, AW246, AW249, AX239, AX243, AX246, AX249))*$C$8</f>
        <v>0</v>
      </c>
      <c r="AX256" s="861"/>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796" t="s">
        <v>126</v>
      </c>
      <c r="C258" s="797"/>
      <c r="D258" s="797"/>
      <c r="E258" s="797"/>
      <c r="F258" s="797"/>
      <c r="G258" s="798"/>
      <c r="H258" s="285">
        <f>SUM(H252,H256)</f>
        <v>0</v>
      </c>
      <c r="I258" s="285">
        <f>SUM(I252, I256)</f>
        <v>0</v>
      </c>
      <c r="J258" s="285">
        <f>SUM(J252)</f>
        <v>0</v>
      </c>
      <c r="K258" s="286">
        <f>SUM(H258:J258)</f>
        <v>0</v>
      </c>
      <c r="L258" s="272"/>
      <c r="N258" s="782" t="s">
        <v>126</v>
      </c>
      <c r="O258" s="783"/>
      <c r="P258" s="783"/>
      <c r="Q258" s="783"/>
      <c r="R258" s="783"/>
      <c r="S258" s="78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784" t="s">
        <v>126</v>
      </c>
      <c r="AC258" s="785"/>
      <c r="AD258" s="785"/>
      <c r="AE258" s="785"/>
      <c r="AF258" s="785"/>
      <c r="AG258" s="78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62" t="s">
        <v>350</v>
      </c>
      <c r="AQ258" s="863"/>
      <c r="AR258" s="863"/>
      <c r="AS258" s="863"/>
      <c r="AT258" s="863"/>
      <c r="AU258" s="864"/>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4"/>
      <c r="AI261" s="761"/>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775"/>
      <c r="AI262" s="776"/>
      <c r="AJ262" s="776"/>
      <c r="AK262" s="777"/>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8"/>
      <c r="AI263" s="770"/>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79" t="s">
        <v>151</v>
      </c>
      <c r="AH265" s="780"/>
      <c r="AI265" s="780"/>
      <c r="AJ265" s="780"/>
      <c r="AK265" s="781"/>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02" t="s">
        <v>309</v>
      </c>
      <c r="C275" s="803"/>
      <c r="D275" s="803"/>
      <c r="E275" s="803"/>
      <c r="F275" s="803"/>
      <c r="G275" s="803"/>
      <c r="H275" s="803"/>
      <c r="I275" s="803"/>
      <c r="J275" s="803"/>
      <c r="K275" s="804"/>
      <c r="N275" s="805" t="s">
        <v>221</v>
      </c>
      <c r="O275" s="806"/>
      <c r="P275" s="806"/>
      <c r="Q275" s="806"/>
      <c r="R275" s="806"/>
      <c r="S275" s="806"/>
      <c r="T275" s="806"/>
      <c r="U275" s="806"/>
      <c r="V275" s="806"/>
      <c r="W275" s="806"/>
      <c r="X275" s="806"/>
      <c r="Y275" s="807"/>
      <c r="AB275" s="808" t="s">
        <v>222</v>
      </c>
      <c r="AC275" s="809"/>
      <c r="AD275" s="809"/>
      <c r="AE275" s="809"/>
      <c r="AF275" s="809"/>
      <c r="AG275" s="809"/>
      <c r="AH275" s="809"/>
      <c r="AI275" s="809"/>
      <c r="AJ275" s="809"/>
      <c r="AK275" s="809"/>
      <c r="AL275" s="809"/>
      <c r="AM275" s="810"/>
    </row>
    <row r="276" spans="2:39" ht="16" hidden="1" thickBot="1" x14ac:dyDescent="0.4">
      <c r="B276" s="250" t="s">
        <v>297</v>
      </c>
      <c r="C276" s="778"/>
      <c r="D276" s="770"/>
      <c r="E276" s="251" t="s">
        <v>298</v>
      </c>
      <c r="F276" s="830"/>
      <c r="G276" s="831"/>
      <c r="H276" s="831"/>
      <c r="I276" s="831"/>
      <c r="J276" s="831"/>
      <c r="K276" s="832"/>
      <c r="N276" s="250" t="s">
        <v>297</v>
      </c>
      <c r="O276" s="830"/>
      <c r="P276" s="831"/>
      <c r="Q276" s="833"/>
      <c r="R276" s="251" t="s">
        <v>298</v>
      </c>
      <c r="S276" s="830"/>
      <c r="T276" s="831"/>
      <c r="U276" s="831"/>
      <c r="V276" s="831"/>
      <c r="W276" s="831"/>
      <c r="X276" s="831"/>
      <c r="Y276" s="832"/>
      <c r="AB276" s="250" t="s">
        <v>297</v>
      </c>
      <c r="AC276" s="830"/>
      <c r="AD276" s="831"/>
      <c r="AE276" s="833"/>
      <c r="AF276" s="251" t="s">
        <v>298</v>
      </c>
      <c r="AG276" s="830"/>
      <c r="AH276" s="831"/>
      <c r="AI276" s="831"/>
      <c r="AJ276" s="831"/>
      <c r="AK276" s="831"/>
      <c r="AL276" s="831"/>
      <c r="AM276" s="832"/>
    </row>
    <row r="277" spans="2:39" ht="16" hidden="1" thickBot="1" x14ac:dyDescent="0.4">
      <c r="D277" s="144"/>
      <c r="E277" s="144"/>
    </row>
    <row r="278" spans="2:39" hidden="1" x14ac:dyDescent="0.35">
      <c r="B278" s="771" t="s">
        <v>244</v>
      </c>
      <c r="C278" s="772"/>
      <c r="D278" s="772"/>
      <c r="E278" s="772"/>
      <c r="F278" s="772"/>
      <c r="G278" s="772"/>
      <c r="H278" s="772"/>
      <c r="I278" s="772"/>
      <c r="J278" s="772"/>
      <c r="K278" s="773"/>
      <c r="N278" s="759" t="s">
        <v>83</v>
      </c>
      <c r="O278" s="760"/>
      <c r="P278" s="760"/>
      <c r="Q278" s="760"/>
      <c r="R278" s="760"/>
      <c r="S278" s="760"/>
      <c r="T278" s="760"/>
      <c r="U278" s="760"/>
      <c r="V278" s="760"/>
      <c r="W278" s="760"/>
      <c r="X278" s="760"/>
      <c r="Y278" s="801"/>
      <c r="AB278" s="771" t="s">
        <v>83</v>
      </c>
      <c r="AC278" s="772"/>
      <c r="AD278" s="772"/>
      <c r="AE278" s="772"/>
      <c r="AF278" s="772"/>
      <c r="AG278" s="772"/>
      <c r="AH278" s="772"/>
      <c r="AI278" s="772"/>
      <c r="AJ278" s="772"/>
      <c r="AK278" s="772"/>
      <c r="AL278" s="772"/>
      <c r="AM278" s="773"/>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59" t="s">
        <v>109</v>
      </c>
      <c r="C284" s="760"/>
      <c r="D284" s="760"/>
      <c r="E284" s="760"/>
      <c r="F284" s="760"/>
      <c r="G284" s="760"/>
      <c r="H284" s="760"/>
      <c r="I284" s="760"/>
      <c r="J284" s="760"/>
      <c r="K284" s="801"/>
      <c r="N284" s="759" t="s">
        <v>109</v>
      </c>
      <c r="O284" s="760"/>
      <c r="P284" s="760"/>
      <c r="Q284" s="760"/>
      <c r="R284" s="760"/>
      <c r="S284" s="760"/>
      <c r="T284" s="760"/>
      <c r="U284" s="760"/>
      <c r="V284" s="760"/>
      <c r="W284" s="760"/>
      <c r="X284" s="760"/>
      <c r="Y284" s="801"/>
      <c r="AB284" s="759" t="s">
        <v>109</v>
      </c>
      <c r="AC284" s="760"/>
      <c r="AD284" s="760"/>
      <c r="AE284" s="760"/>
      <c r="AF284" s="760"/>
      <c r="AG284" s="760"/>
      <c r="AH284" s="760"/>
      <c r="AI284" s="760"/>
      <c r="AJ284" s="760"/>
      <c r="AK284" s="760"/>
      <c r="AL284" s="760"/>
      <c r="AM284" s="801"/>
    </row>
    <row r="285" spans="2:39" hidden="1" x14ac:dyDescent="0.35">
      <c r="B285" s="788" t="s">
        <v>110</v>
      </c>
      <c r="C285" s="776"/>
      <c r="D285" s="776"/>
      <c r="E285" s="776"/>
      <c r="F285" s="776"/>
      <c r="G285" s="787"/>
      <c r="H285" s="392" t="s">
        <v>111</v>
      </c>
      <c r="I285" s="392" t="s">
        <v>71</v>
      </c>
      <c r="J285" s="392" t="s">
        <v>72</v>
      </c>
      <c r="K285" s="475" t="s">
        <v>94</v>
      </c>
      <c r="M285" s="490"/>
      <c r="N285" s="776" t="s">
        <v>110</v>
      </c>
      <c r="O285" s="776"/>
      <c r="P285" s="776"/>
      <c r="Q285" s="776"/>
      <c r="R285" s="776"/>
      <c r="S285" s="787"/>
      <c r="T285" s="392" t="s">
        <v>212</v>
      </c>
      <c r="U285" s="392" t="s">
        <v>41</v>
      </c>
      <c r="V285" s="392" t="s">
        <v>71</v>
      </c>
      <c r="W285" s="392" t="s">
        <v>72</v>
      </c>
      <c r="X285" s="392" t="s">
        <v>94</v>
      </c>
      <c r="Y285" s="475" t="s">
        <v>95</v>
      </c>
      <c r="AB285" s="788" t="s">
        <v>110</v>
      </c>
      <c r="AC285" s="776"/>
      <c r="AD285" s="776"/>
      <c r="AE285" s="776"/>
      <c r="AF285" s="776"/>
      <c r="AG285" s="776"/>
      <c r="AH285" s="392" t="s">
        <v>212</v>
      </c>
      <c r="AI285" s="392" t="s">
        <v>112</v>
      </c>
      <c r="AJ285" s="392" t="s">
        <v>71</v>
      </c>
      <c r="AK285" s="392" t="s">
        <v>72</v>
      </c>
      <c r="AL285" s="392" t="s">
        <v>96</v>
      </c>
      <c r="AM285" s="475" t="s">
        <v>225</v>
      </c>
    </row>
    <row r="286" spans="2:39" ht="16" hidden="1" thickBot="1" x14ac:dyDescent="0.4">
      <c r="B286" s="764">
        <f>B243</f>
        <v>0</v>
      </c>
      <c r="C286" s="762"/>
      <c r="D286" s="762"/>
      <c r="E286" s="762"/>
      <c r="F286" s="762"/>
      <c r="G286" s="763"/>
      <c r="H286" s="301">
        <v>0</v>
      </c>
      <c r="I286" s="301">
        <v>0</v>
      </c>
      <c r="J286" s="301">
        <v>0</v>
      </c>
      <c r="K286" s="282">
        <f>SUM(H286:J286)</f>
        <v>0</v>
      </c>
      <c r="L286" s="461"/>
      <c r="M286" s="490"/>
      <c r="N286" s="764">
        <f>N243</f>
        <v>0</v>
      </c>
      <c r="O286" s="762"/>
      <c r="P286" s="762"/>
      <c r="Q286" s="762"/>
      <c r="R286" s="762"/>
      <c r="S286" s="763"/>
      <c r="T286" s="305">
        <f>AM243</f>
        <v>0</v>
      </c>
      <c r="U286" s="302">
        <v>0</v>
      </c>
      <c r="V286" s="301">
        <v>0</v>
      </c>
      <c r="W286" s="301">
        <v>0</v>
      </c>
      <c r="X286" s="283">
        <f>SUM(U286:W286)</f>
        <v>0</v>
      </c>
      <c r="Y286" s="269">
        <f>K286-X286</f>
        <v>0</v>
      </c>
      <c r="Z286" s="461"/>
      <c r="AA286" s="461"/>
      <c r="AB286" s="764">
        <f>IF($O$304&lt;&gt;0, N286, B286)</f>
        <v>0</v>
      </c>
      <c r="AC286" s="762"/>
      <c r="AD286" s="762"/>
      <c r="AE286" s="762"/>
      <c r="AF286" s="762"/>
      <c r="AG286" s="763"/>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59" t="s">
        <v>114</v>
      </c>
      <c r="C288" s="760"/>
      <c r="D288" s="760"/>
      <c r="E288" s="760"/>
      <c r="F288" s="760"/>
      <c r="G288" s="761"/>
      <c r="H288" s="473" t="s">
        <v>111</v>
      </c>
      <c r="I288" s="473" t="s">
        <v>71</v>
      </c>
      <c r="J288" s="473" t="s">
        <v>72</v>
      </c>
      <c r="K288" s="474" t="s">
        <v>94</v>
      </c>
      <c r="N288" s="759" t="s">
        <v>114</v>
      </c>
      <c r="O288" s="760"/>
      <c r="P288" s="760"/>
      <c r="Q288" s="760"/>
      <c r="R288" s="760"/>
      <c r="S288" s="761"/>
      <c r="T288" s="492" t="s">
        <v>212</v>
      </c>
      <c r="U288" s="473" t="s">
        <v>41</v>
      </c>
      <c r="V288" s="473" t="s">
        <v>71</v>
      </c>
      <c r="W288" s="473" t="s">
        <v>72</v>
      </c>
      <c r="X288" s="473" t="s">
        <v>94</v>
      </c>
      <c r="Y288" s="474" t="s">
        <v>95</v>
      </c>
      <c r="AA288" s="490"/>
      <c r="AB288" s="759" t="s">
        <v>114</v>
      </c>
      <c r="AC288" s="760"/>
      <c r="AD288" s="760"/>
      <c r="AE288" s="760"/>
      <c r="AF288" s="760"/>
      <c r="AG288" s="761"/>
      <c r="AH288" s="473" t="s">
        <v>212</v>
      </c>
      <c r="AI288" s="473" t="s">
        <v>112</v>
      </c>
      <c r="AJ288" s="473" t="s">
        <v>71</v>
      </c>
      <c r="AK288" s="473" t="s">
        <v>72</v>
      </c>
      <c r="AL288" s="473" t="s">
        <v>96</v>
      </c>
      <c r="AM288" s="474" t="s">
        <v>225</v>
      </c>
    </row>
    <row r="289" spans="2:51" ht="16" hidden="1" thickBot="1" x14ac:dyDescent="0.4">
      <c r="B289" s="764">
        <f>B246</f>
        <v>0</v>
      </c>
      <c r="C289" s="762"/>
      <c r="D289" s="762"/>
      <c r="E289" s="762"/>
      <c r="F289" s="762"/>
      <c r="G289" s="763"/>
      <c r="H289" s="301">
        <v>0</v>
      </c>
      <c r="I289" s="301">
        <v>0</v>
      </c>
      <c r="J289" s="301">
        <v>0</v>
      </c>
      <c r="K289" s="282">
        <f>SUM(H289:J289)</f>
        <v>0</v>
      </c>
      <c r="L289" s="461"/>
      <c r="N289" s="764">
        <f>N246</f>
        <v>0</v>
      </c>
      <c r="O289" s="762"/>
      <c r="P289" s="762"/>
      <c r="Q289" s="762"/>
      <c r="R289" s="762"/>
      <c r="S289" s="763"/>
      <c r="T289" s="306">
        <f>AM246</f>
        <v>0</v>
      </c>
      <c r="U289" s="302">
        <v>0</v>
      </c>
      <c r="V289" s="302">
        <v>0</v>
      </c>
      <c r="W289" s="301">
        <v>0</v>
      </c>
      <c r="X289" s="313">
        <f>SUM(U289:W289)</f>
        <v>0</v>
      </c>
      <c r="Y289" s="269">
        <f>K289-X289</f>
        <v>0</v>
      </c>
      <c r="Z289" s="461"/>
      <c r="AA289" s="494"/>
      <c r="AB289" s="764">
        <f>IF($O$304&lt;&gt;0, N289, B289)</f>
        <v>0</v>
      </c>
      <c r="AC289" s="762"/>
      <c r="AD289" s="762"/>
      <c r="AE289" s="762"/>
      <c r="AF289" s="762"/>
      <c r="AG289" s="763"/>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789"/>
      <c r="O290" s="789"/>
      <c r="P290" s="789"/>
      <c r="Q290" s="789"/>
      <c r="R290" s="789"/>
      <c r="S290" s="789"/>
      <c r="U290" s="479"/>
      <c r="V290" s="479"/>
      <c r="W290" s="272"/>
      <c r="X290" s="479"/>
      <c r="Y290" s="272"/>
      <c r="Z290" s="461"/>
      <c r="AA290" s="461"/>
      <c r="AB290" s="480"/>
      <c r="AC290" s="480"/>
      <c r="AG290" s="480"/>
      <c r="AH290" s="453"/>
      <c r="AI290" s="272"/>
      <c r="AJ290" s="479"/>
      <c r="AK290" s="272"/>
      <c r="AL290" s="479"/>
      <c r="AM290" s="272"/>
    </row>
    <row r="291" spans="2:51" hidden="1" x14ac:dyDescent="0.35">
      <c r="B291" s="759" t="s">
        <v>116</v>
      </c>
      <c r="C291" s="760"/>
      <c r="D291" s="760"/>
      <c r="E291" s="760"/>
      <c r="F291" s="760"/>
      <c r="G291" s="761"/>
      <c r="H291" s="473" t="s">
        <v>111</v>
      </c>
      <c r="I291" s="473" t="s">
        <v>71</v>
      </c>
      <c r="J291" s="473" t="s">
        <v>72</v>
      </c>
      <c r="K291" s="474" t="s">
        <v>94</v>
      </c>
      <c r="M291" s="490"/>
      <c r="N291" s="760" t="s">
        <v>116</v>
      </c>
      <c r="O291" s="760"/>
      <c r="P291" s="760"/>
      <c r="Q291" s="760"/>
      <c r="R291" s="760"/>
      <c r="S291" s="761"/>
      <c r="T291" s="492" t="s">
        <v>212</v>
      </c>
      <c r="U291" s="473" t="s">
        <v>41</v>
      </c>
      <c r="V291" s="473" t="s">
        <v>71</v>
      </c>
      <c r="W291" s="473" t="s">
        <v>72</v>
      </c>
      <c r="X291" s="473" t="s">
        <v>94</v>
      </c>
      <c r="Y291" s="474" t="s">
        <v>95</v>
      </c>
      <c r="AA291" s="490"/>
      <c r="AB291" s="759" t="s">
        <v>116</v>
      </c>
      <c r="AC291" s="760"/>
      <c r="AD291" s="760"/>
      <c r="AE291" s="760"/>
      <c r="AF291" s="760"/>
      <c r="AG291" s="761"/>
      <c r="AH291" s="473" t="s">
        <v>212</v>
      </c>
      <c r="AI291" s="473" t="s">
        <v>112</v>
      </c>
      <c r="AJ291" s="473" t="s">
        <v>71</v>
      </c>
      <c r="AK291" s="473" t="s">
        <v>72</v>
      </c>
      <c r="AL291" s="473" t="s">
        <v>96</v>
      </c>
      <c r="AM291" s="474" t="s">
        <v>225</v>
      </c>
    </row>
    <row r="292" spans="2:51" ht="16" hidden="1" thickBot="1" x14ac:dyDescent="0.4">
      <c r="B292" s="764">
        <f>B249</f>
        <v>0</v>
      </c>
      <c r="C292" s="762"/>
      <c r="D292" s="762"/>
      <c r="E292" s="762"/>
      <c r="F292" s="762"/>
      <c r="G292" s="763"/>
      <c r="H292" s="301">
        <v>0</v>
      </c>
      <c r="I292" s="301">
        <v>0</v>
      </c>
      <c r="J292" s="301">
        <v>0</v>
      </c>
      <c r="K292" s="282">
        <f>SUM(H292:J292)</f>
        <v>0</v>
      </c>
      <c r="L292" s="461"/>
      <c r="M292" s="490"/>
      <c r="N292" s="762">
        <f>N249</f>
        <v>0</v>
      </c>
      <c r="O292" s="762"/>
      <c r="P292" s="762"/>
      <c r="Q292" s="762"/>
      <c r="R292" s="762"/>
      <c r="S292" s="763"/>
      <c r="T292" s="305">
        <f>AM249</f>
        <v>0</v>
      </c>
      <c r="U292" s="301">
        <v>0</v>
      </c>
      <c r="V292" s="301">
        <v>0</v>
      </c>
      <c r="W292" s="301">
        <v>0</v>
      </c>
      <c r="X292" s="283">
        <f t="shared" ref="X292" si="52">SUM(U292:W292)</f>
        <v>0</v>
      </c>
      <c r="Y292" s="269">
        <f>K292-X292</f>
        <v>0</v>
      </c>
      <c r="Z292" s="461"/>
      <c r="AA292" s="494"/>
      <c r="AB292" s="764">
        <f>IF($O$304&lt;&gt;0, N292, B292)</f>
        <v>0</v>
      </c>
      <c r="AC292" s="762"/>
      <c r="AD292" s="762"/>
      <c r="AE292" s="762"/>
      <c r="AF292" s="762"/>
      <c r="AG292" s="763"/>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1" t="s">
        <v>119</v>
      </c>
      <c r="C295" s="772"/>
      <c r="D295" s="772"/>
      <c r="E295" s="772"/>
      <c r="F295" s="772"/>
      <c r="G295" s="772"/>
      <c r="H295" s="273">
        <f>SUM(F282, H286, H289, H292)</f>
        <v>0</v>
      </c>
      <c r="I295" s="273">
        <f>SUM(I282, I286, I289, I292, )</f>
        <v>0</v>
      </c>
      <c r="J295" s="273">
        <f>SUM(J282, J286, J289, J292)</f>
        <v>0</v>
      </c>
      <c r="K295" s="274">
        <f>SUM(H295:J295)</f>
        <v>0</v>
      </c>
      <c r="L295" s="461"/>
      <c r="N295" s="765" t="s">
        <v>119</v>
      </c>
      <c r="O295" s="766"/>
      <c r="P295" s="766"/>
      <c r="Q295" s="766"/>
      <c r="R295" s="766"/>
      <c r="S295" s="767"/>
      <c r="T295" s="307">
        <f>AM252</f>
        <v>0</v>
      </c>
      <c r="U295" s="303">
        <f>SUM(S282, U286, U289, U292)</f>
        <v>0</v>
      </c>
      <c r="V295" s="275">
        <f>SUM(V282, V286, V289, V292)</f>
        <v>0</v>
      </c>
      <c r="W295" s="275">
        <f>SUM(W282, W286, W289, W292)</f>
        <v>0</v>
      </c>
      <c r="X295" s="275">
        <f>SUM(U295:W295)</f>
        <v>0</v>
      </c>
      <c r="Y295" s="276">
        <f>K295-X295</f>
        <v>0</v>
      </c>
      <c r="Z295" s="461"/>
      <c r="AA295" s="461"/>
      <c r="AB295" s="759" t="s">
        <v>119</v>
      </c>
      <c r="AC295" s="760"/>
      <c r="AD295" s="760"/>
      <c r="AE295" s="760"/>
      <c r="AF295" s="760"/>
      <c r="AG295" s="761"/>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799" t="s">
        <v>120</v>
      </c>
      <c r="C296" s="800"/>
      <c r="D296" s="800"/>
      <c r="E296" s="800"/>
      <c r="F296" s="800"/>
      <c r="G296" s="800"/>
      <c r="H296" s="481"/>
      <c r="I296" s="482"/>
      <c r="J296" s="253">
        <f>SUM(I295:J295)</f>
        <v>0</v>
      </c>
      <c r="K296" s="282">
        <f>SUM(H296:J296)</f>
        <v>0</v>
      </c>
      <c r="L296" s="461"/>
      <c r="N296" s="768" t="s">
        <v>120</v>
      </c>
      <c r="O296" s="769"/>
      <c r="P296" s="769"/>
      <c r="Q296" s="769"/>
      <c r="R296" s="769"/>
      <c r="S296" s="769"/>
      <c r="T296" s="305">
        <f>AM253</f>
        <v>0</v>
      </c>
      <c r="U296" s="495"/>
      <c r="V296" s="483"/>
      <c r="W296" s="483"/>
      <c r="X296" s="254">
        <f xml:space="preserve"> SUM(V282, W282, V286, W286, V289, W289, V292, W292)</f>
        <v>0</v>
      </c>
      <c r="Y296" s="269">
        <f>H296-X296</f>
        <v>0</v>
      </c>
      <c r="Z296" s="461"/>
      <c r="AA296" s="461"/>
      <c r="AB296" s="768" t="s">
        <v>120</v>
      </c>
      <c r="AC296" s="769"/>
      <c r="AD296" s="769"/>
      <c r="AE296" s="769"/>
      <c r="AF296" s="769"/>
      <c r="AG296" s="770"/>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59" t="s">
        <v>121</v>
      </c>
      <c r="C298" s="760"/>
      <c r="D298" s="760"/>
      <c r="E298" s="760"/>
      <c r="F298" s="760"/>
      <c r="G298" s="761"/>
      <c r="H298" s="473" t="s">
        <v>111</v>
      </c>
      <c r="I298" s="774" t="s">
        <v>27</v>
      </c>
      <c r="J298" s="761"/>
      <c r="K298" s="474" t="s">
        <v>122</v>
      </c>
      <c r="L298" s="461"/>
      <c r="N298" s="759" t="s">
        <v>121</v>
      </c>
      <c r="O298" s="760"/>
      <c r="P298" s="760"/>
      <c r="Q298" s="760"/>
      <c r="R298" s="760"/>
      <c r="S298" s="760"/>
      <c r="T298" s="473" t="s">
        <v>212</v>
      </c>
      <c r="U298" s="473" t="s">
        <v>41</v>
      </c>
      <c r="V298" s="774" t="s">
        <v>27</v>
      </c>
      <c r="W298" s="761"/>
      <c r="X298" s="473" t="s">
        <v>94</v>
      </c>
      <c r="Y298" s="474" t="s">
        <v>95</v>
      </c>
      <c r="Z298" s="461"/>
      <c r="AA298" s="494"/>
      <c r="AB298" s="759" t="s">
        <v>121</v>
      </c>
      <c r="AC298" s="760"/>
      <c r="AD298" s="760"/>
      <c r="AE298" s="760"/>
      <c r="AF298" s="760"/>
      <c r="AG298" s="761"/>
      <c r="AH298" s="473" t="s">
        <v>212</v>
      </c>
      <c r="AI298" s="473" t="s">
        <v>123</v>
      </c>
      <c r="AJ298" s="774" t="s">
        <v>27</v>
      </c>
      <c r="AK298" s="761"/>
      <c r="AL298" s="473" t="s">
        <v>124</v>
      </c>
      <c r="AM298" s="474" t="s">
        <v>225</v>
      </c>
    </row>
    <row r="299" spans="2:51" ht="16" hidden="1" thickBot="1" x14ac:dyDescent="0.4">
      <c r="B299" s="768" t="s">
        <v>40</v>
      </c>
      <c r="C299" s="769"/>
      <c r="D299" s="769"/>
      <c r="E299" s="769"/>
      <c r="F299" s="769"/>
      <c r="G299" s="770"/>
      <c r="H299" s="268">
        <f>( SUM(F282, H286, H289, H292))*$C$8</f>
        <v>0</v>
      </c>
      <c r="I299" s="792">
        <f>( SUM(I282, I286, I289, I292, J282, J286, J289, J292))*$C$8</f>
        <v>0</v>
      </c>
      <c r="J299" s="793"/>
      <c r="K299" s="282">
        <f>SUM(H299:J299)</f>
        <v>0</v>
      </c>
      <c r="L299" s="461"/>
      <c r="N299" s="768" t="s">
        <v>40</v>
      </c>
      <c r="O299" s="769"/>
      <c r="P299" s="769"/>
      <c r="Q299" s="769"/>
      <c r="R299" s="769"/>
      <c r="S299" s="769"/>
      <c r="T299" s="311">
        <f>AM256</f>
        <v>0</v>
      </c>
      <c r="U299" s="283">
        <f>( SUM(S282, U286, U289, U292))*$O$8</f>
        <v>0</v>
      </c>
      <c r="V299" s="794">
        <f>( SUM(V282, W282, V286, W286, V289, W289, V292, W292, ))*$O$8</f>
        <v>0</v>
      </c>
      <c r="W299" s="795"/>
      <c r="X299" s="283">
        <f>SUM(U299:W299)</f>
        <v>0</v>
      </c>
      <c r="Y299" s="269">
        <f>K299-X299</f>
        <v>0</v>
      </c>
      <c r="Z299" s="461"/>
      <c r="AA299" s="494"/>
      <c r="AB299" s="768" t="s">
        <v>40</v>
      </c>
      <c r="AC299" s="769"/>
      <c r="AD299" s="769"/>
      <c r="AE299" s="769"/>
      <c r="AF299" s="769"/>
      <c r="AG299" s="770"/>
      <c r="AH299" s="310">
        <f>AM256</f>
        <v>0</v>
      </c>
      <c r="AI299" s="500">
        <f>( SUM(AG282, AI286, AI289, AI292))*$C$8</f>
        <v>0</v>
      </c>
      <c r="AJ299" s="790">
        <f>( SUM(AJ282, AK282, AJ286, AK286, AJ289, AK289, AJ292, AK292, ))*$C$8</f>
        <v>0</v>
      </c>
      <c r="AK299" s="791"/>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796" t="s">
        <v>126</v>
      </c>
      <c r="C301" s="797"/>
      <c r="D301" s="797"/>
      <c r="E301" s="797"/>
      <c r="F301" s="797"/>
      <c r="G301" s="798"/>
      <c r="H301" s="285">
        <f>SUM(H295,H299)</f>
        <v>0</v>
      </c>
      <c r="I301" s="285">
        <f>SUM(I295, I299)</f>
        <v>0</v>
      </c>
      <c r="J301" s="285">
        <f>SUM(J295)</f>
        <v>0</v>
      </c>
      <c r="K301" s="286">
        <f>SUM(H301:J301)</f>
        <v>0</v>
      </c>
      <c r="L301" s="272"/>
      <c r="N301" s="782" t="s">
        <v>126</v>
      </c>
      <c r="O301" s="783"/>
      <c r="P301" s="783"/>
      <c r="Q301" s="783"/>
      <c r="R301" s="783"/>
      <c r="S301" s="78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784" t="s">
        <v>126</v>
      </c>
      <c r="AC301" s="785"/>
      <c r="AD301" s="785"/>
      <c r="AE301" s="785"/>
      <c r="AF301" s="785"/>
      <c r="AG301" s="78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4"/>
      <c r="AI304" s="761"/>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775"/>
      <c r="AI305" s="776"/>
      <c r="AJ305" s="776"/>
      <c r="AK305" s="777"/>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8"/>
      <c r="AI306" s="770"/>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79" t="s">
        <v>151</v>
      </c>
      <c r="AH308" s="780"/>
      <c r="AI308" s="780"/>
      <c r="AJ308" s="780"/>
      <c r="AK308" s="781"/>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row r="318" spans="2:37" hidden="1" x14ac:dyDescent="0.35"/>
    <row r="319" spans="2:37" hidden="1" x14ac:dyDescent="0.35"/>
  </sheetData>
  <sheetProtection algorithmName="SHA-512" hashValue="5/evoH2OY+UYK8KXSHPIawzU8TJ5pbpkIk8LPLI8UIcjzGwKQyNId81zitAHmovxCv7i0s/cH2T/OcHzkBySvw==" saltValue="Grp1Fc1Tz3sT96uOviCSHA=="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55" priority="5" operator="greaterThan">
      <formula>0.1</formula>
    </cfRule>
  </conditionalFormatting>
  <conditionalFormatting sqref="E12 Q12 AE12">
    <cfRule type="cellIs" dxfId="54" priority="6" operator="lessThan">
      <formula>#REF!</formula>
    </cfRule>
  </conditionalFormatting>
  <conditionalFormatting sqref="Q7">
    <cfRule type="cellIs" dxfId="53" priority="4" operator="greaterThan">
      <formula>0.1</formula>
    </cfRule>
  </conditionalFormatting>
  <conditionalFormatting sqref="AE7">
    <cfRule type="cellIs" dxfId="52" priority="3" operator="greaterThan">
      <formula>0.1</formula>
    </cfRule>
  </conditionalFormatting>
  <conditionalFormatting sqref="AS7">
    <cfRule type="cellIs" dxfId="51" priority="1" operator="greaterThan">
      <formula>0.1</formula>
    </cfRule>
  </conditionalFormatting>
  <conditionalFormatting sqref="AS12">
    <cfRule type="cellIs" dxfId="50" priority="2" operator="lessThan">
      <formula>#REF!</formula>
    </cfRule>
  </conditionalFormatting>
  <dataValidations count="1">
    <dataValidation allowBlank="1" showInputMessage="1" showErrorMessage="1" prompt="Insert 'NO' if IDC is more than 10%." sqref="E14 R14 AF14 AT14" xr:uid="{1F13D911-428F-4926-BA14-E2BC7A204F1A}"/>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pageSetUpPr fitToPage="1"/>
  </sheetPr>
  <dimension ref="A1:X71"/>
  <sheetViews>
    <sheetView showGridLines="0" zoomScale="60" zoomScaleNormal="60" zoomScaleSheetLayoutView="50" workbookViewId="0">
      <selection activeCell="X37" sqref="X37"/>
    </sheetView>
  </sheetViews>
  <sheetFormatPr defaultColWidth="8.54296875" defaultRowHeight="15.5" x14ac:dyDescent="0.35"/>
  <cols>
    <col min="1" max="1" width="3.08984375" style="1" bestFit="1" customWidth="1"/>
    <col min="2" max="2" width="37.81640625" style="1" customWidth="1"/>
    <col min="3" max="3" width="21.26953125" style="1" customWidth="1"/>
    <col min="4" max="4" width="17.81640625" style="1" bestFit="1" customWidth="1"/>
    <col min="5" max="5" width="20.1796875" style="1" customWidth="1"/>
    <col min="6" max="6" width="20.54296875" style="1" bestFit="1" customWidth="1"/>
    <col min="7" max="7" width="19" style="1" customWidth="1"/>
    <col min="8" max="8" width="22.81640625" style="1" bestFit="1" customWidth="1"/>
    <col min="9" max="9" width="22.1796875" style="1" bestFit="1" customWidth="1"/>
    <col min="10" max="15" width="19" style="1" customWidth="1"/>
    <col min="16" max="19" width="19" style="1" hidden="1" customWidth="1"/>
    <col min="20" max="21" width="19" style="1" customWidth="1"/>
    <col min="22" max="22" width="22.1796875" style="1" bestFit="1" customWidth="1"/>
    <col min="23" max="23" width="24.81640625" style="1" bestFit="1" customWidth="1"/>
    <col min="24" max="24" width="11.54296875" style="1" customWidth="1"/>
    <col min="25" max="26" width="8.54296875" style="1"/>
    <col min="27" max="27" width="10.54296875" style="1" bestFit="1" customWidth="1"/>
    <col min="28" max="28" width="8.54296875" style="1"/>
    <col min="29" max="29" width="10.54296875" style="1" customWidth="1"/>
    <col min="30" max="31" width="8.54296875" style="1"/>
    <col min="32" max="32" width="10.453125" style="1" customWidth="1"/>
    <col min="33" max="33" width="8.54296875" style="1"/>
    <col min="34" max="34" width="10.453125" style="1" customWidth="1"/>
    <col min="35" max="36" width="8.54296875" style="1"/>
    <col min="37" max="37" width="10.54296875" style="1" customWidth="1"/>
    <col min="38" max="16384" width="8.54296875" style="1"/>
  </cols>
  <sheetData>
    <row r="1" spans="1:24" x14ac:dyDescent="0.35">
      <c r="B1" s="882" t="s">
        <v>259</v>
      </c>
      <c r="C1" s="882"/>
      <c r="D1" s="882"/>
      <c r="E1" s="882"/>
      <c r="F1" s="882"/>
      <c r="G1" s="882"/>
      <c r="H1" s="882"/>
      <c r="I1" s="882"/>
      <c r="J1" s="882"/>
      <c r="K1" s="882"/>
      <c r="L1" s="882"/>
    </row>
    <row r="2" spans="1:24" x14ac:dyDescent="0.35">
      <c r="B2" s="882"/>
      <c r="C2" s="882"/>
      <c r="D2" s="882"/>
      <c r="E2" s="882"/>
      <c r="F2" s="882"/>
      <c r="G2" s="882"/>
      <c r="H2" s="882"/>
      <c r="I2" s="882"/>
      <c r="J2" s="882"/>
      <c r="K2" s="882"/>
      <c r="L2" s="882"/>
    </row>
    <row r="3" spans="1:24" x14ac:dyDescent="0.35">
      <c r="B3" s="882"/>
      <c r="C3" s="882"/>
      <c r="D3" s="882"/>
      <c r="E3" s="882"/>
      <c r="F3" s="882"/>
      <c r="G3" s="882"/>
      <c r="H3" s="882"/>
      <c r="I3" s="882"/>
      <c r="J3" s="882"/>
      <c r="K3" s="882"/>
      <c r="L3" s="882"/>
    </row>
    <row r="4" spans="1:24" x14ac:dyDescent="0.35">
      <c r="B4" s="882"/>
      <c r="C4" s="882"/>
      <c r="D4" s="882"/>
      <c r="E4" s="882"/>
      <c r="F4" s="882"/>
      <c r="G4" s="882"/>
      <c r="H4" s="882"/>
      <c r="I4" s="882"/>
      <c r="J4" s="882"/>
      <c r="K4" s="882"/>
      <c r="L4" s="882"/>
    </row>
    <row r="6" spans="1:24" ht="16" thickBot="1" x14ac:dyDescent="0.4">
      <c r="A6" s="439"/>
      <c r="B6" s="878" t="s">
        <v>260</v>
      </c>
      <c r="C6" s="878"/>
      <c r="D6" s="878"/>
      <c r="E6" s="878"/>
      <c r="F6" s="878"/>
      <c r="G6" s="878"/>
      <c r="H6" s="878"/>
      <c r="I6" s="878"/>
      <c r="J6" s="878"/>
      <c r="K6" s="878"/>
      <c r="L6" s="878"/>
      <c r="M6" s="878"/>
      <c r="N6" s="878"/>
      <c r="O6" s="878"/>
      <c r="P6" s="878"/>
      <c r="Q6" s="878"/>
      <c r="R6" s="878"/>
      <c r="S6" s="878"/>
      <c r="T6" s="878"/>
      <c r="U6" s="878"/>
      <c r="V6" s="878"/>
      <c r="W6" s="2"/>
    </row>
    <row r="7" spans="1:24" s="143" customFormat="1" ht="31" x14ac:dyDescent="0.35">
      <c r="A7" s="443"/>
      <c r="B7" s="444" t="s">
        <v>261</v>
      </c>
      <c r="C7" s="444" t="s">
        <v>262</v>
      </c>
      <c r="D7" s="444" t="s">
        <v>263</v>
      </c>
      <c r="E7" s="445" t="s">
        <v>264</v>
      </c>
      <c r="F7" s="445" t="s">
        <v>265</v>
      </c>
      <c r="G7" s="445" t="s">
        <v>138</v>
      </c>
      <c r="H7" s="445" t="s">
        <v>266</v>
      </c>
      <c r="I7" s="445" t="s">
        <v>166</v>
      </c>
      <c r="J7" s="445" t="s">
        <v>267</v>
      </c>
      <c r="K7" s="445" t="s">
        <v>178</v>
      </c>
      <c r="L7" s="445" t="s">
        <v>268</v>
      </c>
      <c r="M7" s="445" t="s">
        <v>190</v>
      </c>
      <c r="N7" s="445" t="s">
        <v>269</v>
      </c>
      <c r="O7" s="445" t="s">
        <v>203</v>
      </c>
      <c r="P7" s="445" t="s">
        <v>270</v>
      </c>
      <c r="Q7" s="445" t="s">
        <v>216</v>
      </c>
      <c r="R7" s="445" t="s">
        <v>271</v>
      </c>
      <c r="S7" s="445" t="s">
        <v>228</v>
      </c>
      <c r="T7" s="445" t="s">
        <v>272</v>
      </c>
      <c r="U7" s="445" t="s">
        <v>273</v>
      </c>
      <c r="V7" s="445" t="s">
        <v>94</v>
      </c>
      <c r="W7" s="446" t="s">
        <v>274</v>
      </c>
      <c r="X7" s="145"/>
    </row>
    <row r="8" spans="1:24" x14ac:dyDescent="0.35">
      <c r="A8" s="442">
        <v>1</v>
      </c>
      <c r="B8" s="116"/>
      <c r="C8" s="141"/>
      <c r="D8" s="141"/>
      <c r="E8" s="116"/>
      <c r="F8" s="117"/>
      <c r="G8" s="116"/>
      <c r="H8" s="117"/>
      <c r="I8" s="117"/>
      <c r="J8" s="116"/>
      <c r="K8" s="116"/>
      <c r="L8" s="116"/>
      <c r="M8" s="116"/>
      <c r="N8" s="116"/>
      <c r="O8" s="116"/>
      <c r="P8" s="116"/>
      <c r="Q8" s="116"/>
      <c r="R8" s="116"/>
      <c r="S8" s="116"/>
      <c r="T8" s="129">
        <f>SUM(F8, H8, J8, L8, N8, P8, R8)</f>
        <v>0</v>
      </c>
      <c r="U8" s="129">
        <f>SUM(G8, I8, K8, M8, O8, Q8, S8)</f>
        <v>0</v>
      </c>
      <c r="V8" s="118">
        <f>SUM(F8:S8)</f>
        <v>0</v>
      </c>
      <c r="W8" s="146"/>
    </row>
    <row r="9" spans="1:24" x14ac:dyDescent="0.35">
      <c r="A9" s="442">
        <v>2</v>
      </c>
      <c r="B9" s="116"/>
      <c r="C9" s="141"/>
      <c r="D9" s="141"/>
      <c r="E9" s="116"/>
      <c r="F9" s="116"/>
      <c r="G9" s="116"/>
      <c r="H9" s="117"/>
      <c r="I9" s="117"/>
      <c r="J9" s="116"/>
      <c r="K9" s="116"/>
      <c r="L9" s="116"/>
      <c r="M9" s="116"/>
      <c r="N9" s="116"/>
      <c r="O9" s="116"/>
      <c r="P9" s="116"/>
      <c r="Q9" s="116"/>
      <c r="R9" s="116"/>
      <c r="S9" s="116"/>
      <c r="T9" s="129">
        <f t="shared" ref="T9:T32" si="0">SUM(F9, H9, J9, L9, N9, P9, R9)</f>
        <v>0</v>
      </c>
      <c r="U9" s="129">
        <f t="shared" ref="U9:U32" si="1">SUM(G9, I9, K9, M9, O9, Q9, S9)</f>
        <v>0</v>
      </c>
      <c r="V9" s="118">
        <f t="shared" ref="V9:V32" si="2">SUM(F9:S9)</f>
        <v>0</v>
      </c>
      <c r="W9" s="146"/>
    </row>
    <row r="10" spans="1:24" x14ac:dyDescent="0.35">
      <c r="A10" s="442">
        <v>3</v>
      </c>
      <c r="B10" s="116"/>
      <c r="C10" s="141"/>
      <c r="D10" s="141"/>
      <c r="E10" s="116"/>
      <c r="F10" s="116"/>
      <c r="G10" s="116"/>
      <c r="H10" s="117"/>
      <c r="I10" s="117"/>
      <c r="J10" s="116"/>
      <c r="K10" s="116"/>
      <c r="L10" s="116"/>
      <c r="M10" s="116"/>
      <c r="N10" s="116"/>
      <c r="O10" s="116"/>
      <c r="P10" s="116"/>
      <c r="Q10" s="116"/>
      <c r="R10" s="116"/>
      <c r="S10" s="116"/>
      <c r="T10" s="129">
        <f t="shared" ref="T10:T27" si="3">SUM(F10, H10, J10, L10, N10, P10, R10)</f>
        <v>0</v>
      </c>
      <c r="U10" s="129">
        <f t="shared" ref="U10:U27" si="4">SUM(G10, I10, K10, M10, O10, Q10, S10)</f>
        <v>0</v>
      </c>
      <c r="V10" s="118">
        <f t="shared" ref="V10:V27" si="5">SUM(F10:S10)</f>
        <v>0</v>
      </c>
      <c r="W10" s="146"/>
    </row>
    <row r="11" spans="1:24" x14ac:dyDescent="0.35">
      <c r="A11" s="442">
        <v>4</v>
      </c>
      <c r="B11" s="116"/>
      <c r="C11" s="141"/>
      <c r="D11" s="141"/>
      <c r="E11" s="116"/>
      <c r="F11" s="116"/>
      <c r="G11" s="116"/>
      <c r="H11" s="117"/>
      <c r="I11" s="117"/>
      <c r="J11" s="116"/>
      <c r="K11" s="116"/>
      <c r="L11" s="116"/>
      <c r="M11" s="116"/>
      <c r="N11" s="116"/>
      <c r="O11" s="116"/>
      <c r="P11" s="116"/>
      <c r="Q11" s="116"/>
      <c r="R11" s="116"/>
      <c r="S11" s="116"/>
      <c r="T11" s="129">
        <f t="shared" si="3"/>
        <v>0</v>
      </c>
      <c r="U11" s="129">
        <f t="shared" si="4"/>
        <v>0</v>
      </c>
      <c r="V11" s="118">
        <f t="shared" si="5"/>
        <v>0</v>
      </c>
      <c r="W11" s="146"/>
    </row>
    <row r="12" spans="1:24" x14ac:dyDescent="0.35">
      <c r="A12" s="442">
        <v>5</v>
      </c>
      <c r="B12" s="116"/>
      <c r="C12" s="141"/>
      <c r="D12" s="141"/>
      <c r="E12" s="116"/>
      <c r="F12" s="116"/>
      <c r="G12" s="116"/>
      <c r="H12" s="117"/>
      <c r="I12" s="117"/>
      <c r="J12" s="116"/>
      <c r="K12" s="116"/>
      <c r="L12" s="116"/>
      <c r="M12" s="116"/>
      <c r="N12" s="116"/>
      <c r="O12" s="116"/>
      <c r="P12" s="116"/>
      <c r="Q12" s="116"/>
      <c r="R12" s="116"/>
      <c r="S12" s="116"/>
      <c r="T12" s="129">
        <f t="shared" si="3"/>
        <v>0</v>
      </c>
      <c r="U12" s="129">
        <f t="shared" si="4"/>
        <v>0</v>
      </c>
      <c r="V12" s="118">
        <f t="shared" si="5"/>
        <v>0</v>
      </c>
      <c r="W12" s="146"/>
    </row>
    <row r="13" spans="1:24" x14ac:dyDescent="0.35">
      <c r="A13" s="442">
        <v>6</v>
      </c>
      <c r="B13" s="116"/>
      <c r="C13" s="141"/>
      <c r="D13" s="141"/>
      <c r="E13" s="116"/>
      <c r="F13" s="116"/>
      <c r="G13" s="116"/>
      <c r="H13" s="117"/>
      <c r="I13" s="117"/>
      <c r="J13" s="116"/>
      <c r="K13" s="116"/>
      <c r="L13" s="116"/>
      <c r="M13" s="116"/>
      <c r="N13" s="116"/>
      <c r="O13" s="116"/>
      <c r="P13" s="116"/>
      <c r="Q13" s="116"/>
      <c r="R13" s="116"/>
      <c r="S13" s="116"/>
      <c r="T13" s="129">
        <f t="shared" si="3"/>
        <v>0</v>
      </c>
      <c r="U13" s="129">
        <f t="shared" si="4"/>
        <v>0</v>
      </c>
      <c r="V13" s="118">
        <f t="shared" si="5"/>
        <v>0</v>
      </c>
      <c r="W13" s="146"/>
    </row>
    <row r="14" spans="1:24" x14ac:dyDescent="0.35">
      <c r="A14" s="442">
        <v>7</v>
      </c>
      <c r="B14" s="116"/>
      <c r="C14" s="141"/>
      <c r="D14" s="141"/>
      <c r="E14" s="116"/>
      <c r="F14" s="116"/>
      <c r="G14" s="116"/>
      <c r="H14" s="117"/>
      <c r="I14" s="117"/>
      <c r="J14" s="116"/>
      <c r="K14" s="116"/>
      <c r="L14" s="116"/>
      <c r="M14" s="116"/>
      <c r="N14" s="116"/>
      <c r="O14" s="116"/>
      <c r="P14" s="116"/>
      <c r="Q14" s="116"/>
      <c r="R14" s="116"/>
      <c r="S14" s="116"/>
      <c r="T14" s="129">
        <f t="shared" si="3"/>
        <v>0</v>
      </c>
      <c r="U14" s="129">
        <f t="shared" si="4"/>
        <v>0</v>
      </c>
      <c r="V14" s="118">
        <f t="shared" si="5"/>
        <v>0</v>
      </c>
      <c r="W14" s="146"/>
    </row>
    <row r="15" spans="1:24" x14ac:dyDescent="0.35">
      <c r="A15" s="442">
        <v>8</v>
      </c>
      <c r="B15" s="116"/>
      <c r="C15" s="141"/>
      <c r="D15" s="141"/>
      <c r="E15" s="116"/>
      <c r="F15" s="116"/>
      <c r="G15" s="116"/>
      <c r="H15" s="117"/>
      <c r="I15" s="117"/>
      <c r="J15" s="116"/>
      <c r="K15" s="116"/>
      <c r="L15" s="116"/>
      <c r="M15" s="116"/>
      <c r="N15" s="116"/>
      <c r="O15" s="116"/>
      <c r="P15" s="116"/>
      <c r="Q15" s="116"/>
      <c r="R15" s="116"/>
      <c r="S15" s="116"/>
      <c r="T15" s="129">
        <f t="shared" si="3"/>
        <v>0</v>
      </c>
      <c r="U15" s="129">
        <f t="shared" si="4"/>
        <v>0</v>
      </c>
      <c r="V15" s="118">
        <f t="shared" si="5"/>
        <v>0</v>
      </c>
      <c r="W15" s="146"/>
    </row>
    <row r="16" spans="1:24" x14ac:dyDescent="0.35">
      <c r="A16" s="442">
        <v>9</v>
      </c>
      <c r="B16" s="116"/>
      <c r="C16" s="141"/>
      <c r="D16" s="141"/>
      <c r="E16" s="116"/>
      <c r="F16" s="116"/>
      <c r="G16" s="116"/>
      <c r="H16" s="117"/>
      <c r="I16" s="117"/>
      <c r="J16" s="116"/>
      <c r="K16" s="116"/>
      <c r="L16" s="116"/>
      <c r="M16" s="116"/>
      <c r="N16" s="116"/>
      <c r="O16" s="116"/>
      <c r="P16" s="116"/>
      <c r="Q16" s="116"/>
      <c r="R16" s="116"/>
      <c r="S16" s="116"/>
      <c r="T16" s="129">
        <f t="shared" si="3"/>
        <v>0</v>
      </c>
      <c r="U16" s="129">
        <f t="shared" si="4"/>
        <v>0</v>
      </c>
      <c r="V16" s="118">
        <f t="shared" si="5"/>
        <v>0</v>
      </c>
      <c r="W16" s="146"/>
    </row>
    <row r="17" spans="1:24" x14ac:dyDescent="0.35">
      <c r="A17" s="442">
        <v>10</v>
      </c>
      <c r="B17" s="116"/>
      <c r="C17" s="141"/>
      <c r="D17" s="141"/>
      <c r="E17" s="116"/>
      <c r="F17" s="116"/>
      <c r="G17" s="116"/>
      <c r="H17" s="117"/>
      <c r="I17" s="117"/>
      <c r="J17" s="116"/>
      <c r="K17" s="116"/>
      <c r="L17" s="116"/>
      <c r="M17" s="116"/>
      <c r="N17" s="116"/>
      <c r="O17" s="116"/>
      <c r="P17" s="116"/>
      <c r="Q17" s="116"/>
      <c r="R17" s="116"/>
      <c r="S17" s="116"/>
      <c r="T17" s="129">
        <f t="shared" si="3"/>
        <v>0</v>
      </c>
      <c r="U17" s="129">
        <f t="shared" si="4"/>
        <v>0</v>
      </c>
      <c r="V17" s="118">
        <f t="shared" si="5"/>
        <v>0</v>
      </c>
      <c r="W17" s="146"/>
    </row>
    <row r="18" spans="1:24" x14ac:dyDescent="0.35">
      <c r="A18" s="442">
        <v>11</v>
      </c>
      <c r="B18" s="116"/>
      <c r="C18" s="141"/>
      <c r="D18" s="141"/>
      <c r="E18" s="116"/>
      <c r="F18" s="116"/>
      <c r="G18" s="116"/>
      <c r="H18" s="117"/>
      <c r="I18" s="117"/>
      <c r="J18" s="116"/>
      <c r="K18" s="116"/>
      <c r="L18" s="116"/>
      <c r="M18" s="116"/>
      <c r="N18" s="116"/>
      <c r="O18" s="116"/>
      <c r="P18" s="116"/>
      <c r="Q18" s="116"/>
      <c r="R18" s="116"/>
      <c r="S18" s="116"/>
      <c r="T18" s="129">
        <f t="shared" si="3"/>
        <v>0</v>
      </c>
      <c r="U18" s="129">
        <f t="shared" si="4"/>
        <v>0</v>
      </c>
      <c r="V18" s="118">
        <f t="shared" si="5"/>
        <v>0</v>
      </c>
      <c r="W18" s="146"/>
    </row>
    <row r="19" spans="1:24" x14ac:dyDescent="0.35">
      <c r="A19" s="442">
        <v>12</v>
      </c>
      <c r="B19" s="116"/>
      <c r="C19" s="141"/>
      <c r="D19" s="141"/>
      <c r="E19" s="116"/>
      <c r="F19" s="116"/>
      <c r="G19" s="116"/>
      <c r="H19" s="117"/>
      <c r="I19" s="117"/>
      <c r="J19" s="116"/>
      <c r="K19" s="116"/>
      <c r="L19" s="116"/>
      <c r="M19" s="116"/>
      <c r="N19" s="116"/>
      <c r="O19" s="116"/>
      <c r="P19" s="116"/>
      <c r="Q19" s="116"/>
      <c r="R19" s="116"/>
      <c r="S19" s="116"/>
      <c r="T19" s="129">
        <f t="shared" si="3"/>
        <v>0</v>
      </c>
      <c r="U19" s="129">
        <f t="shared" si="4"/>
        <v>0</v>
      </c>
      <c r="V19" s="118">
        <f t="shared" si="5"/>
        <v>0</v>
      </c>
      <c r="W19" s="146"/>
    </row>
    <row r="20" spans="1:24" x14ac:dyDescent="0.35">
      <c r="A20" s="442">
        <v>13</v>
      </c>
      <c r="B20" s="116"/>
      <c r="C20" s="141"/>
      <c r="D20" s="141"/>
      <c r="E20" s="116"/>
      <c r="F20" s="116"/>
      <c r="G20" s="116"/>
      <c r="H20" s="117"/>
      <c r="I20" s="117"/>
      <c r="J20" s="116"/>
      <c r="K20" s="116"/>
      <c r="L20" s="116"/>
      <c r="M20" s="116"/>
      <c r="N20" s="116"/>
      <c r="O20" s="116"/>
      <c r="P20" s="116"/>
      <c r="Q20" s="116"/>
      <c r="R20" s="116"/>
      <c r="S20" s="116"/>
      <c r="T20" s="129">
        <f t="shared" si="3"/>
        <v>0</v>
      </c>
      <c r="U20" s="129">
        <f t="shared" si="4"/>
        <v>0</v>
      </c>
      <c r="V20" s="118">
        <f t="shared" si="5"/>
        <v>0</v>
      </c>
      <c r="W20" s="146"/>
    </row>
    <row r="21" spans="1:24" x14ac:dyDescent="0.35">
      <c r="A21" s="442">
        <v>14</v>
      </c>
      <c r="B21" s="116"/>
      <c r="C21" s="141"/>
      <c r="D21" s="141"/>
      <c r="E21" s="116"/>
      <c r="F21" s="116"/>
      <c r="G21" s="116"/>
      <c r="H21" s="117"/>
      <c r="I21" s="117"/>
      <c r="J21" s="116"/>
      <c r="K21" s="116"/>
      <c r="L21" s="116"/>
      <c r="M21" s="116"/>
      <c r="N21" s="116"/>
      <c r="O21" s="116"/>
      <c r="P21" s="116"/>
      <c r="Q21" s="116"/>
      <c r="R21" s="116"/>
      <c r="S21" s="116"/>
      <c r="T21" s="129">
        <f t="shared" si="3"/>
        <v>0</v>
      </c>
      <c r="U21" s="129">
        <f t="shared" si="4"/>
        <v>0</v>
      </c>
      <c r="V21" s="118">
        <f t="shared" si="5"/>
        <v>0</v>
      </c>
      <c r="W21" s="146"/>
    </row>
    <row r="22" spans="1:24" x14ac:dyDescent="0.35">
      <c r="A22" s="442">
        <v>15</v>
      </c>
      <c r="B22" s="116"/>
      <c r="C22" s="141"/>
      <c r="D22" s="141"/>
      <c r="E22" s="116"/>
      <c r="F22" s="116"/>
      <c r="G22" s="116"/>
      <c r="H22" s="117"/>
      <c r="I22" s="117"/>
      <c r="J22" s="116"/>
      <c r="K22" s="116"/>
      <c r="L22" s="116"/>
      <c r="M22" s="116"/>
      <c r="N22" s="116"/>
      <c r="O22" s="116"/>
      <c r="P22" s="116"/>
      <c r="Q22" s="116"/>
      <c r="R22" s="116"/>
      <c r="S22" s="116"/>
      <c r="T22" s="129">
        <f t="shared" si="3"/>
        <v>0</v>
      </c>
      <c r="U22" s="129">
        <f t="shared" si="4"/>
        <v>0</v>
      </c>
      <c r="V22" s="118">
        <f t="shared" si="5"/>
        <v>0</v>
      </c>
      <c r="W22" s="146"/>
    </row>
    <row r="23" spans="1:24" x14ac:dyDescent="0.35">
      <c r="A23" s="442">
        <v>16</v>
      </c>
      <c r="B23" s="116"/>
      <c r="C23" s="141"/>
      <c r="D23" s="141"/>
      <c r="E23" s="116"/>
      <c r="F23" s="116"/>
      <c r="G23" s="116"/>
      <c r="H23" s="117"/>
      <c r="I23" s="117"/>
      <c r="J23" s="116"/>
      <c r="K23" s="116"/>
      <c r="L23" s="116"/>
      <c r="M23" s="116"/>
      <c r="N23" s="116"/>
      <c r="O23" s="116"/>
      <c r="P23" s="116"/>
      <c r="Q23" s="116"/>
      <c r="R23" s="116"/>
      <c r="S23" s="116"/>
      <c r="T23" s="129">
        <f t="shared" si="3"/>
        <v>0</v>
      </c>
      <c r="U23" s="129">
        <f t="shared" si="4"/>
        <v>0</v>
      </c>
      <c r="V23" s="118">
        <f t="shared" si="5"/>
        <v>0</v>
      </c>
      <c r="W23" s="146"/>
    </row>
    <row r="24" spans="1:24" x14ac:dyDescent="0.35">
      <c r="A24" s="442">
        <v>17</v>
      </c>
      <c r="B24" s="116"/>
      <c r="C24" s="141"/>
      <c r="D24" s="141"/>
      <c r="E24" s="116"/>
      <c r="F24" s="116"/>
      <c r="G24" s="116"/>
      <c r="H24" s="117"/>
      <c r="I24" s="117"/>
      <c r="J24" s="116"/>
      <c r="K24" s="116"/>
      <c r="L24" s="116"/>
      <c r="M24" s="116"/>
      <c r="N24" s="116"/>
      <c r="O24" s="116"/>
      <c r="P24" s="116"/>
      <c r="Q24" s="116"/>
      <c r="R24" s="116"/>
      <c r="S24" s="116"/>
      <c r="T24" s="129">
        <f t="shared" si="3"/>
        <v>0</v>
      </c>
      <c r="U24" s="129">
        <f t="shared" si="4"/>
        <v>0</v>
      </c>
      <c r="V24" s="118">
        <f t="shared" si="5"/>
        <v>0</v>
      </c>
      <c r="W24" s="146"/>
    </row>
    <row r="25" spans="1:24" x14ac:dyDescent="0.35">
      <c r="A25" s="442">
        <v>18</v>
      </c>
      <c r="B25" s="116"/>
      <c r="C25" s="141"/>
      <c r="D25" s="141"/>
      <c r="E25" s="116"/>
      <c r="F25" s="116"/>
      <c r="G25" s="116"/>
      <c r="H25" s="117"/>
      <c r="I25" s="117"/>
      <c r="J25" s="116"/>
      <c r="K25" s="116"/>
      <c r="L25" s="116"/>
      <c r="M25" s="116"/>
      <c r="N25" s="116"/>
      <c r="O25" s="116"/>
      <c r="P25" s="116"/>
      <c r="Q25" s="116"/>
      <c r="R25" s="116"/>
      <c r="S25" s="116"/>
      <c r="T25" s="129">
        <f t="shared" si="3"/>
        <v>0</v>
      </c>
      <c r="U25" s="129">
        <f t="shared" si="4"/>
        <v>0</v>
      </c>
      <c r="V25" s="118">
        <f t="shared" si="5"/>
        <v>0</v>
      </c>
      <c r="W25" s="147"/>
      <c r="X25" s="148"/>
    </row>
    <row r="26" spans="1:24" x14ac:dyDescent="0.35">
      <c r="A26" s="442">
        <v>19</v>
      </c>
      <c r="B26" s="116"/>
      <c r="C26" s="141"/>
      <c r="D26" s="141"/>
      <c r="E26" s="116"/>
      <c r="F26" s="116"/>
      <c r="G26" s="116"/>
      <c r="H26" s="117"/>
      <c r="I26" s="117"/>
      <c r="J26" s="116"/>
      <c r="K26" s="116"/>
      <c r="L26" s="116"/>
      <c r="M26" s="116"/>
      <c r="N26" s="116"/>
      <c r="O26" s="116"/>
      <c r="P26" s="116"/>
      <c r="Q26" s="116"/>
      <c r="R26" s="116"/>
      <c r="S26" s="116"/>
      <c r="T26" s="129">
        <f t="shared" si="3"/>
        <v>0</v>
      </c>
      <c r="U26" s="129">
        <f t="shared" si="4"/>
        <v>0</v>
      </c>
      <c r="V26" s="118">
        <f t="shared" si="5"/>
        <v>0</v>
      </c>
      <c r="W26" s="147"/>
      <c r="X26" s="148"/>
    </row>
    <row r="27" spans="1:24" x14ac:dyDescent="0.35">
      <c r="A27" s="442">
        <v>20</v>
      </c>
      <c r="B27" s="116"/>
      <c r="C27" s="141"/>
      <c r="D27" s="141"/>
      <c r="E27" s="116"/>
      <c r="F27" s="116"/>
      <c r="G27" s="116"/>
      <c r="H27" s="117"/>
      <c r="I27" s="117"/>
      <c r="J27" s="116"/>
      <c r="K27" s="116"/>
      <c r="L27" s="116"/>
      <c r="M27" s="116"/>
      <c r="N27" s="116"/>
      <c r="O27" s="116"/>
      <c r="P27" s="116"/>
      <c r="Q27" s="116"/>
      <c r="R27" s="116"/>
      <c r="S27" s="116"/>
      <c r="T27" s="129">
        <f t="shared" si="3"/>
        <v>0</v>
      </c>
      <c r="U27" s="129">
        <f t="shared" si="4"/>
        <v>0</v>
      </c>
      <c r="V27" s="118">
        <f t="shared" si="5"/>
        <v>0</v>
      </c>
      <c r="W27" s="147"/>
      <c r="X27" s="148"/>
    </row>
    <row r="28" spans="1:24" x14ac:dyDescent="0.35">
      <c r="A28" s="442">
        <v>21</v>
      </c>
      <c r="B28" s="116"/>
      <c r="C28" s="141"/>
      <c r="D28" s="141"/>
      <c r="E28" s="116"/>
      <c r="F28" s="116"/>
      <c r="G28" s="116"/>
      <c r="H28" s="117"/>
      <c r="I28" s="117"/>
      <c r="J28" s="116"/>
      <c r="K28" s="116"/>
      <c r="L28" s="116"/>
      <c r="M28" s="116"/>
      <c r="N28" s="116"/>
      <c r="O28" s="116"/>
      <c r="P28" s="116"/>
      <c r="Q28" s="116"/>
      <c r="R28" s="116"/>
      <c r="S28" s="116"/>
      <c r="T28" s="129">
        <f t="shared" si="0"/>
        <v>0</v>
      </c>
      <c r="U28" s="129">
        <f t="shared" si="1"/>
        <v>0</v>
      </c>
      <c r="V28" s="118">
        <f t="shared" si="2"/>
        <v>0</v>
      </c>
      <c r="W28" s="147"/>
      <c r="X28" s="148"/>
    </row>
    <row r="29" spans="1:24" x14ac:dyDescent="0.35">
      <c r="A29" s="442">
        <v>22</v>
      </c>
      <c r="B29" s="116"/>
      <c r="C29" s="141"/>
      <c r="D29" s="141"/>
      <c r="E29" s="116"/>
      <c r="F29" s="116"/>
      <c r="G29" s="116"/>
      <c r="H29" s="117"/>
      <c r="I29" s="117"/>
      <c r="J29" s="116"/>
      <c r="K29" s="116"/>
      <c r="L29" s="116"/>
      <c r="M29" s="116"/>
      <c r="N29" s="116"/>
      <c r="O29" s="116"/>
      <c r="P29" s="116"/>
      <c r="Q29" s="116"/>
      <c r="R29" s="116"/>
      <c r="S29" s="116"/>
      <c r="T29" s="129">
        <f t="shared" si="0"/>
        <v>0</v>
      </c>
      <c r="U29" s="129">
        <f t="shared" si="1"/>
        <v>0</v>
      </c>
      <c r="V29" s="118">
        <f t="shared" si="2"/>
        <v>0</v>
      </c>
      <c r="W29" s="147"/>
      <c r="X29" s="148"/>
    </row>
    <row r="30" spans="1:24" x14ac:dyDescent="0.35">
      <c r="A30" s="442">
        <v>23</v>
      </c>
      <c r="B30" s="116"/>
      <c r="C30" s="141"/>
      <c r="D30" s="141"/>
      <c r="E30" s="116"/>
      <c r="F30" s="116"/>
      <c r="G30" s="116"/>
      <c r="H30" s="117"/>
      <c r="I30" s="117"/>
      <c r="J30" s="116"/>
      <c r="K30" s="116"/>
      <c r="L30" s="116"/>
      <c r="M30" s="116"/>
      <c r="N30" s="116"/>
      <c r="O30" s="116"/>
      <c r="P30" s="116"/>
      <c r="Q30" s="116"/>
      <c r="R30" s="116"/>
      <c r="S30" s="116"/>
      <c r="T30" s="129">
        <f t="shared" si="0"/>
        <v>0</v>
      </c>
      <c r="U30" s="129">
        <f t="shared" si="1"/>
        <v>0</v>
      </c>
      <c r="V30" s="118">
        <f t="shared" si="2"/>
        <v>0</v>
      </c>
      <c r="W30" s="146"/>
    </row>
    <row r="31" spans="1:24" x14ac:dyDescent="0.35">
      <c r="A31" s="442">
        <v>24</v>
      </c>
      <c r="B31" s="116"/>
      <c r="C31" s="141"/>
      <c r="D31" s="141"/>
      <c r="E31" s="116"/>
      <c r="F31" s="116"/>
      <c r="G31" s="116"/>
      <c r="H31" s="117"/>
      <c r="I31" s="117"/>
      <c r="J31" s="116"/>
      <c r="K31" s="116"/>
      <c r="L31" s="116"/>
      <c r="M31" s="116"/>
      <c r="N31" s="116"/>
      <c r="O31" s="116"/>
      <c r="P31" s="116"/>
      <c r="Q31" s="116"/>
      <c r="R31" s="116"/>
      <c r="S31" s="116"/>
      <c r="T31" s="129">
        <f t="shared" si="0"/>
        <v>0</v>
      </c>
      <c r="U31" s="129">
        <f t="shared" si="1"/>
        <v>0</v>
      </c>
      <c r="V31" s="118">
        <f t="shared" si="2"/>
        <v>0</v>
      </c>
      <c r="W31" s="146"/>
    </row>
    <row r="32" spans="1:24" ht="16" thickBot="1" x14ac:dyDescent="0.4">
      <c r="A32" s="442">
        <v>25</v>
      </c>
      <c r="B32" s="116"/>
      <c r="C32" s="141"/>
      <c r="D32" s="141"/>
      <c r="E32" s="116"/>
      <c r="F32" s="116"/>
      <c r="G32" s="116"/>
      <c r="H32" s="117"/>
      <c r="I32" s="117"/>
      <c r="J32" s="116"/>
      <c r="K32" s="116"/>
      <c r="L32" s="116"/>
      <c r="M32" s="116"/>
      <c r="N32" s="116"/>
      <c r="O32" s="116"/>
      <c r="P32" s="116"/>
      <c r="Q32" s="116"/>
      <c r="R32" s="116"/>
      <c r="S32" s="116"/>
      <c r="T32" s="129">
        <f t="shared" si="0"/>
        <v>0</v>
      </c>
      <c r="U32" s="129">
        <f t="shared" si="1"/>
        <v>0</v>
      </c>
      <c r="V32" s="118">
        <f t="shared" si="2"/>
        <v>0</v>
      </c>
      <c r="W32" s="149"/>
    </row>
    <row r="33" spans="1:24" x14ac:dyDescent="0.35">
      <c r="A33" s="440"/>
      <c r="B33" s="877" t="s">
        <v>275</v>
      </c>
      <c r="C33" s="871"/>
      <c r="D33" s="871"/>
      <c r="E33" s="872"/>
      <c r="F33" s="151">
        <f>SUM(F8:F32)</f>
        <v>0</v>
      </c>
      <c r="G33" s="151">
        <f>SUM(G8:G32)</f>
        <v>0</v>
      </c>
      <c r="H33" s="151">
        <f t="shared" ref="H33:S33" si="6">SUM(H8:H32)</f>
        <v>0</v>
      </c>
      <c r="I33" s="151">
        <f t="shared" si="6"/>
        <v>0</v>
      </c>
      <c r="J33" s="151">
        <f t="shared" si="6"/>
        <v>0</v>
      </c>
      <c r="K33" s="151">
        <f t="shared" si="6"/>
        <v>0</v>
      </c>
      <c r="L33" s="151">
        <f t="shared" si="6"/>
        <v>0</v>
      </c>
      <c r="M33" s="151">
        <f t="shared" si="6"/>
        <v>0</v>
      </c>
      <c r="N33" s="151">
        <f t="shared" si="6"/>
        <v>0</v>
      </c>
      <c r="O33" s="151">
        <f t="shared" si="6"/>
        <v>0</v>
      </c>
      <c r="P33" s="151">
        <f t="shared" si="6"/>
        <v>0</v>
      </c>
      <c r="Q33" s="151">
        <f>SUM(Q8:Q32)</f>
        <v>0</v>
      </c>
      <c r="R33" s="151">
        <f t="shared" si="6"/>
        <v>0</v>
      </c>
      <c r="S33" s="151">
        <f t="shared" si="6"/>
        <v>0</v>
      </c>
      <c r="T33" s="883">
        <f>SUM(T8:T32)</f>
        <v>0</v>
      </c>
      <c r="U33" s="885">
        <f>SUM(U8:U32)</f>
        <v>0</v>
      </c>
      <c r="V33" s="119">
        <f>SUM(F33:S33)</f>
        <v>0</v>
      </c>
      <c r="W33" s="121"/>
    </row>
    <row r="34" spans="1:24" x14ac:dyDescent="0.35">
      <c r="A34" s="441"/>
      <c r="B34" s="871" t="s">
        <v>276</v>
      </c>
      <c r="C34" s="871"/>
      <c r="D34" s="871"/>
      <c r="E34" s="872"/>
      <c r="F34" s="869">
        <f>SUM(F8:G32)</f>
        <v>0</v>
      </c>
      <c r="G34" s="870"/>
      <c r="H34" s="869">
        <f>SUM(H8:I32)</f>
        <v>0</v>
      </c>
      <c r="I34" s="870"/>
      <c r="J34" s="869">
        <f>SUM(J8:K32)</f>
        <v>0</v>
      </c>
      <c r="K34" s="870"/>
      <c r="L34" s="869">
        <f t="shared" ref="L34" si="7">SUM(L8:M32)</f>
        <v>0</v>
      </c>
      <c r="M34" s="870"/>
      <c r="N34" s="869">
        <f>SUM(N8:O32)</f>
        <v>0</v>
      </c>
      <c r="O34" s="870"/>
      <c r="P34" s="869">
        <f t="shared" ref="P34" si="8">SUM(P8:Q32)</f>
        <v>0</v>
      </c>
      <c r="Q34" s="870"/>
      <c r="R34" s="869">
        <f>SUM(R8:S32)</f>
        <v>0</v>
      </c>
      <c r="S34" s="870"/>
      <c r="T34" s="884"/>
      <c r="U34" s="886"/>
      <c r="V34" s="119">
        <f>SUM(F34:S34)</f>
        <v>0</v>
      </c>
    </row>
    <row r="35" spans="1:24" x14ac:dyDescent="0.35">
      <c r="A35" s="440"/>
      <c r="B35" s="871" t="s">
        <v>277</v>
      </c>
      <c r="C35" s="871"/>
      <c r="D35" s="871"/>
      <c r="E35" s="872"/>
      <c r="F35" s="152">
        <f>'Year 1'!$K$79</f>
        <v>0</v>
      </c>
      <c r="G35" s="152">
        <f>'Year 1'!$L$79</f>
        <v>0</v>
      </c>
      <c r="H35" s="152">
        <f>'Year 2'!$K$79</f>
        <v>0</v>
      </c>
      <c r="I35" s="152">
        <f>'Year 2'!$L$79</f>
        <v>0</v>
      </c>
      <c r="J35" s="152">
        <f>'Year 3'!$K$79</f>
        <v>0</v>
      </c>
      <c r="K35" s="152">
        <f>'Year 3'!$L$79</f>
        <v>0</v>
      </c>
      <c r="L35" s="152">
        <f>'Year 4'!$K$79</f>
        <v>0</v>
      </c>
      <c r="M35" s="152">
        <f>'Year 4'!$L$79</f>
        <v>0</v>
      </c>
      <c r="N35" s="152">
        <f>'Year 5'!$K$79</f>
        <v>0</v>
      </c>
      <c r="O35" s="152">
        <f>'Year 5'!$L$79</f>
        <v>0</v>
      </c>
      <c r="P35" s="152">
        <f>'Year 6'!$K$79</f>
        <v>0</v>
      </c>
      <c r="Q35" s="152">
        <f>'Year 6'!$L$79</f>
        <v>0</v>
      </c>
      <c r="R35" s="152">
        <f>'Year 7'!$K$79</f>
        <v>0</v>
      </c>
      <c r="S35" s="152">
        <f>'Year 7'!$L$79</f>
        <v>0</v>
      </c>
      <c r="T35" s="875">
        <f>'Cumulative Budget'!G37</f>
        <v>0</v>
      </c>
      <c r="U35" s="875">
        <f>'Cumulative Budget'!G38</f>
        <v>0</v>
      </c>
      <c r="V35" s="119">
        <f>'Cumulative Budget'!AH28</f>
        <v>0</v>
      </c>
    </row>
    <row r="36" spans="1:24" ht="16" thickBot="1" x14ac:dyDescent="0.4">
      <c r="A36" s="439"/>
      <c r="B36" s="873" t="s">
        <v>278</v>
      </c>
      <c r="C36" s="873"/>
      <c r="D36" s="873"/>
      <c r="E36" s="874"/>
      <c r="F36" s="867">
        <f>'Year 1'!$D$85</f>
        <v>0</v>
      </c>
      <c r="G36" s="867"/>
      <c r="H36" s="867">
        <f>'Year 2'!$D$85</f>
        <v>0</v>
      </c>
      <c r="I36" s="867"/>
      <c r="J36" s="867">
        <f>'Year 3'!$D$85</f>
        <v>0</v>
      </c>
      <c r="K36" s="867"/>
      <c r="L36" s="867">
        <f>'Year 4'!$D$85</f>
        <v>0</v>
      </c>
      <c r="M36" s="867"/>
      <c r="N36" s="867">
        <f>'Year 5'!$D$85</f>
        <v>0</v>
      </c>
      <c r="O36" s="867"/>
      <c r="P36" s="867">
        <f>'Year 6'!$D$85</f>
        <v>0</v>
      </c>
      <c r="Q36" s="867"/>
      <c r="R36" s="867">
        <f>'Year 7'!$D$85</f>
        <v>0</v>
      </c>
      <c r="S36" s="867"/>
      <c r="T36" s="876"/>
      <c r="U36" s="876"/>
      <c r="V36" s="120">
        <f>'Cumulative Budget'!G39</f>
        <v>0</v>
      </c>
    </row>
    <row r="39" spans="1:24" hidden="1" x14ac:dyDescent="0.35"/>
    <row r="40" spans="1:24" ht="16" hidden="1" thickBot="1" x14ac:dyDescent="0.4">
      <c r="A40" s="439"/>
      <c r="B40" s="878" t="s">
        <v>279</v>
      </c>
      <c r="C40" s="878"/>
      <c r="D40" s="878"/>
      <c r="E40" s="878"/>
      <c r="F40" s="878"/>
      <c r="G40" s="878"/>
      <c r="H40" s="878"/>
      <c r="I40" s="878"/>
      <c r="J40" s="878"/>
      <c r="K40" s="878"/>
      <c r="L40" s="878"/>
      <c r="M40" s="878"/>
      <c r="N40" s="878"/>
      <c r="O40" s="878"/>
      <c r="P40" s="878"/>
      <c r="Q40" s="878"/>
      <c r="R40" s="878"/>
      <c r="S40" s="878"/>
      <c r="T40" s="878"/>
      <c r="U40" s="878"/>
      <c r="V40" s="878"/>
      <c r="W40" s="2"/>
    </row>
    <row r="41" spans="1:24" s="144" customFormat="1" ht="31" hidden="1" x14ac:dyDescent="0.35">
      <c r="A41" s="447"/>
      <c r="B41" s="448" t="s">
        <v>261</v>
      </c>
      <c r="C41" s="448" t="s">
        <v>262</v>
      </c>
      <c r="D41" s="448" t="s">
        <v>263</v>
      </c>
      <c r="E41" s="449" t="s">
        <v>264</v>
      </c>
      <c r="F41" s="449" t="s">
        <v>265</v>
      </c>
      <c r="G41" s="449" t="s">
        <v>138</v>
      </c>
      <c r="H41" s="449" t="s">
        <v>266</v>
      </c>
      <c r="I41" s="449" t="s">
        <v>166</v>
      </c>
      <c r="J41" s="449" t="s">
        <v>267</v>
      </c>
      <c r="K41" s="449" t="s">
        <v>178</v>
      </c>
      <c r="L41" s="449" t="s">
        <v>268</v>
      </c>
      <c r="M41" s="449" t="s">
        <v>190</v>
      </c>
      <c r="N41" s="449" t="s">
        <v>269</v>
      </c>
      <c r="O41" s="449" t="s">
        <v>203</v>
      </c>
      <c r="P41" s="449" t="s">
        <v>270</v>
      </c>
      <c r="Q41" s="449" t="s">
        <v>216</v>
      </c>
      <c r="R41" s="449" t="s">
        <v>271</v>
      </c>
      <c r="S41" s="449" t="s">
        <v>228</v>
      </c>
      <c r="T41" s="449" t="s">
        <v>272</v>
      </c>
      <c r="U41" s="449" t="s">
        <v>273</v>
      </c>
      <c r="V41" s="449" t="s">
        <v>94</v>
      </c>
      <c r="W41" s="450" t="s">
        <v>274</v>
      </c>
    </row>
    <row r="42" spans="1:24" hidden="1" x14ac:dyDescent="0.35">
      <c r="A42" s="442">
        <v>1</v>
      </c>
      <c r="B42" s="122"/>
      <c r="C42" s="142"/>
      <c r="D42" s="142"/>
      <c r="E42" s="122"/>
      <c r="F42" s="123"/>
      <c r="G42" s="122"/>
      <c r="H42" s="123"/>
      <c r="I42" s="123"/>
      <c r="J42" s="122"/>
      <c r="K42" s="122"/>
      <c r="L42" s="122"/>
      <c r="M42" s="122"/>
      <c r="N42" s="122"/>
      <c r="O42" s="122"/>
      <c r="P42" s="122"/>
      <c r="Q42" s="122"/>
      <c r="R42" s="122"/>
      <c r="S42" s="122"/>
      <c r="T42" s="125">
        <f>SUM(F42, H42, J42, L42, N42, P42, R42)</f>
        <v>0</v>
      </c>
      <c r="U42" s="125">
        <f>SUM(G42, I42, K42, M42, O42, Q42, S42)</f>
        <v>0</v>
      </c>
      <c r="V42" s="124">
        <f>SUM(F42:S42)</f>
        <v>0</v>
      </c>
      <c r="W42" s="150"/>
      <c r="X42" s="148"/>
    </row>
    <row r="43" spans="1:24" hidden="1" x14ac:dyDescent="0.35">
      <c r="A43" s="442">
        <v>2</v>
      </c>
      <c r="B43" s="122"/>
      <c r="C43" s="142"/>
      <c r="D43" s="142"/>
      <c r="E43" s="122"/>
      <c r="F43" s="123"/>
      <c r="G43" s="122"/>
      <c r="H43" s="123"/>
      <c r="I43" s="123"/>
      <c r="J43" s="122"/>
      <c r="K43" s="122"/>
      <c r="L43" s="122"/>
      <c r="M43" s="122"/>
      <c r="N43" s="122"/>
      <c r="O43" s="122"/>
      <c r="P43" s="122"/>
      <c r="Q43" s="122"/>
      <c r="R43" s="122"/>
      <c r="S43" s="122"/>
      <c r="T43" s="125">
        <f t="shared" ref="T43:T60" si="9">SUM(F43, H43, J43, L43, N43, P43, R43)</f>
        <v>0</v>
      </c>
      <c r="U43" s="125">
        <f t="shared" ref="U43:U60" si="10">SUM(G43, I43, K43, M43, O43, Q43, S43)</f>
        <v>0</v>
      </c>
      <c r="V43" s="124">
        <f t="shared" ref="V43:V60" si="11">SUM(F43:S43)</f>
        <v>0</v>
      </c>
      <c r="W43" s="150"/>
      <c r="X43" s="148"/>
    </row>
    <row r="44" spans="1:24" hidden="1" x14ac:dyDescent="0.35">
      <c r="A44" s="442">
        <v>3</v>
      </c>
      <c r="B44" s="122"/>
      <c r="C44" s="142"/>
      <c r="D44" s="142"/>
      <c r="E44" s="122"/>
      <c r="F44" s="123"/>
      <c r="G44" s="122"/>
      <c r="H44" s="123"/>
      <c r="I44" s="123"/>
      <c r="J44" s="122"/>
      <c r="K44" s="122"/>
      <c r="L44" s="122"/>
      <c r="M44" s="122"/>
      <c r="N44" s="122"/>
      <c r="O44" s="122"/>
      <c r="P44" s="122"/>
      <c r="Q44" s="122"/>
      <c r="R44" s="122"/>
      <c r="S44" s="122"/>
      <c r="T44" s="125">
        <f t="shared" si="9"/>
        <v>0</v>
      </c>
      <c r="U44" s="125">
        <f t="shared" si="10"/>
        <v>0</v>
      </c>
      <c r="V44" s="124">
        <f t="shared" si="11"/>
        <v>0</v>
      </c>
      <c r="W44" s="150"/>
      <c r="X44" s="148"/>
    </row>
    <row r="45" spans="1:24" hidden="1" x14ac:dyDescent="0.35">
      <c r="A45" s="442">
        <v>4</v>
      </c>
      <c r="B45" s="122"/>
      <c r="C45" s="142"/>
      <c r="D45" s="142"/>
      <c r="E45" s="122"/>
      <c r="F45" s="123"/>
      <c r="G45" s="122"/>
      <c r="H45" s="123"/>
      <c r="I45" s="123"/>
      <c r="J45" s="122"/>
      <c r="K45" s="122"/>
      <c r="L45" s="122"/>
      <c r="M45" s="122"/>
      <c r="N45" s="122"/>
      <c r="O45" s="122"/>
      <c r="P45" s="122"/>
      <c r="Q45" s="122"/>
      <c r="R45" s="122"/>
      <c r="S45" s="122"/>
      <c r="T45" s="125">
        <f t="shared" si="9"/>
        <v>0</v>
      </c>
      <c r="U45" s="125">
        <f t="shared" si="10"/>
        <v>0</v>
      </c>
      <c r="V45" s="124">
        <f t="shared" si="11"/>
        <v>0</v>
      </c>
      <c r="W45" s="150"/>
      <c r="X45" s="148"/>
    </row>
    <row r="46" spans="1:24" hidden="1" x14ac:dyDescent="0.35">
      <c r="A46" s="442">
        <v>5</v>
      </c>
      <c r="B46" s="122"/>
      <c r="C46" s="142"/>
      <c r="D46" s="142"/>
      <c r="E46" s="122"/>
      <c r="F46" s="123"/>
      <c r="G46" s="122"/>
      <c r="H46" s="123"/>
      <c r="I46" s="123"/>
      <c r="J46" s="122"/>
      <c r="K46" s="122"/>
      <c r="L46" s="122"/>
      <c r="M46" s="122"/>
      <c r="N46" s="122"/>
      <c r="O46" s="122"/>
      <c r="P46" s="122"/>
      <c r="Q46" s="122"/>
      <c r="R46" s="122"/>
      <c r="S46" s="122"/>
      <c r="T46" s="125">
        <f t="shared" si="9"/>
        <v>0</v>
      </c>
      <c r="U46" s="125">
        <f t="shared" si="10"/>
        <v>0</v>
      </c>
      <c r="V46" s="124">
        <f t="shared" si="11"/>
        <v>0</v>
      </c>
      <c r="W46" s="150"/>
      <c r="X46" s="148"/>
    </row>
    <row r="47" spans="1:24" hidden="1" x14ac:dyDescent="0.35">
      <c r="A47" s="442">
        <v>6</v>
      </c>
      <c r="B47" s="122"/>
      <c r="C47" s="142"/>
      <c r="D47" s="142"/>
      <c r="E47" s="122"/>
      <c r="F47" s="123"/>
      <c r="G47" s="122"/>
      <c r="H47" s="123"/>
      <c r="I47" s="123"/>
      <c r="J47" s="122"/>
      <c r="K47" s="122"/>
      <c r="L47" s="122"/>
      <c r="M47" s="122"/>
      <c r="N47" s="122"/>
      <c r="O47" s="122"/>
      <c r="P47" s="122"/>
      <c r="Q47" s="122"/>
      <c r="R47" s="122"/>
      <c r="S47" s="122"/>
      <c r="T47" s="125">
        <f t="shared" si="9"/>
        <v>0</v>
      </c>
      <c r="U47" s="125">
        <f t="shared" si="10"/>
        <v>0</v>
      </c>
      <c r="V47" s="124">
        <f t="shared" si="11"/>
        <v>0</v>
      </c>
      <c r="W47" s="150"/>
      <c r="X47" s="148"/>
    </row>
    <row r="48" spans="1:24" hidden="1" x14ac:dyDescent="0.35">
      <c r="A48" s="442">
        <v>7</v>
      </c>
      <c r="B48" s="122"/>
      <c r="C48" s="142"/>
      <c r="D48" s="142"/>
      <c r="E48" s="122"/>
      <c r="F48" s="123"/>
      <c r="G48" s="122"/>
      <c r="H48" s="123"/>
      <c r="I48" s="123"/>
      <c r="J48" s="122"/>
      <c r="K48" s="122"/>
      <c r="L48" s="122"/>
      <c r="M48" s="122"/>
      <c r="N48" s="122"/>
      <c r="O48" s="122"/>
      <c r="P48" s="122"/>
      <c r="Q48" s="122"/>
      <c r="R48" s="122"/>
      <c r="S48" s="122"/>
      <c r="T48" s="125">
        <f t="shared" si="9"/>
        <v>0</v>
      </c>
      <c r="U48" s="125">
        <f t="shared" si="10"/>
        <v>0</v>
      </c>
      <c r="V48" s="124">
        <f t="shared" si="11"/>
        <v>0</v>
      </c>
      <c r="W48" s="150"/>
      <c r="X48" s="148"/>
    </row>
    <row r="49" spans="1:24" hidden="1" x14ac:dyDescent="0.35">
      <c r="A49" s="442">
        <v>8</v>
      </c>
      <c r="B49" s="122"/>
      <c r="C49" s="142"/>
      <c r="D49" s="142"/>
      <c r="E49" s="122"/>
      <c r="F49" s="123"/>
      <c r="G49" s="122"/>
      <c r="H49" s="123"/>
      <c r="I49" s="123"/>
      <c r="J49" s="122"/>
      <c r="K49" s="122"/>
      <c r="L49" s="122"/>
      <c r="M49" s="122"/>
      <c r="N49" s="122"/>
      <c r="O49" s="122"/>
      <c r="P49" s="122"/>
      <c r="Q49" s="122"/>
      <c r="R49" s="122"/>
      <c r="S49" s="122"/>
      <c r="T49" s="125">
        <f t="shared" si="9"/>
        <v>0</v>
      </c>
      <c r="U49" s="125">
        <f t="shared" si="10"/>
        <v>0</v>
      </c>
      <c r="V49" s="124">
        <f t="shared" si="11"/>
        <v>0</v>
      </c>
      <c r="W49" s="150"/>
      <c r="X49" s="148"/>
    </row>
    <row r="50" spans="1:24" hidden="1" x14ac:dyDescent="0.35">
      <c r="A50" s="442">
        <v>9</v>
      </c>
      <c r="B50" s="122"/>
      <c r="C50" s="142"/>
      <c r="D50" s="142"/>
      <c r="E50" s="122"/>
      <c r="F50" s="123"/>
      <c r="G50" s="122"/>
      <c r="H50" s="123"/>
      <c r="I50" s="123"/>
      <c r="J50" s="122"/>
      <c r="K50" s="122"/>
      <c r="L50" s="122"/>
      <c r="M50" s="122"/>
      <c r="N50" s="122"/>
      <c r="O50" s="122"/>
      <c r="P50" s="122"/>
      <c r="Q50" s="122"/>
      <c r="R50" s="122"/>
      <c r="S50" s="122"/>
      <c r="T50" s="125">
        <f t="shared" si="9"/>
        <v>0</v>
      </c>
      <c r="U50" s="125">
        <f t="shared" si="10"/>
        <v>0</v>
      </c>
      <c r="V50" s="124">
        <f t="shared" si="11"/>
        <v>0</v>
      </c>
      <c r="W50" s="150"/>
      <c r="X50" s="148"/>
    </row>
    <row r="51" spans="1:24" hidden="1" x14ac:dyDescent="0.35">
      <c r="A51" s="442">
        <v>10</v>
      </c>
      <c r="B51" s="122"/>
      <c r="C51" s="142"/>
      <c r="D51" s="142"/>
      <c r="E51" s="122"/>
      <c r="F51" s="123"/>
      <c r="G51" s="122"/>
      <c r="H51" s="123"/>
      <c r="I51" s="123"/>
      <c r="J51" s="122"/>
      <c r="K51" s="122"/>
      <c r="L51" s="122"/>
      <c r="M51" s="122"/>
      <c r="N51" s="122"/>
      <c r="O51" s="122"/>
      <c r="P51" s="122"/>
      <c r="Q51" s="122"/>
      <c r="R51" s="122"/>
      <c r="S51" s="122"/>
      <c r="T51" s="125">
        <f t="shared" si="9"/>
        <v>0</v>
      </c>
      <c r="U51" s="125">
        <f t="shared" si="10"/>
        <v>0</v>
      </c>
      <c r="V51" s="124">
        <f t="shared" si="11"/>
        <v>0</v>
      </c>
      <c r="W51" s="150"/>
      <c r="X51" s="148"/>
    </row>
    <row r="52" spans="1:24" hidden="1" x14ac:dyDescent="0.35">
      <c r="A52" s="442">
        <v>11</v>
      </c>
      <c r="B52" s="122"/>
      <c r="C52" s="142"/>
      <c r="D52" s="142"/>
      <c r="E52" s="122"/>
      <c r="F52" s="123"/>
      <c r="G52" s="122"/>
      <c r="H52" s="123"/>
      <c r="I52" s="123"/>
      <c r="J52" s="122"/>
      <c r="K52" s="122"/>
      <c r="L52" s="122"/>
      <c r="M52" s="122"/>
      <c r="N52" s="122"/>
      <c r="O52" s="122"/>
      <c r="P52" s="122"/>
      <c r="Q52" s="122"/>
      <c r="R52" s="122"/>
      <c r="S52" s="122"/>
      <c r="T52" s="125">
        <f t="shared" si="9"/>
        <v>0</v>
      </c>
      <c r="U52" s="125">
        <f t="shared" si="10"/>
        <v>0</v>
      </c>
      <c r="V52" s="124">
        <f t="shared" si="11"/>
        <v>0</v>
      </c>
      <c r="W52" s="150"/>
      <c r="X52" s="148"/>
    </row>
    <row r="53" spans="1:24" hidden="1" x14ac:dyDescent="0.35">
      <c r="A53" s="442">
        <v>12</v>
      </c>
      <c r="B53" s="122"/>
      <c r="C53" s="142"/>
      <c r="D53" s="142"/>
      <c r="E53" s="122"/>
      <c r="F53" s="123"/>
      <c r="G53" s="122"/>
      <c r="H53" s="123"/>
      <c r="I53" s="123"/>
      <c r="J53" s="122"/>
      <c r="K53" s="122"/>
      <c r="L53" s="122"/>
      <c r="M53" s="122"/>
      <c r="N53" s="122"/>
      <c r="O53" s="122"/>
      <c r="P53" s="122"/>
      <c r="Q53" s="122"/>
      <c r="R53" s="122"/>
      <c r="S53" s="122"/>
      <c r="T53" s="125">
        <f t="shared" si="9"/>
        <v>0</v>
      </c>
      <c r="U53" s="125">
        <f t="shared" si="10"/>
        <v>0</v>
      </c>
      <c r="V53" s="124">
        <f t="shared" si="11"/>
        <v>0</v>
      </c>
      <c r="W53" s="150"/>
      <c r="X53" s="148"/>
    </row>
    <row r="54" spans="1:24" hidden="1" x14ac:dyDescent="0.35">
      <c r="A54" s="442">
        <v>13</v>
      </c>
      <c r="B54" s="122"/>
      <c r="C54" s="142"/>
      <c r="D54" s="142"/>
      <c r="E54" s="122"/>
      <c r="F54" s="123"/>
      <c r="G54" s="122"/>
      <c r="H54" s="123"/>
      <c r="I54" s="123"/>
      <c r="J54" s="122"/>
      <c r="K54" s="122"/>
      <c r="L54" s="122"/>
      <c r="M54" s="122"/>
      <c r="N54" s="122"/>
      <c r="O54" s="122"/>
      <c r="P54" s="122"/>
      <c r="Q54" s="122"/>
      <c r="R54" s="122"/>
      <c r="S54" s="122"/>
      <c r="T54" s="125">
        <f t="shared" si="9"/>
        <v>0</v>
      </c>
      <c r="U54" s="125">
        <f t="shared" si="10"/>
        <v>0</v>
      </c>
      <c r="V54" s="124">
        <f t="shared" si="11"/>
        <v>0</v>
      </c>
      <c r="W54" s="150"/>
      <c r="X54" s="148"/>
    </row>
    <row r="55" spans="1:24" hidden="1" x14ac:dyDescent="0.35">
      <c r="A55" s="442">
        <v>14</v>
      </c>
      <c r="B55" s="122"/>
      <c r="C55" s="142"/>
      <c r="D55" s="142"/>
      <c r="E55" s="122"/>
      <c r="F55" s="123"/>
      <c r="G55" s="122"/>
      <c r="H55" s="123"/>
      <c r="I55" s="123"/>
      <c r="J55" s="122"/>
      <c r="K55" s="122"/>
      <c r="L55" s="122"/>
      <c r="M55" s="122"/>
      <c r="N55" s="122"/>
      <c r="O55" s="122"/>
      <c r="P55" s="122"/>
      <c r="Q55" s="122"/>
      <c r="R55" s="122"/>
      <c r="S55" s="122"/>
      <c r="T55" s="125">
        <f t="shared" si="9"/>
        <v>0</v>
      </c>
      <c r="U55" s="125">
        <f t="shared" si="10"/>
        <v>0</v>
      </c>
      <c r="V55" s="124">
        <f t="shared" si="11"/>
        <v>0</v>
      </c>
      <c r="W55" s="150"/>
      <c r="X55" s="148"/>
    </row>
    <row r="56" spans="1:24" hidden="1" x14ac:dyDescent="0.35">
      <c r="A56" s="442">
        <v>15</v>
      </c>
      <c r="B56" s="122"/>
      <c r="C56" s="142"/>
      <c r="D56" s="142"/>
      <c r="E56" s="122"/>
      <c r="F56" s="123"/>
      <c r="G56" s="122"/>
      <c r="H56" s="123"/>
      <c r="I56" s="123"/>
      <c r="J56" s="122"/>
      <c r="K56" s="122"/>
      <c r="L56" s="122"/>
      <c r="M56" s="122"/>
      <c r="N56" s="122"/>
      <c r="O56" s="122"/>
      <c r="P56" s="122"/>
      <c r="Q56" s="122"/>
      <c r="R56" s="122"/>
      <c r="S56" s="122"/>
      <c r="T56" s="125">
        <f t="shared" si="9"/>
        <v>0</v>
      </c>
      <c r="U56" s="125">
        <f t="shared" si="10"/>
        <v>0</v>
      </c>
      <c r="V56" s="124">
        <f t="shared" si="11"/>
        <v>0</v>
      </c>
      <c r="W56" s="150"/>
      <c r="X56" s="148"/>
    </row>
    <row r="57" spans="1:24" hidden="1" x14ac:dyDescent="0.35">
      <c r="A57" s="442">
        <v>16</v>
      </c>
      <c r="B57" s="122"/>
      <c r="C57" s="142"/>
      <c r="D57" s="142"/>
      <c r="E57" s="122"/>
      <c r="F57" s="123"/>
      <c r="G57" s="122"/>
      <c r="H57" s="123"/>
      <c r="I57" s="123"/>
      <c r="J57" s="122"/>
      <c r="K57" s="122"/>
      <c r="L57" s="122"/>
      <c r="M57" s="122"/>
      <c r="N57" s="122"/>
      <c r="O57" s="122"/>
      <c r="P57" s="122"/>
      <c r="Q57" s="122"/>
      <c r="R57" s="122"/>
      <c r="S57" s="122"/>
      <c r="T57" s="125">
        <f t="shared" si="9"/>
        <v>0</v>
      </c>
      <c r="U57" s="125">
        <f t="shared" si="10"/>
        <v>0</v>
      </c>
      <c r="V57" s="124">
        <f t="shared" si="11"/>
        <v>0</v>
      </c>
      <c r="W57" s="150"/>
      <c r="X57" s="148"/>
    </row>
    <row r="58" spans="1:24" hidden="1" x14ac:dyDescent="0.35">
      <c r="A58" s="442">
        <v>17</v>
      </c>
      <c r="B58" s="122"/>
      <c r="C58" s="142"/>
      <c r="D58" s="142"/>
      <c r="E58" s="122"/>
      <c r="F58" s="122"/>
      <c r="G58" s="122"/>
      <c r="H58" s="123"/>
      <c r="I58" s="123"/>
      <c r="J58" s="122"/>
      <c r="K58" s="122"/>
      <c r="L58" s="122"/>
      <c r="M58" s="122"/>
      <c r="N58" s="122"/>
      <c r="O58" s="122"/>
      <c r="P58" s="122"/>
      <c r="Q58" s="122"/>
      <c r="R58" s="122"/>
      <c r="S58" s="122"/>
      <c r="T58" s="125">
        <f t="shared" si="9"/>
        <v>0</v>
      </c>
      <c r="U58" s="125">
        <f t="shared" si="10"/>
        <v>0</v>
      </c>
      <c r="V58" s="124">
        <f t="shared" si="11"/>
        <v>0</v>
      </c>
      <c r="W58" s="150"/>
      <c r="X58" s="148"/>
    </row>
    <row r="59" spans="1:24" hidden="1" x14ac:dyDescent="0.35">
      <c r="A59" s="442">
        <v>18</v>
      </c>
      <c r="B59" s="122"/>
      <c r="C59" s="142"/>
      <c r="D59" s="142"/>
      <c r="E59" s="122"/>
      <c r="F59" s="122"/>
      <c r="G59" s="122"/>
      <c r="H59" s="123"/>
      <c r="I59" s="123"/>
      <c r="J59" s="122"/>
      <c r="K59" s="122"/>
      <c r="L59" s="122"/>
      <c r="M59" s="122"/>
      <c r="N59" s="122"/>
      <c r="O59" s="122"/>
      <c r="P59" s="122"/>
      <c r="Q59" s="122"/>
      <c r="R59" s="122"/>
      <c r="S59" s="122"/>
      <c r="T59" s="125">
        <f t="shared" si="9"/>
        <v>0</v>
      </c>
      <c r="U59" s="125">
        <f t="shared" si="10"/>
        <v>0</v>
      </c>
      <c r="V59" s="124">
        <f t="shared" si="11"/>
        <v>0</v>
      </c>
      <c r="W59" s="150"/>
      <c r="X59" s="148"/>
    </row>
    <row r="60" spans="1:24" hidden="1" x14ac:dyDescent="0.35">
      <c r="A60" s="442">
        <v>19</v>
      </c>
      <c r="B60" s="122"/>
      <c r="C60" s="142"/>
      <c r="D60" s="142"/>
      <c r="E60" s="122"/>
      <c r="F60" s="122"/>
      <c r="G60" s="122"/>
      <c r="H60" s="123"/>
      <c r="I60" s="123"/>
      <c r="J60" s="122"/>
      <c r="K60" s="122"/>
      <c r="L60" s="122"/>
      <c r="M60" s="122"/>
      <c r="N60" s="122"/>
      <c r="O60" s="122"/>
      <c r="P60" s="122"/>
      <c r="Q60" s="122"/>
      <c r="R60" s="122"/>
      <c r="S60" s="122"/>
      <c r="T60" s="125">
        <f t="shared" si="9"/>
        <v>0</v>
      </c>
      <c r="U60" s="125">
        <f t="shared" si="10"/>
        <v>0</v>
      </c>
      <c r="V60" s="124">
        <f t="shared" si="11"/>
        <v>0</v>
      </c>
      <c r="W60" s="150"/>
      <c r="X60" s="148"/>
    </row>
    <row r="61" spans="1:24" hidden="1" x14ac:dyDescent="0.35">
      <c r="A61" s="442">
        <v>20</v>
      </c>
      <c r="B61" s="122"/>
      <c r="C61" s="142"/>
      <c r="D61" s="142"/>
      <c r="E61" s="122"/>
      <c r="F61" s="122"/>
      <c r="G61" s="122"/>
      <c r="H61" s="123"/>
      <c r="I61" s="123"/>
      <c r="J61" s="122"/>
      <c r="K61" s="122"/>
      <c r="L61" s="122"/>
      <c r="M61" s="122"/>
      <c r="N61" s="122"/>
      <c r="O61" s="122"/>
      <c r="P61" s="122"/>
      <c r="Q61" s="122"/>
      <c r="R61" s="122"/>
      <c r="S61" s="122"/>
      <c r="T61" s="125">
        <f>SUM(F61, H61, J61, L61, N61, P61, R61)</f>
        <v>0</v>
      </c>
      <c r="U61" s="125">
        <f t="shared" ref="U61:U66" si="12">SUM(G61, I61, K61, M61, O61, Q61, S61)</f>
        <v>0</v>
      </c>
      <c r="V61" s="124">
        <f t="shared" ref="V61:V68" si="13">SUM(F61:S61)</f>
        <v>0</v>
      </c>
      <c r="W61" s="150"/>
      <c r="X61" s="148"/>
    </row>
    <row r="62" spans="1:24" hidden="1" x14ac:dyDescent="0.35">
      <c r="A62" s="442">
        <v>21</v>
      </c>
      <c r="B62" s="122"/>
      <c r="C62" s="142"/>
      <c r="D62" s="142"/>
      <c r="E62" s="122"/>
      <c r="F62" s="122"/>
      <c r="G62" s="122"/>
      <c r="H62" s="123"/>
      <c r="I62" s="123"/>
      <c r="J62" s="122"/>
      <c r="K62" s="122"/>
      <c r="L62" s="122"/>
      <c r="M62" s="122"/>
      <c r="N62" s="122"/>
      <c r="O62" s="122"/>
      <c r="P62" s="122"/>
      <c r="Q62" s="122"/>
      <c r="R62" s="122"/>
      <c r="S62" s="122"/>
      <c r="T62" s="125">
        <f t="shared" ref="T62:T66" si="14">SUM(F62, H62, J62, L62, N62, P62, R62)</f>
        <v>0</v>
      </c>
      <c r="U62" s="125">
        <f t="shared" si="12"/>
        <v>0</v>
      </c>
      <c r="V62" s="124">
        <f t="shared" si="13"/>
        <v>0</v>
      </c>
      <c r="W62" s="150"/>
      <c r="X62" s="148"/>
    </row>
    <row r="63" spans="1:24" hidden="1" x14ac:dyDescent="0.35">
      <c r="A63" s="442">
        <v>22</v>
      </c>
      <c r="B63" s="122"/>
      <c r="C63" s="142"/>
      <c r="D63" s="142"/>
      <c r="E63" s="122"/>
      <c r="F63" s="122"/>
      <c r="G63" s="122"/>
      <c r="H63" s="123"/>
      <c r="I63" s="123"/>
      <c r="J63" s="122"/>
      <c r="K63" s="122"/>
      <c r="L63" s="122"/>
      <c r="M63" s="122"/>
      <c r="N63" s="122"/>
      <c r="O63" s="122"/>
      <c r="P63" s="122"/>
      <c r="Q63" s="122"/>
      <c r="R63" s="122"/>
      <c r="S63" s="122"/>
      <c r="T63" s="125">
        <f t="shared" si="14"/>
        <v>0</v>
      </c>
      <c r="U63" s="125">
        <f t="shared" si="12"/>
        <v>0</v>
      </c>
      <c r="V63" s="124">
        <f t="shared" si="13"/>
        <v>0</v>
      </c>
      <c r="W63" s="150"/>
      <c r="X63" s="148"/>
    </row>
    <row r="64" spans="1:24" hidden="1" x14ac:dyDescent="0.35">
      <c r="A64" s="442">
        <v>23</v>
      </c>
      <c r="B64" s="122"/>
      <c r="C64" s="142"/>
      <c r="D64" s="142"/>
      <c r="E64" s="122"/>
      <c r="F64" s="122"/>
      <c r="G64" s="122"/>
      <c r="H64" s="123"/>
      <c r="I64" s="123"/>
      <c r="J64" s="122"/>
      <c r="K64" s="122"/>
      <c r="L64" s="122"/>
      <c r="M64" s="122"/>
      <c r="N64" s="122"/>
      <c r="O64" s="122"/>
      <c r="P64" s="122"/>
      <c r="Q64" s="122"/>
      <c r="R64" s="122"/>
      <c r="S64" s="122"/>
      <c r="T64" s="125">
        <f t="shared" si="14"/>
        <v>0</v>
      </c>
      <c r="U64" s="125">
        <f t="shared" si="12"/>
        <v>0</v>
      </c>
      <c r="V64" s="124">
        <f t="shared" si="13"/>
        <v>0</v>
      </c>
      <c r="W64" s="150"/>
      <c r="X64" s="148"/>
    </row>
    <row r="65" spans="1:24" hidden="1" x14ac:dyDescent="0.35">
      <c r="A65" s="442">
        <v>24</v>
      </c>
      <c r="B65" s="122"/>
      <c r="C65" s="142"/>
      <c r="D65" s="142"/>
      <c r="E65" s="122"/>
      <c r="F65" s="122"/>
      <c r="G65" s="122"/>
      <c r="H65" s="123"/>
      <c r="I65" s="123"/>
      <c r="J65" s="122"/>
      <c r="K65" s="122"/>
      <c r="L65" s="122"/>
      <c r="M65" s="122"/>
      <c r="N65" s="122"/>
      <c r="O65" s="122"/>
      <c r="P65" s="122"/>
      <c r="Q65" s="122"/>
      <c r="R65" s="122"/>
      <c r="S65" s="122"/>
      <c r="T65" s="125">
        <f t="shared" si="14"/>
        <v>0</v>
      </c>
      <c r="U65" s="125">
        <f t="shared" si="12"/>
        <v>0</v>
      </c>
      <c r="V65" s="124">
        <f t="shared" si="13"/>
        <v>0</v>
      </c>
      <c r="W65" s="150"/>
      <c r="X65" s="148"/>
    </row>
    <row r="66" spans="1:24" ht="16" hidden="1" thickBot="1" x14ac:dyDescent="0.4">
      <c r="A66" s="442">
        <v>25</v>
      </c>
      <c r="B66" s="122"/>
      <c r="C66" s="142"/>
      <c r="D66" s="142"/>
      <c r="E66" s="122"/>
      <c r="F66" s="122"/>
      <c r="G66" s="122"/>
      <c r="H66" s="123"/>
      <c r="I66" s="123"/>
      <c r="J66" s="122"/>
      <c r="K66" s="122"/>
      <c r="L66" s="122"/>
      <c r="M66" s="122"/>
      <c r="N66" s="122"/>
      <c r="O66" s="122"/>
      <c r="P66" s="122"/>
      <c r="Q66" s="122"/>
      <c r="R66" s="122"/>
      <c r="S66" s="122"/>
      <c r="T66" s="125">
        <f t="shared" si="14"/>
        <v>0</v>
      </c>
      <c r="U66" s="125">
        <f t="shared" si="12"/>
        <v>0</v>
      </c>
      <c r="V66" s="124">
        <f t="shared" si="13"/>
        <v>0</v>
      </c>
      <c r="W66" s="150"/>
      <c r="X66" s="148"/>
    </row>
    <row r="67" spans="1:24" hidden="1" x14ac:dyDescent="0.35">
      <c r="A67" s="440"/>
      <c r="B67" s="871" t="s">
        <v>275</v>
      </c>
      <c r="C67" s="871"/>
      <c r="D67" s="871"/>
      <c r="E67" s="872"/>
      <c r="F67" s="125">
        <f t="shared" ref="F67:U67" si="15">SUM(F42:F66)</f>
        <v>0</v>
      </c>
      <c r="G67" s="125">
        <f t="shared" si="15"/>
        <v>0</v>
      </c>
      <c r="H67" s="125">
        <f t="shared" si="15"/>
        <v>0</v>
      </c>
      <c r="I67" s="125">
        <f t="shared" si="15"/>
        <v>0</v>
      </c>
      <c r="J67" s="125">
        <f t="shared" si="15"/>
        <v>0</v>
      </c>
      <c r="K67" s="125">
        <f t="shared" si="15"/>
        <v>0</v>
      </c>
      <c r="L67" s="125">
        <f t="shared" si="15"/>
        <v>0</v>
      </c>
      <c r="M67" s="125">
        <f t="shared" si="15"/>
        <v>0</v>
      </c>
      <c r="N67" s="125">
        <f t="shared" si="15"/>
        <v>0</v>
      </c>
      <c r="O67" s="125">
        <f t="shared" si="15"/>
        <v>0</v>
      </c>
      <c r="P67" s="125">
        <f t="shared" si="15"/>
        <v>0</v>
      </c>
      <c r="Q67" s="125">
        <f t="shared" si="15"/>
        <v>0</v>
      </c>
      <c r="R67" s="125">
        <f t="shared" si="15"/>
        <v>0</v>
      </c>
      <c r="S67" s="125">
        <f t="shared" si="15"/>
        <v>0</v>
      </c>
      <c r="T67" s="879">
        <f t="shared" si="15"/>
        <v>0</v>
      </c>
      <c r="U67" s="879">
        <f t="shared" si="15"/>
        <v>0</v>
      </c>
      <c r="V67" s="126">
        <f t="shared" si="13"/>
        <v>0</v>
      </c>
      <c r="W67" s="121"/>
    </row>
    <row r="68" spans="1:24" hidden="1" x14ac:dyDescent="0.35">
      <c r="A68" s="441"/>
      <c r="B68" s="871" t="s">
        <v>276</v>
      </c>
      <c r="C68" s="871"/>
      <c r="D68" s="871"/>
      <c r="E68" s="872"/>
      <c r="F68" s="865">
        <f>SUM(F42:G66)</f>
        <v>0</v>
      </c>
      <c r="G68" s="866"/>
      <c r="H68" s="865">
        <f>SUM(H42:I66)</f>
        <v>0</v>
      </c>
      <c r="I68" s="866"/>
      <c r="J68" s="865">
        <f>SUM(J42:K66)</f>
        <v>0</v>
      </c>
      <c r="K68" s="866"/>
      <c r="L68" s="865">
        <f>SUM(L42:M66)</f>
        <v>0</v>
      </c>
      <c r="M68" s="866"/>
      <c r="N68" s="865">
        <f>SUM(N42:O66)</f>
        <v>0</v>
      </c>
      <c r="O68" s="866"/>
      <c r="P68" s="865">
        <f>SUM(P42:Q66)</f>
        <v>0</v>
      </c>
      <c r="Q68" s="866"/>
      <c r="R68" s="865">
        <f>SUM(R42:S66)</f>
        <v>0</v>
      </c>
      <c r="S68" s="866"/>
      <c r="T68" s="880"/>
      <c r="U68" s="880"/>
      <c r="V68" s="126">
        <f t="shared" si="13"/>
        <v>0</v>
      </c>
      <c r="W68" s="2"/>
    </row>
    <row r="69" spans="1:24" hidden="1" x14ac:dyDescent="0.35">
      <c r="A69" s="441"/>
      <c r="B69" s="871" t="s">
        <v>277</v>
      </c>
      <c r="C69" s="871"/>
      <c r="D69" s="871"/>
      <c r="E69" s="872"/>
      <c r="F69" s="125">
        <f>'Year 1'!S83</f>
        <v>0</v>
      </c>
      <c r="G69" s="125">
        <f>'Year 1'!S84</f>
        <v>0</v>
      </c>
      <c r="H69" s="125">
        <f>'Year 2'!S83</f>
        <v>0</v>
      </c>
      <c r="I69" s="125">
        <f>'Year 2'!S84</f>
        <v>0</v>
      </c>
      <c r="J69" s="125">
        <f>'Year 3'!S83</f>
        <v>0</v>
      </c>
      <c r="K69" s="125">
        <f>'Year 3'!S84</f>
        <v>0</v>
      </c>
      <c r="L69" s="125">
        <f>'Year 4'!S83</f>
        <v>0</v>
      </c>
      <c r="M69" s="125">
        <f>'Year 4'!S84</f>
        <v>0</v>
      </c>
      <c r="N69" s="125">
        <f>'Year 5'!S83</f>
        <v>0</v>
      </c>
      <c r="O69" s="125">
        <f>'Year 5'!S84</f>
        <v>0</v>
      </c>
      <c r="P69" s="125">
        <f>'Year 6'!S83</f>
        <v>0</v>
      </c>
      <c r="Q69" s="125">
        <f>'Year 6'!S84</f>
        <v>0</v>
      </c>
      <c r="R69" s="125">
        <f>'Year 7'!S83</f>
        <v>0</v>
      </c>
      <c r="S69" s="125">
        <f>'Year 7'!S84</f>
        <v>0</v>
      </c>
      <c r="T69" s="879">
        <f>'Cumulative Budget'!AJ37</f>
        <v>0</v>
      </c>
      <c r="U69" s="879">
        <f>'Cumulative Budget'!AJ38</f>
        <v>0</v>
      </c>
      <c r="V69" s="126"/>
      <c r="W69" s="2"/>
    </row>
    <row r="70" spans="1:24" ht="16" hidden="1" thickBot="1" x14ac:dyDescent="0.4">
      <c r="A70" s="439"/>
      <c r="B70" s="873" t="s">
        <v>278</v>
      </c>
      <c r="C70" s="873"/>
      <c r="D70" s="873"/>
      <c r="E70" s="874"/>
      <c r="F70" s="868">
        <f>'Year 1'!S85</f>
        <v>0</v>
      </c>
      <c r="G70" s="868"/>
      <c r="H70" s="868">
        <f>'Year 2'!S85</f>
        <v>0</v>
      </c>
      <c r="I70" s="868"/>
      <c r="J70" s="868">
        <f>'Year 3'!S85</f>
        <v>0</v>
      </c>
      <c r="K70" s="868"/>
      <c r="L70" s="868">
        <f>'Year 4'!S85</f>
        <v>0</v>
      </c>
      <c r="M70" s="868"/>
      <c r="N70" s="868">
        <f>'Year 5'!S85</f>
        <v>0</v>
      </c>
      <c r="O70" s="868"/>
      <c r="P70" s="868">
        <f>'Year 6'!S85</f>
        <v>0</v>
      </c>
      <c r="Q70" s="868"/>
      <c r="R70" s="868">
        <f>'Year 7'!S85</f>
        <v>0</v>
      </c>
      <c r="S70" s="868"/>
      <c r="T70" s="881"/>
      <c r="U70" s="881"/>
      <c r="V70" s="127"/>
      <c r="W70" s="2"/>
    </row>
    <row r="71" spans="1:24" hidden="1" x14ac:dyDescent="0.35"/>
  </sheetData>
  <sheetProtection algorithmName="SHA-512" hashValue="D/8q2JfWs6gwJjznaO6AVH0YCmCmPxvPMjHXgVG9oIh2fhjpOBJ8xei5R/MPeZ2hnmQLl0xcl1obWZULakg7Xg==" saltValue="pG5KzE7xWg8aKMQD7/B7Pg==" spinCount="100000" sheet="1" formatCells="0" formatColumns="0" formatRows="0"/>
  <mergeCells count="47">
    <mergeCell ref="T67:T68"/>
    <mergeCell ref="U67:U68"/>
    <mergeCell ref="T69:T70"/>
    <mergeCell ref="U69:U70"/>
    <mergeCell ref="B1:L4"/>
    <mergeCell ref="B6:V6"/>
    <mergeCell ref="B34:E34"/>
    <mergeCell ref="B35:E35"/>
    <mergeCell ref="H34:I34"/>
    <mergeCell ref="J34:K34"/>
    <mergeCell ref="L34:M34"/>
    <mergeCell ref="N34:O34"/>
    <mergeCell ref="P34:Q34"/>
    <mergeCell ref="R34:S34"/>
    <mergeCell ref="T33:T34"/>
    <mergeCell ref="U33:U34"/>
    <mergeCell ref="T35:T36"/>
    <mergeCell ref="U35:U36"/>
    <mergeCell ref="N36:O36"/>
    <mergeCell ref="B33:E33"/>
    <mergeCell ref="B69:E69"/>
    <mergeCell ref="B40:V40"/>
    <mergeCell ref="B68:E68"/>
    <mergeCell ref="F68:G68"/>
    <mergeCell ref="H68:I68"/>
    <mergeCell ref="J68:K68"/>
    <mergeCell ref="L68:M68"/>
    <mergeCell ref="N68:O68"/>
    <mergeCell ref="B36:E36"/>
    <mergeCell ref="F36:G36"/>
    <mergeCell ref="H36:I36"/>
    <mergeCell ref="J36:K36"/>
    <mergeCell ref="L36:M36"/>
    <mergeCell ref="F34:G34"/>
    <mergeCell ref="N70:O70"/>
    <mergeCell ref="B67:E67"/>
    <mergeCell ref="B70:E70"/>
    <mergeCell ref="F70:G70"/>
    <mergeCell ref="H70:I70"/>
    <mergeCell ref="J70:K70"/>
    <mergeCell ref="L70:M70"/>
    <mergeCell ref="P68:Q68"/>
    <mergeCell ref="R68:S68"/>
    <mergeCell ref="P36:Q36"/>
    <mergeCell ref="R36:S36"/>
    <mergeCell ref="P70:Q70"/>
    <mergeCell ref="R70:S70"/>
  </mergeCells>
  <conditionalFormatting sqref="F33">
    <cfRule type="expression" dxfId="49" priority="104">
      <formula>ABS($F$33-$F$35)&gt;=0.01</formula>
    </cfRule>
  </conditionalFormatting>
  <conditionalFormatting sqref="F34">
    <cfRule type="expression" dxfId="48" priority="49">
      <formula>ABS($F$34-$F$36)&gt;=0.01</formula>
    </cfRule>
  </conditionalFormatting>
  <conditionalFormatting sqref="F67">
    <cfRule type="expression" dxfId="47" priority="48">
      <formula>ABS($F$67-$F$69)&gt;=0.01</formula>
    </cfRule>
  </conditionalFormatting>
  <conditionalFormatting sqref="F68">
    <cfRule type="expression" dxfId="46" priority="47">
      <formula>ABS($F$68-$F$70)&gt;=0.01</formula>
    </cfRule>
  </conditionalFormatting>
  <conditionalFormatting sqref="G33">
    <cfRule type="expression" dxfId="45" priority="46">
      <formula>ABS($G$33-$G$35)&gt;=0.01</formula>
    </cfRule>
  </conditionalFormatting>
  <conditionalFormatting sqref="G67">
    <cfRule type="expression" dxfId="44" priority="45">
      <formula>ABS($G$67-$G$69)&gt;=0.01</formula>
    </cfRule>
  </conditionalFormatting>
  <conditionalFormatting sqref="H33">
    <cfRule type="expression" dxfId="43" priority="44">
      <formula>ABS($H$33-$H$35)&gt;=0.01</formula>
    </cfRule>
  </conditionalFormatting>
  <conditionalFormatting sqref="H34">
    <cfRule type="expression" dxfId="42" priority="43">
      <formula>ABS($H$34-$H$36)&gt;=0.01</formula>
    </cfRule>
  </conditionalFormatting>
  <conditionalFormatting sqref="H67">
    <cfRule type="expression" dxfId="41" priority="42">
      <formula>ABS($H$67-$H$69)&gt;=0.01</formula>
    </cfRule>
  </conditionalFormatting>
  <conditionalFormatting sqref="H68">
    <cfRule type="expression" dxfId="40" priority="41">
      <formula>ABS($H$68-$H$70)&gt;=0.01</formula>
    </cfRule>
  </conditionalFormatting>
  <conditionalFormatting sqref="I33">
    <cfRule type="expression" dxfId="39" priority="40">
      <formula>ABS($I$33-$I$35)&gt;=0.01</formula>
    </cfRule>
  </conditionalFormatting>
  <conditionalFormatting sqref="I67">
    <cfRule type="expression" dxfId="38" priority="39">
      <formula>ABS($I$67-$I$69)&gt;=0.01</formula>
    </cfRule>
  </conditionalFormatting>
  <conditionalFormatting sqref="J33">
    <cfRule type="expression" dxfId="37" priority="38">
      <formula>ABS($J$33-$J$35)&gt;=0.01</formula>
    </cfRule>
  </conditionalFormatting>
  <conditionalFormatting sqref="J34">
    <cfRule type="expression" dxfId="36" priority="37">
      <formula>ABS($J$34-$J$36)&gt;=0.01</formula>
    </cfRule>
  </conditionalFormatting>
  <conditionalFormatting sqref="J67">
    <cfRule type="expression" dxfId="35" priority="36">
      <formula>ABS($J$67-$J$69)&gt;=0.01</formula>
    </cfRule>
  </conditionalFormatting>
  <conditionalFormatting sqref="J68">
    <cfRule type="expression" dxfId="34" priority="35">
      <formula>ABS($J$68-$J$70)&gt;=0.01</formula>
    </cfRule>
  </conditionalFormatting>
  <conditionalFormatting sqref="K33">
    <cfRule type="expression" dxfId="33" priority="34">
      <formula>ABS($K$33-$K$35)&gt;=0.01</formula>
    </cfRule>
  </conditionalFormatting>
  <conditionalFormatting sqref="K67">
    <cfRule type="expression" dxfId="32" priority="33">
      <formula>ABS($K$67-$K$69)&gt;=0.01</formula>
    </cfRule>
  </conditionalFormatting>
  <conditionalFormatting sqref="L33">
    <cfRule type="expression" dxfId="31" priority="32">
      <formula>ABS($L$33-$L$35)&gt;=0.01</formula>
    </cfRule>
  </conditionalFormatting>
  <conditionalFormatting sqref="L34">
    <cfRule type="expression" dxfId="30" priority="31">
      <formula>ABS($L$34-$L$36)&gt;=0.01</formula>
    </cfRule>
  </conditionalFormatting>
  <conditionalFormatting sqref="L67">
    <cfRule type="expression" dxfId="29" priority="30">
      <formula>ABS($L$67-$L$69)&gt;=0.01</formula>
    </cfRule>
  </conditionalFormatting>
  <conditionalFormatting sqref="L68">
    <cfRule type="expression" dxfId="28" priority="29">
      <formula>ABS($L$68-$L$70)&gt;=0.01</formula>
    </cfRule>
  </conditionalFormatting>
  <conditionalFormatting sqref="M33">
    <cfRule type="expression" dxfId="27" priority="28">
      <formula>ABS($M$33-$M$35)&gt;=0.01</formula>
    </cfRule>
  </conditionalFormatting>
  <conditionalFormatting sqref="M67">
    <cfRule type="expression" dxfId="26" priority="27">
      <formula>ABS($M$67-$M$69)&gt;=0.01</formula>
    </cfRule>
  </conditionalFormatting>
  <conditionalFormatting sqref="N33">
    <cfRule type="expression" dxfId="25" priority="26">
      <formula>ABS($N$33-$N$35)&gt;=0.01</formula>
    </cfRule>
  </conditionalFormatting>
  <conditionalFormatting sqref="N34">
    <cfRule type="expression" dxfId="24" priority="25">
      <formula>ABS($N$34-$N$36)&gt;=0.01</formula>
    </cfRule>
  </conditionalFormatting>
  <conditionalFormatting sqref="N67">
    <cfRule type="expression" dxfId="23" priority="24">
      <formula>ABS($N$67-$N$69)&gt;=0.01</formula>
    </cfRule>
  </conditionalFormatting>
  <conditionalFormatting sqref="N68">
    <cfRule type="expression" dxfId="22" priority="23">
      <formula>ABS($N$68-$N$70)&gt;=0.01</formula>
    </cfRule>
  </conditionalFormatting>
  <conditionalFormatting sqref="O33">
    <cfRule type="expression" dxfId="21" priority="22">
      <formula>ABS($O$33-$O$35)&gt;=0.01</formula>
    </cfRule>
  </conditionalFormatting>
  <conditionalFormatting sqref="O67">
    <cfRule type="expression" dxfId="20" priority="21">
      <formula>ABS($O$67-$O$69)&gt;=0.01</formula>
    </cfRule>
  </conditionalFormatting>
  <conditionalFormatting sqref="P33">
    <cfRule type="expression" dxfId="19" priority="20">
      <formula>ABS($P$33-$P$35)&gt;=0.01</formula>
    </cfRule>
  </conditionalFormatting>
  <conditionalFormatting sqref="P34">
    <cfRule type="expression" dxfId="18" priority="19">
      <formula>ABS($P$34-$P$36)&gt;=0.01</formula>
    </cfRule>
  </conditionalFormatting>
  <conditionalFormatting sqref="P67">
    <cfRule type="expression" dxfId="17" priority="18">
      <formula>ABS($P$67-$P$69)&gt;=0.01</formula>
    </cfRule>
  </conditionalFormatting>
  <conditionalFormatting sqref="P68">
    <cfRule type="expression" dxfId="16" priority="17">
      <formula>ABS($P$68-$P$70)&gt;=0.01</formula>
    </cfRule>
  </conditionalFormatting>
  <conditionalFormatting sqref="Q33">
    <cfRule type="expression" dxfId="15" priority="16">
      <formula>ABS($Q$33-$Q$35)&gt;=0.01</formula>
    </cfRule>
  </conditionalFormatting>
  <conditionalFormatting sqref="Q67">
    <cfRule type="expression" dxfId="14" priority="15">
      <formula>ABS($Q$67-$Q$69)&gt;=0.01</formula>
    </cfRule>
  </conditionalFormatting>
  <conditionalFormatting sqref="R33">
    <cfRule type="expression" dxfId="13" priority="14">
      <formula>ABS($R$33-$R$35)&gt;=0.01</formula>
    </cfRule>
  </conditionalFormatting>
  <conditionalFormatting sqref="R34">
    <cfRule type="expression" dxfId="12" priority="13">
      <formula>ABS($R$34-$R$36)&gt;=0.01</formula>
    </cfRule>
  </conditionalFormatting>
  <conditionalFormatting sqref="R67">
    <cfRule type="expression" dxfId="11" priority="12">
      <formula>ABS($R$67-$R$69)&gt;=0.01</formula>
    </cfRule>
  </conditionalFormatting>
  <conditionalFormatting sqref="R68">
    <cfRule type="expression" dxfId="10" priority="11">
      <formula>ABS($R$68-$R$70)&gt;=0.01</formula>
    </cfRule>
  </conditionalFormatting>
  <conditionalFormatting sqref="S33">
    <cfRule type="expression" dxfId="9" priority="10">
      <formula>ABS($S$33-$S$35)&gt;=0.01</formula>
    </cfRule>
  </conditionalFormatting>
  <conditionalFormatting sqref="S67">
    <cfRule type="expression" dxfId="8" priority="9">
      <formula>ABS($S$67-$S$69)&gt;=0.01</formula>
    </cfRule>
  </conditionalFormatting>
  <conditionalFormatting sqref="T33">
    <cfRule type="expression" dxfId="7" priority="8">
      <formula>ABS($T$33-$T$35)&gt;=0.01</formula>
    </cfRule>
  </conditionalFormatting>
  <conditionalFormatting sqref="T67">
    <cfRule type="expression" dxfId="6" priority="7">
      <formula>ABS($T$67-$T$69)&gt;=0.01</formula>
    </cfRule>
  </conditionalFormatting>
  <conditionalFormatting sqref="U33">
    <cfRule type="expression" dxfId="5" priority="6">
      <formula>ABS($U$33-$U$35)&gt;=0.01</formula>
    </cfRule>
  </conditionalFormatting>
  <conditionalFormatting sqref="U67">
    <cfRule type="expression" dxfId="4" priority="5">
      <formula>ABS($U$67-$U$69)&gt;=0.01</formula>
    </cfRule>
  </conditionalFormatting>
  <conditionalFormatting sqref="V33">
    <cfRule type="expression" dxfId="3" priority="4">
      <formula>ABS($V$33-$V$35)&gt;=0.01</formula>
    </cfRule>
  </conditionalFormatting>
  <conditionalFormatting sqref="V34">
    <cfRule type="expression" dxfId="2" priority="3">
      <formula>ABS($V$34-$V$36)&gt;=0.01</formula>
    </cfRule>
  </conditionalFormatting>
  <conditionalFormatting sqref="V67">
    <cfRule type="expression" dxfId="1" priority="2">
      <formula>ABS($V$67-$V$69)&gt;=0.01</formula>
    </cfRule>
  </conditionalFormatting>
  <conditionalFormatting sqref="V68">
    <cfRule type="expression" dxfId="0" priority="1">
      <formula>ABS($V$68-$V$70)&gt;=0.01</formula>
    </cfRule>
  </conditionalFormatting>
  <dataValidations count="1">
    <dataValidation type="list" allowBlank="1" showInputMessage="1" showErrorMessage="1" sqref="W33 W67 C8:D32 C42:D66" xr:uid="{0B7404C2-AAE9-4A2B-BA24-6D97AD7CD647}">
      <formula1>#REF!</formula1>
    </dataValidation>
  </dataValidations>
  <pageMargins left="0.25" right="0.25" top="0.75" bottom="0.75" header="0.3" footer="0.3"/>
  <pageSetup scale="27"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52789-28D0-440D-8A56-EA4039A24410}">
  <dimension ref="B2:C6"/>
  <sheetViews>
    <sheetView workbookViewId="0">
      <selection activeCell="L11" sqref="L11"/>
    </sheetView>
  </sheetViews>
  <sheetFormatPr defaultRowHeight="14.5" x14ac:dyDescent="0.35"/>
  <cols>
    <col min="2" max="2" width="36.6328125" bestFit="1" customWidth="1"/>
    <col min="3" max="3" width="15.7265625" customWidth="1"/>
  </cols>
  <sheetData>
    <row r="2" spans="2:3" x14ac:dyDescent="0.35">
      <c r="B2" t="s">
        <v>352</v>
      </c>
      <c r="C2">
        <v>100000</v>
      </c>
    </row>
    <row r="3" spans="2:3" x14ac:dyDescent="0.35">
      <c r="B3" t="s">
        <v>353</v>
      </c>
      <c r="C3">
        <v>500000</v>
      </c>
    </row>
    <row r="4" spans="2:3" x14ac:dyDescent="0.35">
      <c r="B4" t="s">
        <v>354</v>
      </c>
      <c r="C4">
        <v>500000</v>
      </c>
    </row>
    <row r="5" spans="2:3" x14ac:dyDescent="0.35">
      <c r="B5" t="s">
        <v>122</v>
      </c>
      <c r="C5">
        <f>(C3+C4-C2)*0.15</f>
        <v>135000</v>
      </c>
    </row>
    <row r="6" spans="2:3" x14ac:dyDescent="0.35">
      <c r="B6" t="s">
        <v>355</v>
      </c>
      <c r="C6">
        <f>C5/(C4+C3)</f>
        <v>0.13500000000000001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DBE5C-568B-4028-ABCD-CF5A7AE0D783}">
  <sheetPr>
    <tabColor theme="9"/>
    <pageSetUpPr fitToPage="1"/>
  </sheetPr>
  <dimension ref="A1:AE47"/>
  <sheetViews>
    <sheetView showGridLines="0" zoomScale="60" zoomScaleNormal="60" workbookViewId="0">
      <selection activeCell="G4" sqref="G4"/>
    </sheetView>
  </sheetViews>
  <sheetFormatPr defaultColWidth="13.453125" defaultRowHeight="15.5" x14ac:dyDescent="0.35"/>
  <cols>
    <col min="1" max="5" width="13.453125" style="2"/>
    <col min="6" max="20" width="19.81640625" style="2" customWidth="1"/>
    <col min="21" max="26" width="19.81640625" style="2" hidden="1" customWidth="1"/>
    <col min="27" max="27" width="19.1796875" style="2" bestFit="1" customWidth="1"/>
    <col min="28" max="28" width="22.54296875" style="2" bestFit="1" customWidth="1"/>
    <col min="29" max="29" width="24.81640625" style="2" bestFit="1" customWidth="1"/>
    <col min="30" max="30" width="24.81640625" style="2" customWidth="1"/>
    <col min="31" max="31" width="27.81640625" style="2" customWidth="1"/>
    <col min="32" max="32" width="19.81640625" style="2" customWidth="1"/>
    <col min="33" max="16384" width="13.453125" style="2"/>
  </cols>
  <sheetData>
    <row r="1" spans="1:31" ht="23.5" x14ac:dyDescent="0.55000000000000004">
      <c r="A1" s="158" t="s">
        <v>63</v>
      </c>
    </row>
    <row r="2" spans="1:31" x14ac:dyDescent="0.35">
      <c r="A2" s="159" t="s">
        <v>64</v>
      </c>
      <c r="B2" s="159"/>
    </row>
    <row r="3" spans="1:31" s="1" customFormat="1" ht="21" x14ac:dyDescent="0.5">
      <c r="A3" s="160" t="s">
        <v>3</v>
      </c>
      <c r="C3" s="160"/>
      <c r="D3" s="160"/>
      <c r="E3" s="161"/>
      <c r="F3" s="547"/>
      <c r="G3" s="547"/>
      <c r="H3" s="547"/>
      <c r="I3" s="547"/>
      <c r="J3" s="547"/>
      <c r="K3" s="135"/>
      <c r="L3" s="160"/>
      <c r="M3" s="160"/>
      <c r="N3" s="160"/>
      <c r="O3" s="160"/>
    </row>
    <row r="4" spans="1:31" s="1" customFormat="1" ht="21" x14ac:dyDescent="0.5">
      <c r="A4" s="160" t="s">
        <v>4</v>
      </c>
      <c r="C4" s="160"/>
      <c r="D4" s="160"/>
      <c r="E4" s="162"/>
      <c r="F4" s="160"/>
      <c r="G4" s="160"/>
      <c r="H4" s="160"/>
      <c r="I4" s="160"/>
      <c r="J4" s="160"/>
      <c r="K4" s="160"/>
      <c r="L4" s="160"/>
      <c r="M4" s="160"/>
      <c r="N4" s="160"/>
      <c r="O4" s="160"/>
    </row>
    <row r="5" spans="1:31" s="1" customFormat="1" ht="21" x14ac:dyDescent="0.5">
      <c r="A5" s="160" t="s">
        <v>5</v>
      </c>
      <c r="B5" s="160"/>
      <c r="C5" s="160"/>
      <c r="D5" s="160"/>
      <c r="E5" s="521">
        <f>'Cumulative Budget'!E5</f>
        <v>0</v>
      </c>
      <c r="F5" s="521"/>
      <c r="G5" s="521"/>
      <c r="H5" s="521"/>
      <c r="I5" s="521"/>
      <c r="J5" s="521"/>
      <c r="K5" s="521"/>
      <c r="L5" s="521"/>
      <c r="M5" s="521"/>
      <c r="N5" s="521"/>
      <c r="O5" s="521"/>
    </row>
    <row r="6" spans="1:31" s="1" customFormat="1" ht="21" x14ac:dyDescent="0.5">
      <c r="A6" s="160" t="s">
        <v>6</v>
      </c>
      <c r="B6" s="160"/>
      <c r="C6" s="160"/>
      <c r="D6" s="160"/>
      <c r="E6" s="522">
        <f>'Cumulative Budget'!E6</f>
        <v>0</v>
      </c>
      <c r="F6" s="522"/>
      <c r="G6" s="522"/>
      <c r="H6" s="522"/>
      <c r="I6" s="522"/>
      <c r="J6" s="522"/>
      <c r="K6" s="522"/>
      <c r="L6" s="522"/>
      <c r="M6" s="522"/>
      <c r="N6" s="522"/>
      <c r="O6" s="522"/>
    </row>
    <row r="7" spans="1:31" s="1" customFormat="1" ht="21" x14ac:dyDescent="0.5">
      <c r="A7" s="160" t="s">
        <v>7</v>
      </c>
      <c r="B7" s="160"/>
      <c r="C7" s="160"/>
      <c r="D7" s="160"/>
      <c r="E7" s="522">
        <f>'Cumulative Budget'!E7</f>
        <v>0</v>
      </c>
      <c r="F7" s="522"/>
      <c r="G7" s="522"/>
      <c r="H7" s="522"/>
      <c r="I7" s="522"/>
      <c r="J7" s="522"/>
      <c r="K7" s="522"/>
      <c r="L7" s="522"/>
      <c r="M7" s="522"/>
      <c r="N7" s="522"/>
      <c r="O7" s="522"/>
    </row>
    <row r="8" spans="1:31" s="1" customFormat="1" x14ac:dyDescent="0.35">
      <c r="A8" s="2"/>
      <c r="B8" s="2"/>
    </row>
    <row r="9" spans="1:31" x14ac:dyDescent="0.35">
      <c r="A9" s="2" t="s">
        <v>8</v>
      </c>
    </row>
    <row r="11" spans="1:31" s="170" customFormat="1" x14ac:dyDescent="0.35">
      <c r="F11" s="523" t="s">
        <v>9</v>
      </c>
      <c r="G11" s="546"/>
      <c r="H11" s="524"/>
      <c r="I11" s="523" t="s">
        <v>11</v>
      </c>
      <c r="J11" s="546"/>
      <c r="K11" s="524"/>
      <c r="L11" s="523" t="s">
        <v>13</v>
      </c>
      <c r="M11" s="546"/>
      <c r="N11" s="524"/>
      <c r="O11" s="523" t="s">
        <v>15</v>
      </c>
      <c r="P11" s="546"/>
      <c r="Q11" s="524"/>
      <c r="R11" s="523" t="s">
        <v>17</v>
      </c>
      <c r="S11" s="546"/>
      <c r="T11" s="524"/>
      <c r="U11" s="523" t="s">
        <v>19</v>
      </c>
      <c r="V11" s="546"/>
      <c r="W11" s="524"/>
      <c r="X11" s="523" t="s">
        <v>21</v>
      </c>
      <c r="Y11" s="546"/>
      <c r="Z11" s="524"/>
      <c r="AA11" s="523" t="s">
        <v>65</v>
      </c>
      <c r="AB11" s="546" t="s">
        <v>66</v>
      </c>
      <c r="AC11" s="546" t="s">
        <v>67</v>
      </c>
      <c r="AD11" s="524" t="s">
        <v>68</v>
      </c>
      <c r="AE11" s="529" t="s">
        <v>69</v>
      </c>
    </row>
    <row r="12" spans="1:31" s="171" customFormat="1" x14ac:dyDescent="0.35">
      <c r="F12" s="320" t="s">
        <v>70</v>
      </c>
      <c r="G12" s="321" t="s">
        <v>71</v>
      </c>
      <c r="H12" s="322" t="s">
        <v>72</v>
      </c>
      <c r="I12" s="320" t="s">
        <v>70</v>
      </c>
      <c r="J12" s="321" t="s">
        <v>71</v>
      </c>
      <c r="K12" s="322" t="s">
        <v>72</v>
      </c>
      <c r="L12" s="320" t="s">
        <v>70</v>
      </c>
      <c r="M12" s="321" t="s">
        <v>71</v>
      </c>
      <c r="N12" s="322" t="s">
        <v>72</v>
      </c>
      <c r="O12" s="320" t="s">
        <v>70</v>
      </c>
      <c r="P12" s="321" t="s">
        <v>71</v>
      </c>
      <c r="Q12" s="322" t="s">
        <v>72</v>
      </c>
      <c r="R12" s="320" t="s">
        <v>70</v>
      </c>
      <c r="S12" s="321" t="s">
        <v>71</v>
      </c>
      <c r="T12" s="322" t="s">
        <v>72</v>
      </c>
      <c r="U12" s="320" t="s">
        <v>70</v>
      </c>
      <c r="V12" s="321" t="s">
        <v>71</v>
      </c>
      <c r="W12" s="322" t="s">
        <v>72</v>
      </c>
      <c r="X12" s="320" t="s">
        <v>70</v>
      </c>
      <c r="Y12" s="321" t="s">
        <v>71</v>
      </c>
      <c r="Z12" s="322" t="s">
        <v>72</v>
      </c>
      <c r="AA12" s="548"/>
      <c r="AB12" s="549"/>
      <c r="AC12" s="549"/>
      <c r="AD12" s="550"/>
      <c r="AE12" s="530"/>
    </row>
    <row r="13" spans="1:31" x14ac:dyDescent="0.35">
      <c r="A13" s="172" t="s">
        <v>30</v>
      </c>
      <c r="F13" s="323">
        <f>'Year 1'!$AM$19</f>
        <v>0</v>
      </c>
      <c r="G13" s="324">
        <f>'Year 1'!$AP$19</f>
        <v>0</v>
      </c>
      <c r="H13" s="325">
        <f>'Year 1'!$AS$19</f>
        <v>0</v>
      </c>
      <c r="I13" s="323">
        <f>'Year 2'!$AM$19</f>
        <v>0</v>
      </c>
      <c r="J13" s="324">
        <f>'Year 2'!$AP$19</f>
        <v>0</v>
      </c>
      <c r="K13" s="325">
        <f>'Year 2'!$AS$19</f>
        <v>0</v>
      </c>
      <c r="L13" s="323">
        <f>'Year 3'!$AM$19</f>
        <v>0</v>
      </c>
      <c r="M13" s="324">
        <f>'Year 3'!$AP$19</f>
        <v>0</v>
      </c>
      <c r="N13" s="325">
        <f>'Year 3'!$AS$19</f>
        <v>0</v>
      </c>
      <c r="O13" s="323">
        <f>'Year 4'!$AM$19</f>
        <v>0</v>
      </c>
      <c r="P13" s="324">
        <f>'Year 4'!$AP$19</f>
        <v>0</v>
      </c>
      <c r="Q13" s="325">
        <f>'Year 4'!$AS$19</f>
        <v>0</v>
      </c>
      <c r="R13" s="323">
        <f>'Year 5'!$AM$19</f>
        <v>0</v>
      </c>
      <c r="S13" s="324">
        <f>'Year 5'!$AP$19</f>
        <v>0</v>
      </c>
      <c r="T13" s="325">
        <f>'Year 5'!$AS$19</f>
        <v>0</v>
      </c>
      <c r="U13" s="323">
        <f>'Year 6'!$AM$19</f>
        <v>0</v>
      </c>
      <c r="V13" s="324">
        <f>'Year 6'!$AP$19</f>
        <v>0</v>
      </c>
      <c r="W13" s="325">
        <f>'Year 6'!$AS$19</f>
        <v>0</v>
      </c>
      <c r="X13" s="323">
        <f>'Year 7'!$AM$19</f>
        <v>0</v>
      </c>
      <c r="Y13" s="324">
        <f>'Year 7'!$AP$19</f>
        <v>0</v>
      </c>
      <c r="Z13" s="325">
        <f>'Year 7'!$AS$19</f>
        <v>0</v>
      </c>
      <c r="AA13" s="376">
        <f>SUM(F13, I13, L13, O13, R13, U13, X13)</f>
        <v>0</v>
      </c>
      <c r="AB13" s="377">
        <f t="shared" ref="AB13:AC13" si="0">SUM(G13, J13, M13, P13, S13, V13, Y13)</f>
        <v>0</v>
      </c>
      <c r="AC13" s="377">
        <f t="shared" si="0"/>
        <v>0</v>
      </c>
      <c r="AD13" s="378">
        <f>SUM(AA13:AC13)</f>
        <v>0</v>
      </c>
      <c r="AE13" s="382">
        <f>IF('Cumulative Budget'!$AJ$36&lt;&gt;0, 'Cumulative Budget'!AI13-AD13, 'Cumulative Budget'!AH13-AD13)</f>
        <v>0</v>
      </c>
    </row>
    <row r="14" spans="1:31" x14ac:dyDescent="0.35">
      <c r="A14" s="173" t="s">
        <v>31</v>
      </c>
      <c r="F14" s="323">
        <f>'Year 1'!$AN$19</f>
        <v>0</v>
      </c>
      <c r="G14" s="324">
        <f>'Year 1'!$AQ$19</f>
        <v>0</v>
      </c>
      <c r="H14" s="325">
        <v>0</v>
      </c>
      <c r="I14" s="323">
        <f>'Year 2'!$AN$19</f>
        <v>0</v>
      </c>
      <c r="J14" s="324">
        <f>'Year 2'!$AQ$19</f>
        <v>0</v>
      </c>
      <c r="K14" s="325">
        <v>0</v>
      </c>
      <c r="L14" s="323">
        <f>'Year 3'!$AN$19</f>
        <v>0</v>
      </c>
      <c r="M14" s="324">
        <f>'Year 3'!$AQ$19</f>
        <v>0</v>
      </c>
      <c r="N14" s="325">
        <v>0</v>
      </c>
      <c r="O14" s="323">
        <f>'Year 4'!$AN$19</f>
        <v>0</v>
      </c>
      <c r="P14" s="324">
        <f>'Year 4'!$AQ$19</f>
        <v>0</v>
      </c>
      <c r="Q14" s="325">
        <v>0</v>
      </c>
      <c r="R14" s="323">
        <f>'Year 5'!$AN$19</f>
        <v>0</v>
      </c>
      <c r="S14" s="324">
        <f>'Year 5'!$AQ$19</f>
        <v>0</v>
      </c>
      <c r="T14" s="325">
        <v>0</v>
      </c>
      <c r="U14" s="323">
        <f>'Year 6'!$AN$19</f>
        <v>0</v>
      </c>
      <c r="V14" s="324">
        <f>'Year 6'!$AQ$19</f>
        <v>0</v>
      </c>
      <c r="W14" s="325">
        <v>0</v>
      </c>
      <c r="X14" s="323">
        <f>'Year 7'!$AN$19</f>
        <v>0</v>
      </c>
      <c r="Y14" s="324">
        <f>'Year 7'!$AQ$19</f>
        <v>0</v>
      </c>
      <c r="Z14" s="325">
        <v>0</v>
      </c>
      <c r="AA14" s="376">
        <f t="shared" ref="AA14:AA16" si="1">SUM(F14, I14, L14, O14, R14, U14, X14)</f>
        <v>0</v>
      </c>
      <c r="AB14" s="377">
        <f t="shared" ref="AB14:AB16" si="2">SUM(G14, J14, M14, P14, S14, V14, Y14)</f>
        <v>0</v>
      </c>
      <c r="AC14" s="377">
        <f t="shared" ref="AC14:AC16" si="3">SUM(H14, K14, N14, Q14, T14, W14, Z14)</f>
        <v>0</v>
      </c>
      <c r="AD14" s="378">
        <f t="shared" ref="AD14:AD16" si="4">SUM(AA14:AC14)</f>
        <v>0</v>
      </c>
      <c r="AE14" s="382">
        <f>IF('Cumulative Budget'!$AJ$36&lt;&gt;0, 'Cumulative Budget'!AI14-AD14, 'Cumulative Budget'!AH14-AD14)</f>
        <v>0</v>
      </c>
    </row>
    <row r="15" spans="1:31" x14ac:dyDescent="0.35">
      <c r="A15" s="172" t="s">
        <v>32</v>
      </c>
      <c r="B15" s="174"/>
      <c r="C15" s="174"/>
      <c r="D15" s="174"/>
      <c r="E15" s="174"/>
      <c r="F15" s="323">
        <f>'Year 1'!$AM$28</f>
        <v>0</v>
      </c>
      <c r="G15" s="324">
        <f>'Year 1'!$AP$28</f>
        <v>0</v>
      </c>
      <c r="H15" s="325">
        <f>'Year 1'!$AS$28</f>
        <v>0</v>
      </c>
      <c r="I15" s="323">
        <f>'Year 2'!$AM$28</f>
        <v>0</v>
      </c>
      <c r="J15" s="324">
        <f>'Year 2'!$AP$28</f>
        <v>0</v>
      </c>
      <c r="K15" s="325">
        <f>'Year 2'!$AS$28</f>
        <v>0</v>
      </c>
      <c r="L15" s="323">
        <f>'Year 3'!$AM$28</f>
        <v>0</v>
      </c>
      <c r="M15" s="324">
        <f>'Year 3'!$AP$28</f>
        <v>0</v>
      </c>
      <c r="N15" s="325">
        <f>'Year 3'!$AS$28</f>
        <v>0</v>
      </c>
      <c r="O15" s="323">
        <f>'Year 4'!$AM$28</f>
        <v>0</v>
      </c>
      <c r="P15" s="324">
        <f>'Year 4'!$AP$28</f>
        <v>0</v>
      </c>
      <c r="Q15" s="325">
        <f>'Year 4'!$AS$28</f>
        <v>0</v>
      </c>
      <c r="R15" s="323">
        <f>'Year 5'!$AM$28</f>
        <v>0</v>
      </c>
      <c r="S15" s="324">
        <f>'Year 5'!$AP$28</f>
        <v>0</v>
      </c>
      <c r="T15" s="325">
        <f>'Year 5'!$AS$28</f>
        <v>0</v>
      </c>
      <c r="U15" s="323">
        <f>'Year 6'!$AM$28</f>
        <v>0</v>
      </c>
      <c r="V15" s="324">
        <f>'Year 6'!$AP$28</f>
        <v>0</v>
      </c>
      <c r="W15" s="325">
        <f>'Year 6'!$AS$28</f>
        <v>0</v>
      </c>
      <c r="X15" s="323">
        <f>'Year 7'!$AM$28</f>
        <v>0</v>
      </c>
      <c r="Y15" s="324">
        <f>'Year 7'!$AP$28</f>
        <v>0</v>
      </c>
      <c r="Z15" s="325">
        <f>'Year 7'!$AS$28</f>
        <v>0</v>
      </c>
      <c r="AA15" s="376">
        <f t="shared" si="1"/>
        <v>0</v>
      </c>
      <c r="AB15" s="377">
        <f t="shared" si="2"/>
        <v>0</v>
      </c>
      <c r="AC15" s="377">
        <f t="shared" si="3"/>
        <v>0</v>
      </c>
      <c r="AD15" s="378">
        <f t="shared" si="4"/>
        <v>0</v>
      </c>
      <c r="AE15" s="382">
        <f>IF('Cumulative Budget'!$AJ$36&lt;&gt;0, 'Cumulative Budget'!AI15-AD15, 'Cumulative Budget'!AH15-AD15)</f>
        <v>0</v>
      </c>
    </row>
    <row r="16" spans="1:31" x14ac:dyDescent="0.35">
      <c r="A16" s="173" t="s">
        <v>33</v>
      </c>
      <c r="B16" s="174"/>
      <c r="C16" s="174"/>
      <c r="D16" s="174"/>
      <c r="E16" s="174"/>
      <c r="F16" s="323">
        <f>'Year 1'!$AN$28</f>
        <v>0</v>
      </c>
      <c r="G16" s="324">
        <f>'Year 1'!$AQ$28</f>
        <v>0</v>
      </c>
      <c r="H16" s="325">
        <v>0</v>
      </c>
      <c r="I16" s="323">
        <f>'Year 2'!$AN$28</f>
        <v>0</v>
      </c>
      <c r="J16" s="324">
        <f>'Year 2'!$AQ$28</f>
        <v>0</v>
      </c>
      <c r="K16" s="325">
        <v>0</v>
      </c>
      <c r="L16" s="323">
        <f>'Year 3'!$AN$28</f>
        <v>0</v>
      </c>
      <c r="M16" s="324">
        <f>'Year 3'!$AQ$28</f>
        <v>0</v>
      </c>
      <c r="N16" s="325">
        <v>0</v>
      </c>
      <c r="O16" s="323">
        <f>'Year 4'!$AN$28</f>
        <v>0</v>
      </c>
      <c r="P16" s="324">
        <f>'Year 4'!$AQ$28</f>
        <v>0</v>
      </c>
      <c r="Q16" s="325">
        <v>0</v>
      </c>
      <c r="R16" s="323">
        <f>'Year 5'!$AN$28</f>
        <v>0</v>
      </c>
      <c r="S16" s="324">
        <f>'Year 5'!$AQ$28</f>
        <v>0</v>
      </c>
      <c r="T16" s="325">
        <v>0</v>
      </c>
      <c r="U16" s="323">
        <f>'Year 6'!$AN$28</f>
        <v>0</v>
      </c>
      <c r="V16" s="324">
        <f>'Year 6'!$AQ$28</f>
        <v>0</v>
      </c>
      <c r="W16" s="325">
        <v>0</v>
      </c>
      <c r="X16" s="323">
        <f>'Year 7'!$AN$28</f>
        <v>0</v>
      </c>
      <c r="Y16" s="324">
        <f>'Year 7'!$AQ$28</f>
        <v>0</v>
      </c>
      <c r="Z16" s="325">
        <v>0</v>
      </c>
      <c r="AA16" s="376">
        <f t="shared" si="1"/>
        <v>0</v>
      </c>
      <c r="AB16" s="377">
        <f t="shared" si="2"/>
        <v>0</v>
      </c>
      <c r="AC16" s="377">
        <f t="shared" si="3"/>
        <v>0</v>
      </c>
      <c r="AD16" s="378">
        <f t="shared" si="4"/>
        <v>0</v>
      </c>
      <c r="AE16" s="382">
        <f>IF('Cumulative Budget'!$AJ$36&lt;&gt;0, 'Cumulative Budget'!AI16-AD16, 'Cumulative Budget'!AH16-AD16)</f>
        <v>0</v>
      </c>
    </row>
    <row r="17" spans="1:31" s="176" customFormat="1" x14ac:dyDescent="0.35">
      <c r="A17" s="175" t="s">
        <v>34</v>
      </c>
      <c r="B17" s="22"/>
      <c r="C17" s="22"/>
      <c r="D17" s="22"/>
      <c r="E17" s="22"/>
      <c r="F17" s="326">
        <f>SUM(F13:F16)</f>
        <v>0</v>
      </c>
      <c r="G17" s="327">
        <f t="shared" ref="G17:H17" si="5">SUM(G13:G16)</f>
        <v>0</v>
      </c>
      <c r="H17" s="328">
        <f t="shared" si="5"/>
        <v>0</v>
      </c>
      <c r="I17" s="326">
        <f>SUM(I13:I16)</f>
        <v>0</v>
      </c>
      <c r="J17" s="327">
        <f>SUM(J13:J16)</f>
        <v>0</v>
      </c>
      <c r="K17" s="328">
        <f>SUM(K13:K16)</f>
        <v>0</v>
      </c>
      <c r="L17" s="326">
        <f>SUM(L13:L16)</f>
        <v>0</v>
      </c>
      <c r="M17" s="327">
        <f t="shared" ref="M17" si="6">SUM(M13:M16)</f>
        <v>0</v>
      </c>
      <c r="N17" s="328">
        <f t="shared" ref="N17" si="7">SUM(N13:N16)</f>
        <v>0</v>
      </c>
      <c r="O17" s="326">
        <f>SUM(O13:O16)</f>
        <v>0</v>
      </c>
      <c r="P17" s="327">
        <f t="shared" ref="P17" si="8">SUM(P13:P16)</f>
        <v>0</v>
      </c>
      <c r="Q17" s="328">
        <f t="shared" ref="Q17" si="9">SUM(Q13:Q16)</f>
        <v>0</v>
      </c>
      <c r="R17" s="326">
        <f>SUM(R13:R16)</f>
        <v>0</v>
      </c>
      <c r="S17" s="327">
        <f t="shared" ref="S17" si="10">SUM(S13:S16)</f>
        <v>0</v>
      </c>
      <c r="T17" s="328">
        <f t="shared" ref="T17" si="11">SUM(T13:T16)</f>
        <v>0</v>
      </c>
      <c r="U17" s="326">
        <f>SUM(U13:U16)</f>
        <v>0</v>
      </c>
      <c r="V17" s="327">
        <f t="shared" ref="V17" si="12">SUM(V13:V16)</f>
        <v>0</v>
      </c>
      <c r="W17" s="328">
        <f t="shared" ref="W17" si="13">SUM(W13:W16)</f>
        <v>0</v>
      </c>
      <c r="X17" s="326">
        <f>SUM(X13:X16)</f>
        <v>0</v>
      </c>
      <c r="Y17" s="327">
        <f t="shared" ref="Y17" si="14">SUM(Y13:Y16)</f>
        <v>0</v>
      </c>
      <c r="Z17" s="328">
        <f t="shared" ref="Z17" si="15">SUM(Z13:Z16)</f>
        <v>0</v>
      </c>
      <c r="AA17" s="326">
        <f t="shared" ref="AA17" si="16">SUM(AA13:AA16)</f>
        <v>0</v>
      </c>
      <c r="AB17" s="327">
        <f>SUM(AB13:AB16)</f>
        <v>0</v>
      </c>
      <c r="AC17" s="327">
        <f t="shared" ref="AC17:AE17" si="17">SUM(AC13:AC16)</f>
        <v>0</v>
      </c>
      <c r="AD17" s="328">
        <f t="shared" si="17"/>
        <v>0</v>
      </c>
      <c r="AE17" s="383">
        <f t="shared" si="17"/>
        <v>0</v>
      </c>
    </row>
    <row r="18" spans="1:31" x14ac:dyDescent="0.35">
      <c r="A18" s="173"/>
      <c r="B18" s="174"/>
      <c r="C18" s="174"/>
      <c r="D18" s="174"/>
      <c r="E18" s="174"/>
      <c r="F18" s="329"/>
      <c r="G18" s="174"/>
      <c r="H18" s="330"/>
      <c r="I18" s="329"/>
      <c r="J18" s="174"/>
      <c r="K18" s="330"/>
      <c r="L18" s="329"/>
      <c r="M18" s="174"/>
      <c r="N18" s="330"/>
      <c r="O18" s="329"/>
      <c r="P18" s="174"/>
      <c r="Q18" s="330"/>
      <c r="R18" s="329"/>
      <c r="S18" s="174"/>
      <c r="T18" s="330"/>
      <c r="U18" s="329"/>
      <c r="V18" s="174"/>
      <c r="W18" s="330"/>
      <c r="X18" s="329"/>
      <c r="Y18" s="174"/>
      <c r="Z18" s="330"/>
      <c r="AA18" s="379"/>
      <c r="AB18" s="22"/>
      <c r="AC18" s="22"/>
      <c r="AD18" s="380"/>
      <c r="AE18" s="373"/>
    </row>
    <row r="19" spans="1:31" x14ac:dyDescent="0.35">
      <c r="A19" s="173" t="s">
        <v>35</v>
      </c>
      <c r="B19" s="174"/>
      <c r="C19" s="174"/>
      <c r="D19" s="174"/>
      <c r="E19" s="174"/>
      <c r="F19" s="331">
        <f>'Year 1'!$AQ$37</f>
        <v>0</v>
      </c>
      <c r="G19" s="332">
        <f>'Year 1'!$AR$37</f>
        <v>0</v>
      </c>
      <c r="H19" s="333">
        <f>'Year 1'!$AS$37</f>
        <v>0</v>
      </c>
      <c r="I19" s="331">
        <f>'Year 2'!$AQ$37</f>
        <v>0</v>
      </c>
      <c r="J19" s="332">
        <f>'Year 2'!$AR$37</f>
        <v>0</v>
      </c>
      <c r="K19" s="333">
        <f>'Year 2'!$AS$37</f>
        <v>0</v>
      </c>
      <c r="L19" s="331">
        <f>'Year 3'!$AQ$37</f>
        <v>0</v>
      </c>
      <c r="M19" s="332">
        <f>'Year 3'!$AR$37</f>
        <v>0</v>
      </c>
      <c r="N19" s="333">
        <f>'Year 3'!$AS$37</f>
        <v>0</v>
      </c>
      <c r="O19" s="331">
        <f>'Year 4'!$AQ$37</f>
        <v>0</v>
      </c>
      <c r="P19" s="332">
        <f>'Year 4'!$AR$37</f>
        <v>0</v>
      </c>
      <c r="Q19" s="333">
        <f>'Year 4'!$AS$37</f>
        <v>0</v>
      </c>
      <c r="R19" s="331">
        <f>'Year 5'!$AQ$37</f>
        <v>0</v>
      </c>
      <c r="S19" s="332">
        <f>'Year 5'!$AR$37</f>
        <v>0</v>
      </c>
      <c r="T19" s="333">
        <f>'Year 5'!$AS$37</f>
        <v>0</v>
      </c>
      <c r="U19" s="331">
        <f>'Year 6'!$AQ$37</f>
        <v>0</v>
      </c>
      <c r="V19" s="332">
        <f>'Year 6'!$AR$37</f>
        <v>0</v>
      </c>
      <c r="W19" s="333">
        <f>'Year 6'!$AS$37</f>
        <v>0</v>
      </c>
      <c r="X19" s="331">
        <f>'Year 7'!$AQ$37</f>
        <v>0</v>
      </c>
      <c r="Y19" s="332">
        <f>'Year 7'!$AR$37</f>
        <v>0</v>
      </c>
      <c r="Z19" s="333">
        <f>'Year 7'!$AS$37</f>
        <v>0</v>
      </c>
      <c r="AA19" s="376">
        <f>SUM(F19, I19, L19, O19, R19, U19, X19)</f>
        <v>0</v>
      </c>
      <c r="AB19" s="377">
        <f>SUM(G19, J19, M19, P19, S19, V19, Y19)</f>
        <v>0</v>
      </c>
      <c r="AC19" s="377">
        <f t="shared" ref="AC19" si="18">SUM(H19, K19, N19, Q19, T19, W19, Z19)</f>
        <v>0</v>
      </c>
      <c r="AD19" s="378">
        <f t="shared" ref="AD19:AD22" si="19">SUM(AA19:AC19)</f>
        <v>0</v>
      </c>
      <c r="AE19" s="382">
        <f>IF('Cumulative Budget'!$AJ$36&lt;&gt;0, 'Cumulative Budget'!AI19-AD19, 'Cumulative Budget'!AH19-AD19)</f>
        <v>0</v>
      </c>
    </row>
    <row r="20" spans="1:31" x14ac:dyDescent="0.35">
      <c r="A20" s="173" t="s">
        <v>36</v>
      </c>
      <c r="B20" s="174"/>
      <c r="C20" s="174"/>
      <c r="D20" s="174"/>
      <c r="E20" s="174"/>
      <c r="F20" s="331">
        <f>'Year 1'!$AQ$43</f>
        <v>0</v>
      </c>
      <c r="G20" s="332">
        <f>'Year 1'!$AR$43</f>
        <v>0</v>
      </c>
      <c r="H20" s="333">
        <f>'Year 1'!$AS$43</f>
        <v>0</v>
      </c>
      <c r="I20" s="331">
        <f>'Year 2'!$AQ$43</f>
        <v>0</v>
      </c>
      <c r="J20" s="332">
        <f>'Year 2'!$AR$43</f>
        <v>0</v>
      </c>
      <c r="K20" s="333">
        <f>'Year 2'!$AS$43</f>
        <v>0</v>
      </c>
      <c r="L20" s="331">
        <f>'Year 3'!$AQ$43</f>
        <v>0</v>
      </c>
      <c r="M20" s="332">
        <f>'Year 3'!$AR$43</f>
        <v>0</v>
      </c>
      <c r="N20" s="333">
        <f>'Year 3'!$AS$43</f>
        <v>0</v>
      </c>
      <c r="O20" s="331">
        <f>'Year 4'!$AQ$43</f>
        <v>0</v>
      </c>
      <c r="P20" s="332">
        <f>'Year 4'!$AR$43</f>
        <v>0</v>
      </c>
      <c r="Q20" s="333">
        <f>'Year 4'!$AS$43</f>
        <v>0</v>
      </c>
      <c r="R20" s="331">
        <f>'Year 5'!$AQ$43</f>
        <v>0</v>
      </c>
      <c r="S20" s="332">
        <f>'Year 5'!$AR$43</f>
        <v>0</v>
      </c>
      <c r="T20" s="333">
        <f>'Year 5'!$AS$43</f>
        <v>0</v>
      </c>
      <c r="U20" s="331">
        <f>'Year 6'!$AQ$43</f>
        <v>0</v>
      </c>
      <c r="V20" s="332">
        <f>'Year 6'!$AR$43</f>
        <v>0</v>
      </c>
      <c r="W20" s="333">
        <f>'Year 6'!$AS$43</f>
        <v>0</v>
      </c>
      <c r="X20" s="331">
        <f>'Year 7'!$AQ$43</f>
        <v>0</v>
      </c>
      <c r="Y20" s="332">
        <f>'Year 7'!$AR$43</f>
        <v>0</v>
      </c>
      <c r="Z20" s="333">
        <f>'Year 7'!$AS$43</f>
        <v>0</v>
      </c>
      <c r="AA20" s="376">
        <f>SUM(F20, I20, L20, O20, R20, U20, X20)</f>
        <v>0</v>
      </c>
      <c r="AB20" s="377">
        <f t="shared" ref="AB20:AB22" si="20">SUM(G20, J20, M20, P20, S20, V20, Y20)</f>
        <v>0</v>
      </c>
      <c r="AC20" s="377">
        <f t="shared" ref="AC20:AC22" si="21">SUM(H20, K20, N20, Q20, T20, W20, Z20)</f>
        <v>0</v>
      </c>
      <c r="AD20" s="378">
        <f t="shared" si="19"/>
        <v>0</v>
      </c>
      <c r="AE20" s="382">
        <f>IF('Cumulative Budget'!$AJ$36&lt;&gt;0, 'Cumulative Budget'!AI20-AD20, 'Cumulative Budget'!AH20-AD20)</f>
        <v>0</v>
      </c>
    </row>
    <row r="21" spans="1:31" x14ac:dyDescent="0.35">
      <c r="A21" s="173" t="s">
        <v>37</v>
      </c>
      <c r="B21" s="174"/>
      <c r="C21" s="174"/>
      <c r="D21" s="174"/>
      <c r="E21" s="174"/>
      <c r="F21" s="331">
        <f>'Year 1'!$AQ$58</f>
        <v>0</v>
      </c>
      <c r="G21" s="332">
        <f>'Year 1'!$AR$58</f>
        <v>0</v>
      </c>
      <c r="H21" s="333">
        <f>'Year 1'!$AS$58</f>
        <v>0</v>
      </c>
      <c r="I21" s="331">
        <f>'Year 2'!$AQ$58</f>
        <v>0</v>
      </c>
      <c r="J21" s="332">
        <f>'Year 2'!$AR$58</f>
        <v>0</v>
      </c>
      <c r="K21" s="333">
        <f>'Year 2'!$AS$58</f>
        <v>0</v>
      </c>
      <c r="L21" s="331">
        <f>'Year 3'!$AQ$58</f>
        <v>0</v>
      </c>
      <c r="M21" s="332">
        <f>'Year 3'!$AR$58</f>
        <v>0</v>
      </c>
      <c r="N21" s="333">
        <f>'Year 3'!$AS$58</f>
        <v>0</v>
      </c>
      <c r="O21" s="331">
        <f>'Year 4'!$AQ$58</f>
        <v>0</v>
      </c>
      <c r="P21" s="332">
        <f>'Year 4'!$AR$58</f>
        <v>0</v>
      </c>
      <c r="Q21" s="333">
        <f>'Year 4'!$AS$58</f>
        <v>0</v>
      </c>
      <c r="R21" s="331">
        <f>'Year 5'!$AQ$58</f>
        <v>0</v>
      </c>
      <c r="S21" s="332">
        <f>'Year 5'!$AR$58</f>
        <v>0</v>
      </c>
      <c r="T21" s="333">
        <f>'Year 5'!$AS$58</f>
        <v>0</v>
      </c>
      <c r="U21" s="331">
        <f>'Year 6'!$AQ$58</f>
        <v>0</v>
      </c>
      <c r="V21" s="332">
        <f>'Year 6'!$AR$58</f>
        <v>0</v>
      </c>
      <c r="W21" s="333">
        <f>'Year 6'!$AS$58</f>
        <v>0</v>
      </c>
      <c r="X21" s="331">
        <f>'Year 7'!$AQ$58</f>
        <v>0</v>
      </c>
      <c r="Y21" s="332">
        <f>'Year 7'!$AR$58</f>
        <v>0</v>
      </c>
      <c r="Z21" s="333">
        <f>'Year 7'!$AS$58</f>
        <v>0</v>
      </c>
      <c r="AA21" s="376">
        <f t="shared" ref="AA21:AA22" si="22">SUM(F21, I21, L21, O21, R21, U21, X21)</f>
        <v>0</v>
      </c>
      <c r="AB21" s="377">
        <f t="shared" si="20"/>
        <v>0</v>
      </c>
      <c r="AC21" s="377">
        <f t="shared" si="21"/>
        <v>0</v>
      </c>
      <c r="AD21" s="378">
        <f t="shared" si="19"/>
        <v>0</v>
      </c>
      <c r="AE21" s="382">
        <f>IF('Cumulative Budget'!$AJ$36&lt;&gt;0, 'Cumulative Budget'!AI21-AD21, 'Cumulative Budget'!AH21-AD21)</f>
        <v>0</v>
      </c>
    </row>
    <row r="22" spans="1:31" x14ac:dyDescent="0.35">
      <c r="A22" s="173" t="s">
        <v>38</v>
      </c>
      <c r="B22" s="174"/>
      <c r="C22" s="174"/>
      <c r="D22" s="174"/>
      <c r="E22" s="174"/>
      <c r="F22" s="331">
        <f>'Year 1'!$AQ$71</f>
        <v>0</v>
      </c>
      <c r="G22" s="332">
        <f>'Year 1'!$AR$71</f>
        <v>0</v>
      </c>
      <c r="H22" s="333">
        <f>'Year 1'!$AS$71</f>
        <v>0</v>
      </c>
      <c r="I22" s="331">
        <f>'Year 2'!$AQ$71</f>
        <v>0</v>
      </c>
      <c r="J22" s="332">
        <f>'Year 2'!$AR$71</f>
        <v>0</v>
      </c>
      <c r="K22" s="333">
        <f>'Year 2'!$AS$71</f>
        <v>0</v>
      </c>
      <c r="L22" s="331">
        <f>'Year 3'!$AQ$71</f>
        <v>0</v>
      </c>
      <c r="M22" s="332">
        <f>'Year 3'!$AR$71</f>
        <v>0</v>
      </c>
      <c r="N22" s="333">
        <f>'Year 3'!$AS$71</f>
        <v>0</v>
      </c>
      <c r="O22" s="331">
        <f>'Year 4'!$AQ$71</f>
        <v>0</v>
      </c>
      <c r="P22" s="332">
        <f>'Year 4'!$AR$71</f>
        <v>0</v>
      </c>
      <c r="Q22" s="333">
        <f>'Year 4'!$AS$71</f>
        <v>0</v>
      </c>
      <c r="R22" s="331">
        <f>'Year 5'!$AQ$71</f>
        <v>0</v>
      </c>
      <c r="S22" s="332">
        <f>'Year 5'!$AR$71</f>
        <v>0</v>
      </c>
      <c r="T22" s="333">
        <f>'Year 5'!$AS$71</f>
        <v>0</v>
      </c>
      <c r="U22" s="331">
        <f>'Year 6'!$AQ$71</f>
        <v>0</v>
      </c>
      <c r="V22" s="332">
        <f>'Year 6'!$AR$71</f>
        <v>0</v>
      </c>
      <c r="W22" s="333">
        <f>'Year 6'!$AS$71</f>
        <v>0</v>
      </c>
      <c r="X22" s="331">
        <f>'Year 7'!$AQ$71</f>
        <v>0</v>
      </c>
      <c r="Y22" s="332">
        <f>'Year 7'!$AR$71</f>
        <v>0</v>
      </c>
      <c r="Z22" s="333">
        <f>'Year 7'!$AS$71</f>
        <v>0</v>
      </c>
      <c r="AA22" s="376">
        <f t="shared" si="22"/>
        <v>0</v>
      </c>
      <c r="AB22" s="377">
        <f t="shared" si="20"/>
        <v>0</v>
      </c>
      <c r="AC22" s="377">
        <f t="shared" si="21"/>
        <v>0</v>
      </c>
      <c r="AD22" s="378">
        <f t="shared" si="19"/>
        <v>0</v>
      </c>
      <c r="AE22" s="382">
        <f>IF('Cumulative Budget'!$AJ$36&lt;&gt;0, 'Cumulative Budget'!AI22-AD22, 'Cumulative Budget'!AH22-AD22)</f>
        <v>0</v>
      </c>
    </row>
    <row r="23" spans="1:31" s="176" customFormat="1" x14ac:dyDescent="0.35">
      <c r="A23" s="175" t="s">
        <v>39</v>
      </c>
      <c r="B23" s="22"/>
      <c r="C23" s="22"/>
      <c r="D23" s="22"/>
      <c r="E23" s="22"/>
      <c r="F23" s="334">
        <f>SUM(F19:F22)</f>
        <v>0</v>
      </c>
      <c r="G23" s="335">
        <f t="shared" ref="G23" si="23">SUM(G19:G22)</f>
        <v>0</v>
      </c>
      <c r="H23" s="336">
        <f>SUM(H19:H22)</f>
        <v>0</v>
      </c>
      <c r="I23" s="334">
        <f>SUM(I19:I22)</f>
        <v>0</v>
      </c>
      <c r="J23" s="335">
        <f>SUM(J19:J22)</f>
        <v>0</v>
      </c>
      <c r="K23" s="336">
        <f>SUM(K19:K22)</f>
        <v>0</v>
      </c>
      <c r="L23" s="334">
        <f>SUM(L19:L22)</f>
        <v>0</v>
      </c>
      <c r="M23" s="335">
        <f t="shared" ref="M23" si="24">SUM(M19:M22)</f>
        <v>0</v>
      </c>
      <c r="N23" s="336">
        <f>SUM(N19:N22)</f>
        <v>0</v>
      </c>
      <c r="O23" s="334">
        <f>SUM(O19:O22)</f>
        <v>0</v>
      </c>
      <c r="P23" s="335">
        <f t="shared" ref="P23" si="25">SUM(P19:P22)</f>
        <v>0</v>
      </c>
      <c r="Q23" s="336">
        <f>SUM(Q19:Q22)</f>
        <v>0</v>
      </c>
      <c r="R23" s="334">
        <f>SUM(R19:R22)</f>
        <v>0</v>
      </c>
      <c r="S23" s="335">
        <f t="shared" ref="S23" si="26">SUM(S19:S22)</f>
        <v>0</v>
      </c>
      <c r="T23" s="336">
        <f>SUM(T19:T22)</f>
        <v>0</v>
      </c>
      <c r="U23" s="334">
        <f>SUM(U19:U22)</f>
        <v>0</v>
      </c>
      <c r="V23" s="335">
        <f t="shared" ref="V23" si="27">SUM(V19:V22)</f>
        <v>0</v>
      </c>
      <c r="W23" s="336">
        <f>SUM(W19:W22)</f>
        <v>0</v>
      </c>
      <c r="X23" s="334">
        <f>SUM(X19:X22)</f>
        <v>0</v>
      </c>
      <c r="Y23" s="335">
        <f t="shared" ref="Y23" si="28">SUM(Y19:Y22)</f>
        <v>0</v>
      </c>
      <c r="Z23" s="336">
        <f>SUM(Z19:Z22)</f>
        <v>0</v>
      </c>
      <c r="AA23" s="334">
        <f t="shared" ref="AA23:AE23" si="29">SUM(AA19:AA22)</f>
        <v>0</v>
      </c>
      <c r="AB23" s="335">
        <f t="shared" si="29"/>
        <v>0</v>
      </c>
      <c r="AC23" s="335">
        <f t="shared" si="29"/>
        <v>0</v>
      </c>
      <c r="AD23" s="336">
        <f t="shared" si="29"/>
        <v>0</v>
      </c>
      <c r="AE23" s="382">
        <f t="shared" si="29"/>
        <v>0</v>
      </c>
    </row>
    <row r="24" spans="1:31" x14ac:dyDescent="0.35">
      <c r="A24" s="173"/>
      <c r="B24" s="174"/>
      <c r="C24" s="174"/>
      <c r="D24" s="174"/>
      <c r="E24" s="174"/>
      <c r="F24" s="329"/>
      <c r="G24" s="174"/>
      <c r="H24" s="330"/>
      <c r="I24" s="329"/>
      <c r="J24" s="174"/>
      <c r="K24" s="330"/>
      <c r="L24" s="329"/>
      <c r="M24" s="174"/>
      <c r="N24" s="330"/>
      <c r="O24" s="329"/>
      <c r="P24" s="174"/>
      <c r="Q24" s="330"/>
      <c r="R24" s="329"/>
      <c r="S24" s="174"/>
      <c r="T24" s="330"/>
      <c r="U24" s="329"/>
      <c r="V24" s="174"/>
      <c r="W24" s="330"/>
      <c r="X24" s="329"/>
      <c r="Y24" s="174"/>
      <c r="Z24" s="330"/>
      <c r="AA24" s="379"/>
      <c r="AB24" s="22"/>
      <c r="AC24" s="22"/>
      <c r="AD24" s="380"/>
      <c r="AE24" s="373"/>
    </row>
    <row r="25" spans="1:31" s="176" customFormat="1" x14ac:dyDescent="0.35">
      <c r="A25" s="175" t="s">
        <v>40</v>
      </c>
      <c r="B25" s="22"/>
      <c r="C25" s="22"/>
      <c r="D25" s="22"/>
      <c r="E25" s="22"/>
      <c r="F25" s="337">
        <f>'Year 1'!$AQ$77</f>
        <v>0</v>
      </c>
      <c r="G25" s="163">
        <f>'Year 1'!$AS$77</f>
        <v>0</v>
      </c>
      <c r="H25" s="338">
        <v>0</v>
      </c>
      <c r="I25" s="337">
        <f>'Year 2'!$AQ$77</f>
        <v>0</v>
      </c>
      <c r="J25" s="163">
        <f>'Year 2'!$AS$77</f>
        <v>0</v>
      </c>
      <c r="K25" s="338">
        <v>0</v>
      </c>
      <c r="L25" s="337">
        <f>'Year 3'!$AQ$77</f>
        <v>0</v>
      </c>
      <c r="M25" s="163">
        <f>'Year 3'!$AS$77</f>
        <v>0</v>
      </c>
      <c r="N25" s="338">
        <v>0</v>
      </c>
      <c r="O25" s="337">
        <f>'Year 4'!$AQ$77</f>
        <v>0</v>
      </c>
      <c r="P25" s="163">
        <f>'Year 4'!$AS$77</f>
        <v>0</v>
      </c>
      <c r="Q25" s="338">
        <v>0</v>
      </c>
      <c r="R25" s="337">
        <f>'Year 5'!$AQ$77</f>
        <v>0</v>
      </c>
      <c r="S25" s="163">
        <f>'Year 5'!$AS$77</f>
        <v>0</v>
      </c>
      <c r="T25" s="338">
        <v>0</v>
      </c>
      <c r="U25" s="337">
        <f>'Year 6'!$AQ$77</f>
        <v>0</v>
      </c>
      <c r="V25" s="163">
        <f>'Year 6'!$AS$77</f>
        <v>0</v>
      </c>
      <c r="W25" s="338">
        <v>0</v>
      </c>
      <c r="X25" s="337">
        <f>'Year 7'!$AQ$77</f>
        <v>0</v>
      </c>
      <c r="Y25" s="163">
        <f>'Year 7'!$AS$77</f>
        <v>0</v>
      </c>
      <c r="Z25" s="338">
        <v>0</v>
      </c>
      <c r="AA25" s="376">
        <f t="shared" ref="AA25" si="30">SUM(F25, I25, L25, O25, R25, U25, X25)</f>
        <v>0</v>
      </c>
      <c r="AB25" s="377">
        <f t="shared" ref="AB25" si="31">SUM(G25, J25, M25, P25, S25, V25, Y25)</f>
        <v>0</v>
      </c>
      <c r="AC25" s="377">
        <v>0</v>
      </c>
      <c r="AD25" s="378">
        <f>SUM(AA25:AB25)</f>
        <v>0</v>
      </c>
      <c r="AE25" s="382">
        <f>IF('Cumulative Budget'!$AJ$36&lt;&gt;0, 'Cumulative Budget'!AI25-AD25, 'Cumulative Budget'!AH25-AD25)</f>
        <v>0</v>
      </c>
    </row>
    <row r="26" spans="1:31" x14ac:dyDescent="0.35">
      <c r="A26" s="173"/>
      <c r="B26" s="174"/>
      <c r="C26" s="174"/>
      <c r="D26" s="174"/>
      <c r="E26" s="174"/>
      <c r="F26" s="329"/>
      <c r="G26" s="174"/>
      <c r="H26" s="330"/>
      <c r="I26" s="329"/>
      <c r="J26" s="174"/>
      <c r="K26" s="330"/>
      <c r="L26" s="329"/>
      <c r="M26" s="174"/>
      <c r="N26" s="330"/>
      <c r="O26" s="329"/>
      <c r="P26" s="174"/>
      <c r="Q26" s="330"/>
      <c r="R26" s="329"/>
      <c r="S26" s="174"/>
      <c r="T26" s="330"/>
      <c r="U26" s="329"/>
      <c r="V26" s="174"/>
      <c r="W26" s="330"/>
      <c r="X26" s="329"/>
      <c r="Y26" s="174"/>
      <c r="Z26" s="330"/>
      <c r="AA26" s="379"/>
      <c r="AB26" s="22"/>
      <c r="AC26" s="22"/>
      <c r="AD26" s="380"/>
      <c r="AE26" s="373"/>
    </row>
    <row r="27" spans="1:31" x14ac:dyDescent="0.35">
      <c r="A27" s="173" t="s">
        <v>73</v>
      </c>
      <c r="B27" s="174"/>
      <c r="C27" s="174"/>
      <c r="D27" s="174"/>
      <c r="E27" s="174"/>
      <c r="F27" s="339">
        <f>'Year 1'!$AQ$79</f>
        <v>0</v>
      </c>
      <c r="G27" s="174"/>
      <c r="H27" s="330"/>
      <c r="I27" s="339">
        <f>'Year 2'!$AQ$79</f>
        <v>0</v>
      </c>
      <c r="J27" s="174"/>
      <c r="K27" s="330"/>
      <c r="L27" s="339">
        <f>'Year 3'!$AQ$79</f>
        <v>0</v>
      </c>
      <c r="M27" s="174"/>
      <c r="N27" s="330"/>
      <c r="O27" s="339">
        <f>'Year 4'!$AQ$79</f>
        <v>0</v>
      </c>
      <c r="P27" s="174"/>
      <c r="Q27" s="330"/>
      <c r="R27" s="339">
        <f>'Year 5'!$AQ$79</f>
        <v>0</v>
      </c>
      <c r="S27" s="174"/>
      <c r="T27" s="330"/>
      <c r="U27" s="339">
        <f>'Year 6'!$AQ$79</f>
        <v>0</v>
      </c>
      <c r="V27" s="174"/>
      <c r="W27" s="330"/>
      <c r="X27" s="339">
        <f>'Year 7'!$AQ$79</f>
        <v>0</v>
      </c>
      <c r="Y27" s="174"/>
      <c r="Z27" s="330"/>
      <c r="AA27" s="376">
        <f>SUM(F27, I27, L27, O27, R27, U27, X27)</f>
        <v>0</v>
      </c>
      <c r="AB27" s="169"/>
      <c r="AC27" s="169"/>
      <c r="AD27" s="537">
        <f>SUM(AA27:AC28)</f>
        <v>0</v>
      </c>
      <c r="AE27" s="538">
        <v>0</v>
      </c>
    </row>
    <row r="28" spans="1:31" x14ac:dyDescent="0.35">
      <c r="A28" s="173" t="s">
        <v>42</v>
      </c>
      <c r="B28" s="174"/>
      <c r="C28" s="174"/>
      <c r="D28" s="174"/>
      <c r="E28" s="174"/>
      <c r="F28" s="329"/>
      <c r="G28" s="332">
        <f>'Year 1'!$AR$79</f>
        <v>0</v>
      </c>
      <c r="H28" s="333">
        <f>'Year 1'!$AS$79</f>
        <v>0</v>
      </c>
      <c r="I28" s="329"/>
      <c r="J28" s="332">
        <f>'Year 2'!$AR$79</f>
        <v>0</v>
      </c>
      <c r="K28" s="333">
        <f>'Year 2'!$AS$79</f>
        <v>0</v>
      </c>
      <c r="L28" s="329"/>
      <c r="M28" s="332">
        <f>'Year 3'!$AR$79</f>
        <v>0</v>
      </c>
      <c r="N28" s="333">
        <f>'Year 3'!$AS$79</f>
        <v>0</v>
      </c>
      <c r="O28" s="329"/>
      <c r="P28" s="332">
        <f>'Year 4'!$AR$79</f>
        <v>0</v>
      </c>
      <c r="Q28" s="333">
        <f>'Year 4'!$AS$79</f>
        <v>0</v>
      </c>
      <c r="R28" s="329"/>
      <c r="S28" s="332">
        <f>'Year 5'!$AR$79</f>
        <v>0</v>
      </c>
      <c r="T28" s="333">
        <f>'Year 5'!$AS$79</f>
        <v>0</v>
      </c>
      <c r="U28" s="329"/>
      <c r="V28" s="332">
        <f>'Year 6'!$AR$79</f>
        <v>0</v>
      </c>
      <c r="W28" s="333">
        <f>'Year 6'!$AS$79</f>
        <v>0</v>
      </c>
      <c r="X28" s="329"/>
      <c r="Y28" s="332">
        <f>'Year 7'!$AR$79</f>
        <v>0</v>
      </c>
      <c r="Z28" s="333">
        <f>'Year 7'!$AS$79</f>
        <v>0</v>
      </c>
      <c r="AA28" s="381"/>
      <c r="AB28" s="377">
        <f>SUM(G28, J28, M28, P28, S28, V28, Y28)</f>
        <v>0</v>
      </c>
      <c r="AC28" s="377">
        <f>SUM(H28, K28, N28, Q28, T28, W28, Z28)</f>
        <v>0</v>
      </c>
      <c r="AD28" s="537"/>
      <c r="AE28" s="538"/>
    </row>
    <row r="29" spans="1:31" x14ac:dyDescent="0.35">
      <c r="A29" s="173"/>
      <c r="B29" s="174"/>
      <c r="C29" s="174"/>
      <c r="D29" s="174"/>
      <c r="E29" s="174"/>
      <c r="F29" s="329"/>
      <c r="G29" s="174"/>
      <c r="H29" s="330"/>
      <c r="I29" s="329"/>
      <c r="J29" s="174"/>
      <c r="K29" s="330"/>
      <c r="L29" s="329"/>
      <c r="M29" s="174"/>
      <c r="N29" s="330"/>
      <c r="O29" s="329"/>
      <c r="P29" s="174"/>
      <c r="Q29" s="330"/>
      <c r="R29" s="329"/>
      <c r="S29" s="174"/>
      <c r="T29" s="330"/>
      <c r="U29" s="329"/>
      <c r="V29" s="174"/>
      <c r="W29" s="330"/>
      <c r="X29" s="329"/>
      <c r="Y29" s="174"/>
      <c r="Z29" s="330"/>
      <c r="AA29" s="379"/>
      <c r="AB29" s="22"/>
      <c r="AC29" s="22"/>
      <c r="AD29" s="380"/>
      <c r="AE29" s="373"/>
    </row>
    <row r="30" spans="1:31" x14ac:dyDescent="0.35">
      <c r="A30" s="173"/>
      <c r="B30" s="174"/>
      <c r="C30" s="174"/>
      <c r="D30" s="174"/>
      <c r="E30" s="174"/>
      <c r="F30" s="329"/>
      <c r="G30" s="174"/>
      <c r="H30" s="330"/>
      <c r="I30" s="329"/>
      <c r="J30" s="174"/>
      <c r="K30" s="330"/>
      <c r="L30" s="329"/>
      <c r="M30" s="174"/>
      <c r="N30" s="330"/>
      <c r="O30" s="329"/>
      <c r="P30" s="174"/>
      <c r="Q30" s="330"/>
      <c r="R30" s="329"/>
      <c r="S30" s="174"/>
      <c r="T30" s="330"/>
      <c r="U30" s="329"/>
      <c r="V30" s="174"/>
      <c r="W30" s="330"/>
      <c r="X30" s="329"/>
      <c r="Y30" s="174"/>
      <c r="Z30" s="330"/>
      <c r="AA30" s="379"/>
      <c r="AB30" s="22"/>
      <c r="AC30" s="22"/>
      <c r="AD30" s="380"/>
      <c r="AE30" s="373"/>
    </row>
    <row r="31" spans="1:31" s="171" customFormat="1" x14ac:dyDescent="0.35">
      <c r="A31" s="177"/>
      <c r="B31" s="178"/>
      <c r="C31" s="178"/>
      <c r="D31" s="178"/>
      <c r="E31" s="178"/>
      <c r="F31" s="515" t="s">
        <v>43</v>
      </c>
      <c r="G31" s="539"/>
      <c r="H31" s="516"/>
      <c r="I31" s="515" t="s">
        <v>44</v>
      </c>
      <c r="J31" s="539"/>
      <c r="K31" s="516"/>
      <c r="L31" s="515" t="s">
        <v>45</v>
      </c>
      <c r="M31" s="539"/>
      <c r="N31" s="516"/>
      <c r="O31" s="515" t="s">
        <v>46</v>
      </c>
      <c r="P31" s="539"/>
      <c r="Q31" s="516"/>
      <c r="R31" s="515" t="s">
        <v>47</v>
      </c>
      <c r="S31" s="539"/>
      <c r="T31" s="516"/>
      <c r="U31" s="515" t="s">
        <v>48</v>
      </c>
      <c r="V31" s="539"/>
      <c r="W31" s="516"/>
      <c r="X31" s="515" t="s">
        <v>49</v>
      </c>
      <c r="Y31" s="539"/>
      <c r="Z31" s="516"/>
      <c r="AA31" s="515" t="s">
        <v>74</v>
      </c>
      <c r="AB31" s="539"/>
      <c r="AC31" s="539"/>
      <c r="AD31" s="516"/>
      <c r="AE31" s="374" t="s">
        <v>75</v>
      </c>
    </row>
    <row r="32" spans="1:31" x14ac:dyDescent="0.35">
      <c r="A32" s="175" t="s">
        <v>52</v>
      </c>
      <c r="B32" s="174"/>
      <c r="C32" s="174"/>
      <c r="D32" s="174"/>
      <c r="E32" s="174"/>
      <c r="F32" s="543">
        <f>SUM(F27, G28, H28)</f>
        <v>0</v>
      </c>
      <c r="G32" s="544"/>
      <c r="H32" s="545"/>
      <c r="I32" s="543">
        <f t="shared" ref="I32" si="32">SUM(I27, J28, K28)</f>
        <v>0</v>
      </c>
      <c r="J32" s="544"/>
      <c r="K32" s="545"/>
      <c r="L32" s="543">
        <f t="shared" ref="L32" si="33">SUM(L27, M28, N28)</f>
        <v>0</v>
      </c>
      <c r="M32" s="544"/>
      <c r="N32" s="545"/>
      <c r="O32" s="543">
        <f t="shared" ref="O32" si="34">SUM(O27, P28, Q28)</f>
        <v>0</v>
      </c>
      <c r="P32" s="544"/>
      <c r="Q32" s="545"/>
      <c r="R32" s="543">
        <f t="shared" ref="R32" si="35">SUM(R27, S28, T28)</f>
        <v>0</v>
      </c>
      <c r="S32" s="544"/>
      <c r="T32" s="545"/>
      <c r="U32" s="543">
        <f t="shared" ref="U32" si="36">SUM(U27, V28, W28)</f>
        <v>0</v>
      </c>
      <c r="V32" s="544"/>
      <c r="W32" s="545"/>
      <c r="X32" s="543">
        <f>SUM(X27, Y28, Z28)</f>
        <v>0</v>
      </c>
      <c r="Y32" s="544"/>
      <c r="Z32" s="545"/>
      <c r="AA32" s="540">
        <f>SUM(F32:Z32)</f>
        <v>0</v>
      </c>
      <c r="AB32" s="541"/>
      <c r="AC32" s="541"/>
      <c r="AD32" s="542"/>
      <c r="AE32" s="384">
        <f>SUM(AE27:AE28)</f>
        <v>0</v>
      </c>
    </row>
    <row r="33" spans="1:30" x14ac:dyDescent="0.35">
      <c r="A33" s="22"/>
      <c r="B33" s="174"/>
      <c r="C33" s="174"/>
      <c r="D33" s="174"/>
      <c r="E33" s="174"/>
      <c r="F33" s="179"/>
      <c r="G33" s="179"/>
      <c r="H33" s="179"/>
      <c r="I33" s="180"/>
      <c r="J33" s="180"/>
      <c r="K33" s="180"/>
      <c r="L33" s="180"/>
      <c r="M33" s="180"/>
      <c r="N33" s="180"/>
      <c r="O33" s="180"/>
      <c r="P33" s="180"/>
      <c r="Q33" s="180"/>
      <c r="R33" s="180"/>
      <c r="S33" s="180"/>
      <c r="T33" s="180"/>
      <c r="U33" s="180"/>
      <c r="V33" s="180"/>
      <c r="W33" s="180"/>
      <c r="X33" s="180"/>
      <c r="Y33" s="180"/>
      <c r="Z33" s="180"/>
      <c r="AA33" s="174"/>
      <c r="AB33" s="174"/>
      <c r="AC33" s="174"/>
      <c r="AD33" s="174"/>
    </row>
    <row r="34" spans="1:30" x14ac:dyDescent="0.35">
      <c r="A34" s="22"/>
      <c r="B34" s="174"/>
      <c r="C34" s="174"/>
      <c r="D34" s="174"/>
      <c r="E34" s="174"/>
      <c r="F34" s="180"/>
      <c r="G34" s="181"/>
      <c r="H34" s="181"/>
      <c r="I34" s="181"/>
      <c r="J34" s="180"/>
      <c r="K34" s="180"/>
      <c r="L34" s="180"/>
      <c r="M34" s="180"/>
      <c r="N34" s="180"/>
      <c r="O34" s="180"/>
      <c r="P34" s="180"/>
      <c r="Q34" s="180"/>
      <c r="R34" s="180"/>
      <c r="S34" s="180"/>
      <c r="T34" s="180"/>
      <c r="U34" s="180"/>
      <c r="V34" s="180"/>
      <c r="W34" s="180"/>
      <c r="X34" s="180"/>
      <c r="Y34" s="180"/>
      <c r="Z34" s="180"/>
      <c r="AA34" s="174"/>
      <c r="AB34" s="174"/>
      <c r="AC34" s="174"/>
      <c r="AD34" s="174"/>
    </row>
    <row r="35" spans="1:30" ht="16" thickBot="1" x14ac:dyDescent="0.4">
      <c r="A35" s="565"/>
      <c r="B35" s="565"/>
      <c r="C35" s="565"/>
      <c r="D35" s="565"/>
      <c r="E35" s="565"/>
      <c r="F35" s="565"/>
      <c r="G35" s="553"/>
      <c r="H35" s="554"/>
      <c r="I35" s="182"/>
      <c r="L35" s="180"/>
      <c r="M35" s="180"/>
      <c r="N35" s="180"/>
      <c r="O35" s="180"/>
      <c r="P35" s="180"/>
      <c r="Q35" s="180"/>
      <c r="R35" s="180"/>
      <c r="S35" s="180"/>
      <c r="T35" s="180"/>
      <c r="U35" s="180"/>
      <c r="V35" s="180"/>
      <c r="W35" s="180"/>
      <c r="X35" s="180"/>
      <c r="Y35" s="180"/>
      <c r="Z35" s="180"/>
      <c r="AA35" s="174"/>
      <c r="AB35" s="174"/>
      <c r="AC35" s="174"/>
      <c r="AD35" s="174"/>
    </row>
    <row r="36" spans="1:30" x14ac:dyDescent="0.35">
      <c r="A36" s="566" t="s">
        <v>76</v>
      </c>
      <c r="B36" s="567"/>
      <c r="C36" s="567"/>
      <c r="D36" s="567"/>
      <c r="E36" s="567"/>
      <c r="F36" s="567"/>
      <c r="G36" s="555">
        <f>AA27</f>
        <v>0</v>
      </c>
      <c r="H36" s="556"/>
      <c r="I36" s="180"/>
      <c r="J36" s="180"/>
      <c r="K36" s="180"/>
      <c r="L36" s="174"/>
      <c r="M36" s="174"/>
      <c r="N36" s="174"/>
      <c r="O36" s="174"/>
      <c r="P36" s="174"/>
      <c r="Q36" s="174"/>
      <c r="R36" s="174"/>
      <c r="S36" s="174"/>
      <c r="T36" s="174"/>
      <c r="U36" s="174"/>
      <c r="V36" s="174"/>
      <c r="W36" s="174"/>
      <c r="X36" s="174"/>
      <c r="Y36" s="174"/>
      <c r="Z36" s="174"/>
      <c r="AA36" s="174"/>
      <c r="AB36" s="174"/>
      <c r="AC36" s="174"/>
      <c r="AD36" s="174"/>
    </row>
    <row r="37" spans="1:30" x14ac:dyDescent="0.35">
      <c r="A37" s="568" t="s">
        <v>56</v>
      </c>
      <c r="B37" s="569"/>
      <c r="C37" s="569"/>
      <c r="D37" s="569"/>
      <c r="E37" s="569"/>
      <c r="F37" s="569"/>
      <c r="G37" s="559">
        <f>AB28</f>
        <v>0</v>
      </c>
      <c r="H37" s="560"/>
      <c r="I37" s="180"/>
      <c r="J37" s="180"/>
      <c r="K37" s="180"/>
      <c r="L37" s="174"/>
      <c r="M37" s="174"/>
      <c r="N37" s="174"/>
      <c r="O37" s="174"/>
      <c r="P37" s="174"/>
      <c r="Q37" s="174"/>
      <c r="R37" s="174"/>
      <c r="S37" s="174"/>
      <c r="T37" s="174"/>
      <c r="U37" s="174"/>
      <c r="V37" s="174"/>
      <c r="W37" s="174"/>
      <c r="X37" s="174"/>
      <c r="Y37" s="174"/>
      <c r="Z37" s="174"/>
      <c r="AA37" s="174"/>
      <c r="AB37" s="174"/>
      <c r="AC37" s="174"/>
      <c r="AD37" s="174"/>
    </row>
    <row r="38" spans="1:30" x14ac:dyDescent="0.35">
      <c r="A38" s="533" t="s">
        <v>57</v>
      </c>
      <c r="B38" s="534"/>
      <c r="C38" s="534"/>
      <c r="D38" s="534"/>
      <c r="E38" s="534"/>
      <c r="F38" s="551"/>
      <c r="G38" s="559">
        <f>AC28</f>
        <v>0</v>
      </c>
      <c r="H38" s="560"/>
      <c r="I38" s="180"/>
      <c r="J38" s="180"/>
      <c r="K38" s="180"/>
      <c r="L38" s="174"/>
      <c r="M38" s="174"/>
      <c r="N38" s="174"/>
      <c r="O38" s="174"/>
      <c r="P38" s="174"/>
      <c r="Q38" s="174"/>
      <c r="R38" s="174"/>
      <c r="S38" s="174"/>
      <c r="T38" s="174"/>
      <c r="U38" s="174"/>
      <c r="V38" s="174"/>
      <c r="W38" s="174"/>
      <c r="X38" s="174"/>
      <c r="Y38" s="174"/>
      <c r="Z38" s="174"/>
      <c r="AA38" s="174"/>
      <c r="AB38" s="174"/>
      <c r="AC38" s="174"/>
      <c r="AD38" s="174"/>
    </row>
    <row r="39" spans="1:30" x14ac:dyDescent="0.35">
      <c r="A39" s="533" t="s">
        <v>58</v>
      </c>
      <c r="B39" s="534"/>
      <c r="C39" s="534"/>
      <c r="D39" s="534"/>
      <c r="E39" s="534"/>
      <c r="F39" s="551"/>
      <c r="G39" s="559">
        <f>SUM(G37:H38)</f>
        <v>0</v>
      </c>
      <c r="H39" s="560"/>
      <c r="I39" s="180"/>
      <c r="J39" s="180"/>
      <c r="K39" s="180"/>
      <c r="L39" s="174"/>
      <c r="M39" s="174"/>
      <c r="N39" s="174"/>
      <c r="O39" s="174"/>
      <c r="P39" s="174"/>
      <c r="Q39" s="174"/>
      <c r="R39" s="174"/>
      <c r="S39" s="174"/>
      <c r="T39" s="174"/>
      <c r="U39" s="174"/>
      <c r="V39" s="174"/>
      <c r="W39" s="174"/>
      <c r="X39" s="174"/>
      <c r="Y39" s="174"/>
      <c r="Z39" s="174"/>
      <c r="AA39" s="174"/>
      <c r="AB39" s="174"/>
      <c r="AC39" s="174"/>
      <c r="AD39" s="174"/>
    </row>
    <row r="40" spans="1:30" x14ac:dyDescent="0.35">
      <c r="A40" s="533" t="s">
        <v>59</v>
      </c>
      <c r="B40" s="534"/>
      <c r="C40" s="534"/>
      <c r="D40" s="534"/>
      <c r="E40" s="534"/>
      <c r="F40" s="551"/>
      <c r="G40" s="561" t="e">
        <f>G38/G39</f>
        <v>#DIV/0!</v>
      </c>
      <c r="H40" s="562"/>
      <c r="I40" s="182"/>
      <c r="J40" s="180"/>
      <c r="K40" s="180"/>
      <c r="L40" s="174"/>
      <c r="M40" s="174"/>
      <c r="N40" s="174"/>
      <c r="O40" s="174"/>
      <c r="P40" s="174"/>
      <c r="Q40" s="174"/>
      <c r="R40" s="174"/>
      <c r="S40" s="174"/>
      <c r="T40" s="174"/>
      <c r="U40" s="174"/>
      <c r="V40" s="174"/>
      <c r="W40" s="174"/>
      <c r="X40" s="174"/>
      <c r="Y40" s="174"/>
      <c r="Z40" s="174"/>
      <c r="AA40" s="174"/>
      <c r="AB40" s="174"/>
      <c r="AC40" s="174"/>
      <c r="AD40" s="174"/>
    </row>
    <row r="41" spans="1:30" x14ac:dyDescent="0.35">
      <c r="A41" s="533" t="s">
        <v>60</v>
      </c>
      <c r="B41" s="534"/>
      <c r="C41" s="534"/>
      <c r="D41" s="534"/>
      <c r="E41" s="534"/>
      <c r="F41" s="551"/>
      <c r="G41" s="563" t="e">
        <f>H45&amp;H46&amp;H47</f>
        <v>#DIV/0!</v>
      </c>
      <c r="H41" s="564"/>
      <c r="I41" s="183"/>
      <c r="J41" s="180"/>
      <c r="K41" s="180"/>
      <c r="L41" s="174"/>
      <c r="M41" s="174"/>
      <c r="N41" s="174"/>
      <c r="O41" s="174"/>
      <c r="P41" s="174"/>
      <c r="Q41" s="174"/>
      <c r="R41" s="174"/>
      <c r="S41" s="174"/>
      <c r="T41" s="174"/>
      <c r="U41" s="174"/>
      <c r="V41" s="174"/>
      <c r="W41" s="174"/>
      <c r="X41" s="174"/>
      <c r="Y41" s="174"/>
      <c r="Z41" s="174"/>
      <c r="AA41" s="174"/>
      <c r="AB41" s="174"/>
      <c r="AC41" s="174"/>
      <c r="AD41" s="174"/>
    </row>
    <row r="42" spans="1:30" ht="16" thickBot="1" x14ac:dyDescent="0.4">
      <c r="A42" s="531" t="s">
        <v>61</v>
      </c>
      <c r="B42" s="532"/>
      <c r="C42" s="532"/>
      <c r="D42" s="532"/>
      <c r="E42" s="532"/>
      <c r="F42" s="552"/>
      <c r="G42" s="557">
        <f>G36+G39</f>
        <v>0</v>
      </c>
      <c r="H42" s="558"/>
      <c r="I42" s="180"/>
      <c r="J42" s="180"/>
      <c r="K42" s="180"/>
      <c r="L42" s="174"/>
      <c r="M42" s="174"/>
      <c r="N42" s="174"/>
      <c r="O42" s="174"/>
      <c r="P42" s="174"/>
      <c r="Q42" s="174"/>
      <c r="R42" s="174"/>
      <c r="S42" s="174"/>
      <c r="T42" s="174"/>
      <c r="U42" s="174"/>
      <c r="V42" s="174"/>
      <c r="W42" s="174"/>
      <c r="X42" s="174"/>
      <c r="Y42" s="174"/>
      <c r="Z42" s="174"/>
      <c r="AA42" s="174"/>
      <c r="AB42" s="174"/>
      <c r="AC42" s="174"/>
      <c r="AD42" s="174"/>
    </row>
    <row r="43" spans="1:30" x14ac:dyDescent="0.35">
      <c r="A43" s="174"/>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row>
    <row r="44" spans="1:30" x14ac:dyDescent="0.35">
      <c r="A44" s="174"/>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row>
    <row r="45" spans="1:30" x14ac:dyDescent="0.35">
      <c r="H45" s="2" t="e">
        <f>G36/G36</f>
        <v>#DIV/0!</v>
      </c>
    </row>
    <row r="46" spans="1:30" x14ac:dyDescent="0.35">
      <c r="H46" s="2" t="s">
        <v>62</v>
      </c>
    </row>
    <row r="47" spans="1:30" x14ac:dyDescent="0.35">
      <c r="G47" s="184"/>
      <c r="H47" s="184" t="e">
        <f>G39/G36</f>
        <v>#DIV/0!</v>
      </c>
    </row>
  </sheetData>
  <sheetProtection algorithmName="SHA-512" hashValue="vTF85GkhuJaS81KF7EojTVUWwR/foDFtvtU1lNNAM8TMVVMUWDiYdNldu7+Gv9luibrnWqJzvD6d/z43+UUrVg==" saltValue="KqJUPxU78M2ZFcGlmzkDmA==" spinCount="100000" sheet="1" formatCells="0" formatColumns="0" formatRows="0"/>
  <mergeCells count="50">
    <mergeCell ref="A41:F41"/>
    <mergeCell ref="A42:F42"/>
    <mergeCell ref="A38:F38"/>
    <mergeCell ref="A39:F39"/>
    <mergeCell ref="G35:H35"/>
    <mergeCell ref="G36:H36"/>
    <mergeCell ref="G42:H42"/>
    <mergeCell ref="G37:H37"/>
    <mergeCell ref="G38:H38"/>
    <mergeCell ref="G39:H39"/>
    <mergeCell ref="G40:H40"/>
    <mergeCell ref="G41:H41"/>
    <mergeCell ref="A35:F35"/>
    <mergeCell ref="A36:F36"/>
    <mergeCell ref="A37:F37"/>
    <mergeCell ref="A40:F40"/>
    <mergeCell ref="E5:O5"/>
    <mergeCell ref="E6:O6"/>
    <mergeCell ref="E7:O7"/>
    <mergeCell ref="AE11:AE12"/>
    <mergeCell ref="F3:J3"/>
    <mergeCell ref="AA11:AA12"/>
    <mergeCell ref="AB11:AB12"/>
    <mergeCell ref="AC11:AC12"/>
    <mergeCell ref="X11:Z11"/>
    <mergeCell ref="AD11:AD12"/>
    <mergeCell ref="R11:T11"/>
    <mergeCell ref="F32:H32"/>
    <mergeCell ref="F31:H31"/>
    <mergeCell ref="F11:H11"/>
    <mergeCell ref="I11:K11"/>
    <mergeCell ref="I31:K31"/>
    <mergeCell ref="I32:K32"/>
    <mergeCell ref="L31:N31"/>
    <mergeCell ref="L32:N32"/>
    <mergeCell ref="L11:N11"/>
    <mergeCell ref="O11:Q11"/>
    <mergeCell ref="O31:Q31"/>
    <mergeCell ref="O32:Q32"/>
    <mergeCell ref="R31:T31"/>
    <mergeCell ref="R32:T32"/>
    <mergeCell ref="U11:W11"/>
    <mergeCell ref="U31:W31"/>
    <mergeCell ref="U32:W32"/>
    <mergeCell ref="AD27:AD28"/>
    <mergeCell ref="AE27:AE28"/>
    <mergeCell ref="AA31:AD31"/>
    <mergeCell ref="AA32:AD32"/>
    <mergeCell ref="X31:Z31"/>
    <mergeCell ref="X32:Z32"/>
  </mergeCells>
  <conditionalFormatting sqref="F32 I32 L32 O32 R32 U32 X32">
    <cfRule type="expression" dxfId="118" priority="18">
      <formula>($G$28-$F$27)&lt;0</formula>
    </cfRule>
  </conditionalFormatting>
  <conditionalFormatting sqref="G39">
    <cfRule type="cellIs" dxfId="117" priority="19" operator="lessThan">
      <formula>$G$36</formula>
    </cfRule>
  </conditionalFormatting>
  <dataValidations count="1">
    <dataValidation allowBlank="1" showInputMessage="1" showErrorMessage="1" prompt="Insert 'NO' if IDC is more than 10%." sqref="G42" xr:uid="{9D74F847-DA1F-49BF-8C2C-1D11A71ADBF6}"/>
  </dataValidations>
  <pageMargins left="0.7" right="0.7" top="0.75" bottom="0.75" header="0.3" footer="0.3"/>
  <pageSetup scale="19"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CB232"/>
  <sheetViews>
    <sheetView showGridLines="0" topLeftCell="A24" zoomScale="80" zoomScaleNormal="80" workbookViewId="0">
      <selection activeCell="A37" sqref="A37:I37"/>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4" width="5.81640625" style="3" customWidth="1"/>
    <col min="15" max="15" width="5.81640625" style="3" hidden="1" customWidth="1"/>
    <col min="16" max="17" width="4.81640625" style="3" hidden="1" customWidth="1"/>
    <col min="18" max="18" width="51.54296875" style="3" hidden="1" customWidth="1"/>
    <col min="19" max="19" width="22.81640625" style="3" hidden="1" customWidth="1"/>
    <col min="20" max="20" width="23.1796875" style="3" hidden="1" customWidth="1"/>
    <col min="21" max="21" width="20.453125" style="3" hidden="1" customWidth="1"/>
    <col min="22" max="23" width="22.1796875" style="3" hidden="1" customWidth="1"/>
    <col min="24" max="24" width="22.81640625" style="3" hidden="1" customWidth="1"/>
    <col min="25" max="25" width="23.8164062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1796875" style="3" hidden="1" customWidth="1"/>
    <col min="31" max="31" width="8.54296875" style="3" hidden="1" customWidth="1"/>
    <col min="32" max="32" width="8.54296875" style="3" customWidth="1"/>
    <col min="33" max="34" width="4.8164062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2.81640625" style="3" customWidth="1"/>
    <col min="42" max="42" width="23.81640625" style="3"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8.54296875" style="3" customWidth="1"/>
    <col min="49" max="49" width="8.54296875" style="3" hidden="1" customWidth="1"/>
    <col min="50" max="50" width="3.26953125" style="3" hidden="1" customWidth="1"/>
    <col min="51" max="63" width="21.08984375" style="3" hidden="1" customWidth="1"/>
    <col min="64" max="64" width="0" style="3" hidden="1" customWidth="1"/>
    <col min="65" max="16384" width="8.54296875" style="3"/>
  </cols>
  <sheetData>
    <row r="1" spans="1:63" x14ac:dyDescent="0.35">
      <c r="F1" s="3"/>
      <c r="G1" s="3"/>
    </row>
    <row r="2" spans="1:63" ht="16" thickBot="1" x14ac:dyDescent="0.4">
      <c r="F2" s="3"/>
      <c r="G2" s="3"/>
    </row>
    <row r="3" spans="1:63" s="20" customFormat="1" x14ac:dyDescent="0.35">
      <c r="A3" s="661" t="s">
        <v>77</v>
      </c>
      <c r="B3" s="662"/>
      <c r="C3" s="662"/>
      <c r="D3" s="662"/>
      <c r="E3" s="662"/>
      <c r="F3" s="662"/>
      <c r="G3" s="662"/>
      <c r="H3" s="662"/>
      <c r="I3" s="662"/>
      <c r="J3" s="662"/>
      <c r="K3" s="662"/>
      <c r="L3" s="662"/>
      <c r="M3" s="663"/>
      <c r="P3" s="625" t="s">
        <v>78</v>
      </c>
      <c r="Q3" s="626"/>
      <c r="R3" s="626"/>
      <c r="S3" s="626"/>
      <c r="T3" s="626"/>
      <c r="U3" s="626"/>
      <c r="V3" s="626"/>
      <c r="W3" s="626"/>
      <c r="X3" s="626"/>
      <c r="Y3" s="626"/>
      <c r="Z3" s="626"/>
      <c r="AA3" s="626"/>
      <c r="AB3" s="626"/>
      <c r="AC3" s="626"/>
      <c r="AD3" s="627"/>
      <c r="AG3" s="621" t="s">
        <v>79</v>
      </c>
      <c r="AH3" s="621"/>
      <c r="AI3" s="621"/>
      <c r="AJ3" s="621"/>
      <c r="AK3" s="621"/>
      <c r="AL3" s="621"/>
      <c r="AM3" s="621"/>
      <c r="AN3" s="621"/>
      <c r="AO3" s="621"/>
      <c r="AP3" s="621"/>
      <c r="AQ3" s="621"/>
      <c r="AR3" s="621"/>
      <c r="AS3" s="621"/>
      <c r="AT3" s="621"/>
      <c r="AU3" s="621"/>
      <c r="AX3" s="700" t="s">
        <v>322</v>
      </c>
      <c r="AY3" s="701"/>
      <c r="AZ3" s="701"/>
      <c r="BA3" s="701"/>
      <c r="BB3" s="701"/>
      <c r="BC3" s="701"/>
      <c r="BD3" s="701"/>
      <c r="BE3" s="701"/>
      <c r="BF3" s="701"/>
      <c r="BG3" s="701"/>
      <c r="BH3" s="701"/>
      <c r="BI3" s="701"/>
      <c r="BJ3" s="701"/>
      <c r="BK3" s="702"/>
    </row>
    <row r="4" spans="1:63" s="20" customFormat="1" x14ac:dyDescent="0.35">
      <c r="A4" s="628" t="s">
        <v>9</v>
      </c>
      <c r="B4" s="576"/>
      <c r="C4" s="576"/>
      <c r="D4" s="576"/>
      <c r="E4" s="576"/>
      <c r="F4" s="576"/>
      <c r="G4" s="576"/>
      <c r="H4" s="576"/>
      <c r="I4" s="576"/>
      <c r="J4" s="576"/>
      <c r="K4" s="576"/>
      <c r="L4" s="576"/>
      <c r="M4" s="629"/>
      <c r="P4" s="628" t="s">
        <v>9</v>
      </c>
      <c r="Q4" s="576"/>
      <c r="R4" s="576"/>
      <c r="S4" s="576"/>
      <c r="T4" s="576"/>
      <c r="U4" s="576"/>
      <c r="V4" s="576"/>
      <c r="W4" s="576"/>
      <c r="X4" s="576"/>
      <c r="Y4" s="576"/>
      <c r="Z4" s="576"/>
      <c r="AA4" s="576"/>
      <c r="AB4" s="576"/>
      <c r="AC4" s="576"/>
      <c r="AD4" s="629"/>
      <c r="AG4" s="576" t="s">
        <v>9</v>
      </c>
      <c r="AH4" s="576"/>
      <c r="AI4" s="576"/>
      <c r="AJ4" s="576"/>
      <c r="AK4" s="576"/>
      <c r="AL4" s="576"/>
      <c r="AM4" s="576"/>
      <c r="AN4" s="576"/>
      <c r="AO4" s="576"/>
      <c r="AP4" s="576"/>
      <c r="AQ4" s="576"/>
      <c r="AR4" s="576"/>
      <c r="AS4" s="576"/>
      <c r="AT4" s="576"/>
      <c r="AU4" s="576"/>
      <c r="AX4" s="628" t="s">
        <v>11</v>
      </c>
      <c r="AY4" s="576"/>
      <c r="AZ4" s="576"/>
      <c r="BA4" s="576"/>
      <c r="BB4" s="576"/>
      <c r="BC4" s="576"/>
      <c r="BD4" s="576"/>
      <c r="BE4" s="576"/>
      <c r="BF4" s="576"/>
      <c r="BG4" s="576"/>
      <c r="BH4" s="576"/>
      <c r="BI4" s="576"/>
      <c r="BJ4" s="576"/>
      <c r="BK4" s="629"/>
    </row>
    <row r="5" spans="1:63" s="91" customFormat="1" x14ac:dyDescent="0.35">
      <c r="A5" s="574" t="s">
        <v>80</v>
      </c>
      <c r="B5" s="575"/>
      <c r="C5" s="622"/>
      <c r="D5" s="622"/>
      <c r="E5" s="622"/>
      <c r="F5" s="622"/>
      <c r="G5" s="95" t="s">
        <v>81</v>
      </c>
      <c r="H5" s="622"/>
      <c r="I5" s="622"/>
      <c r="J5" s="622"/>
      <c r="K5" s="622"/>
      <c r="L5" s="622"/>
      <c r="M5" s="630"/>
      <c r="P5" s="574" t="s">
        <v>80</v>
      </c>
      <c r="Q5" s="575"/>
      <c r="R5" s="575"/>
      <c r="S5" s="622"/>
      <c r="T5" s="622"/>
      <c r="U5" s="622"/>
      <c r="V5" s="622"/>
      <c r="W5" s="95" t="s">
        <v>81</v>
      </c>
      <c r="X5" s="622"/>
      <c r="Y5" s="622"/>
      <c r="Z5" s="622"/>
      <c r="AA5" s="622"/>
      <c r="AB5" s="622"/>
      <c r="AC5" s="622"/>
      <c r="AD5" s="630"/>
      <c r="AG5" s="575" t="s">
        <v>80</v>
      </c>
      <c r="AH5" s="575"/>
      <c r="AI5" s="575"/>
      <c r="AJ5" s="622"/>
      <c r="AK5" s="622"/>
      <c r="AL5" s="622"/>
      <c r="AM5" s="622"/>
      <c r="AN5" s="95" t="s">
        <v>81</v>
      </c>
      <c r="AO5" s="622"/>
      <c r="AP5" s="622"/>
      <c r="AQ5" s="622"/>
      <c r="AR5" s="622"/>
      <c r="AS5" s="622"/>
      <c r="AT5" s="622"/>
      <c r="AU5" s="622"/>
      <c r="AX5" s="574" t="s">
        <v>326</v>
      </c>
      <c r="AY5" s="575"/>
      <c r="AZ5" s="575"/>
      <c r="BA5" s="622"/>
      <c r="BB5" s="622"/>
      <c r="BC5" s="622"/>
      <c r="BD5" s="622"/>
      <c r="BE5" s="95" t="s">
        <v>327</v>
      </c>
      <c r="BF5" s="622"/>
      <c r="BG5" s="622"/>
      <c r="BH5" s="622"/>
      <c r="BI5" s="622"/>
      <c r="BJ5" s="622"/>
      <c r="BK5" s="630"/>
    </row>
    <row r="6" spans="1:63" s="91" customFormat="1" x14ac:dyDescent="0.35">
      <c r="A6" s="574" t="s">
        <v>5</v>
      </c>
      <c r="B6" s="575"/>
      <c r="C6" s="623">
        <f>'Cumulative Budget'!E5</f>
        <v>0</v>
      </c>
      <c r="D6" s="623"/>
      <c r="E6" s="623"/>
      <c r="F6" s="623"/>
      <c r="G6" s="623"/>
      <c r="H6" s="623"/>
      <c r="I6" s="623"/>
      <c r="J6" s="623"/>
      <c r="K6" s="623"/>
      <c r="L6" s="623"/>
      <c r="M6" s="631"/>
      <c r="P6" s="574" t="s">
        <v>5</v>
      </c>
      <c r="Q6" s="575"/>
      <c r="R6" s="575"/>
      <c r="S6" s="623">
        <f>'Cumulative Budget'!E5</f>
        <v>0</v>
      </c>
      <c r="T6" s="623"/>
      <c r="U6" s="623"/>
      <c r="V6" s="623"/>
      <c r="W6" s="623"/>
      <c r="X6" s="623"/>
      <c r="Y6" s="623"/>
      <c r="Z6" s="623"/>
      <c r="AA6" s="623"/>
      <c r="AB6" s="623"/>
      <c r="AC6" s="623"/>
      <c r="AD6" s="631"/>
      <c r="AG6" s="575" t="s">
        <v>5</v>
      </c>
      <c r="AH6" s="575"/>
      <c r="AI6" s="575"/>
      <c r="AJ6" s="623">
        <f>'Cumulative Budget'!E5</f>
        <v>0</v>
      </c>
      <c r="AK6" s="623"/>
      <c r="AL6" s="623"/>
      <c r="AM6" s="623"/>
      <c r="AN6" s="623"/>
      <c r="AO6" s="623"/>
      <c r="AP6" s="623"/>
      <c r="AQ6" s="623"/>
      <c r="AR6" s="623"/>
      <c r="AS6" s="623"/>
      <c r="AT6" s="623"/>
      <c r="AU6" s="623"/>
      <c r="AX6" s="574" t="s">
        <v>5</v>
      </c>
      <c r="AY6" s="575"/>
      <c r="AZ6" s="575"/>
      <c r="BA6" s="623">
        <f>'Cumulative Budget'!E5</f>
        <v>0</v>
      </c>
      <c r="BB6" s="623"/>
      <c r="BC6" s="623"/>
      <c r="BD6" s="623"/>
      <c r="BE6" s="623"/>
      <c r="BF6" s="623"/>
      <c r="BG6" s="623"/>
      <c r="BH6" s="623"/>
      <c r="BI6" s="623"/>
      <c r="BJ6" s="623"/>
      <c r="BK6" s="631"/>
    </row>
    <row r="7" spans="1:63" s="91" customFormat="1" x14ac:dyDescent="0.35">
      <c r="A7" s="574" t="s">
        <v>82</v>
      </c>
      <c r="B7" s="575"/>
      <c r="C7" s="623">
        <f>'Cumulative Budget'!E6</f>
        <v>0</v>
      </c>
      <c r="D7" s="623"/>
      <c r="E7" s="623"/>
      <c r="F7" s="623"/>
      <c r="G7" s="623"/>
      <c r="H7" s="623"/>
      <c r="I7" s="623"/>
      <c r="J7" s="623"/>
      <c r="K7" s="623"/>
      <c r="L7" s="623"/>
      <c r="M7" s="631"/>
      <c r="P7" s="574" t="s">
        <v>82</v>
      </c>
      <c r="Q7" s="575"/>
      <c r="R7" s="575"/>
      <c r="S7" s="623">
        <f>'Cumulative Budget'!E6</f>
        <v>0</v>
      </c>
      <c r="T7" s="623"/>
      <c r="U7" s="623"/>
      <c r="V7" s="623"/>
      <c r="W7" s="623"/>
      <c r="X7" s="623"/>
      <c r="Y7" s="623"/>
      <c r="Z7" s="623"/>
      <c r="AA7" s="623"/>
      <c r="AB7" s="623"/>
      <c r="AC7" s="623"/>
      <c r="AD7" s="631"/>
      <c r="AG7" s="575" t="s">
        <v>82</v>
      </c>
      <c r="AH7" s="575"/>
      <c r="AI7" s="575"/>
      <c r="AJ7" s="623">
        <f>'Cumulative Budget'!E6</f>
        <v>0</v>
      </c>
      <c r="AK7" s="623"/>
      <c r="AL7" s="623"/>
      <c r="AM7" s="623"/>
      <c r="AN7" s="623"/>
      <c r="AO7" s="623"/>
      <c r="AP7" s="623"/>
      <c r="AQ7" s="623"/>
      <c r="AR7" s="623"/>
      <c r="AS7" s="623"/>
      <c r="AT7" s="623"/>
      <c r="AU7" s="623"/>
      <c r="AX7" s="574" t="s">
        <v>82</v>
      </c>
      <c r="AY7" s="575"/>
      <c r="AZ7" s="575"/>
      <c r="BA7" s="623">
        <f>'Cumulative Budget'!E6</f>
        <v>0</v>
      </c>
      <c r="BB7" s="623"/>
      <c r="BC7" s="623"/>
      <c r="BD7" s="623"/>
      <c r="BE7" s="623"/>
      <c r="BF7" s="623"/>
      <c r="BG7" s="623"/>
      <c r="BH7" s="623"/>
      <c r="BI7" s="623"/>
      <c r="BJ7" s="623"/>
      <c r="BK7" s="631"/>
    </row>
    <row r="8" spans="1:63" s="91" customFormat="1" ht="16" thickBot="1" x14ac:dyDescent="0.4">
      <c r="A8" s="634" t="s">
        <v>7</v>
      </c>
      <c r="B8" s="635"/>
      <c r="C8" s="636">
        <f>'Cumulative Budget'!E7</f>
        <v>0</v>
      </c>
      <c r="D8" s="636"/>
      <c r="E8" s="636"/>
      <c r="F8" s="636"/>
      <c r="G8" s="636"/>
      <c r="H8" s="636"/>
      <c r="I8" s="636"/>
      <c r="J8" s="636"/>
      <c r="K8" s="636"/>
      <c r="L8" s="636"/>
      <c r="M8" s="637"/>
      <c r="P8" s="634" t="s">
        <v>7</v>
      </c>
      <c r="Q8" s="635"/>
      <c r="R8" s="635"/>
      <c r="S8" s="636">
        <f>'Cumulative Budget'!E7</f>
        <v>0</v>
      </c>
      <c r="T8" s="636"/>
      <c r="U8" s="636"/>
      <c r="V8" s="636"/>
      <c r="W8" s="636"/>
      <c r="X8" s="636"/>
      <c r="Y8" s="636"/>
      <c r="Z8" s="636"/>
      <c r="AA8" s="636"/>
      <c r="AB8" s="636"/>
      <c r="AC8" s="636"/>
      <c r="AD8" s="637"/>
      <c r="AG8" s="575" t="s">
        <v>7</v>
      </c>
      <c r="AH8" s="575"/>
      <c r="AI8" s="575"/>
      <c r="AJ8" s="623">
        <f>'Cumulative Budget'!E7</f>
        <v>0</v>
      </c>
      <c r="AK8" s="623"/>
      <c r="AL8" s="623"/>
      <c r="AM8" s="623"/>
      <c r="AN8" s="623"/>
      <c r="AO8" s="623"/>
      <c r="AP8" s="623"/>
      <c r="AQ8" s="623"/>
      <c r="AR8" s="623"/>
      <c r="AS8" s="623"/>
      <c r="AT8" s="623"/>
      <c r="AU8" s="623"/>
      <c r="AX8" s="634" t="s">
        <v>7</v>
      </c>
      <c r="AY8" s="635"/>
      <c r="AZ8" s="635"/>
      <c r="BA8" s="703">
        <f>'Cumulative Budget'!E7</f>
        <v>0</v>
      </c>
      <c r="BB8" s="703"/>
      <c r="BC8" s="703"/>
      <c r="BD8" s="703"/>
      <c r="BE8" s="703"/>
      <c r="BF8" s="703"/>
      <c r="BG8" s="703"/>
      <c r="BH8" s="703"/>
      <c r="BI8" s="703"/>
      <c r="BJ8" s="703"/>
      <c r="BK8" s="704"/>
    </row>
    <row r="9" spans="1:63" ht="16" thickBot="1" x14ac:dyDescent="0.4">
      <c r="F9" s="3"/>
      <c r="G9" s="3"/>
      <c r="AX9" s="37"/>
      <c r="BA9" s="395"/>
      <c r="BB9" s="395"/>
      <c r="BC9" s="395"/>
      <c r="BD9" s="395"/>
      <c r="BE9" s="395"/>
      <c r="BF9" s="395"/>
      <c r="BG9" s="395"/>
      <c r="BH9" s="395"/>
      <c r="BI9" s="395"/>
      <c r="BJ9" s="395"/>
      <c r="BK9" s="395"/>
    </row>
    <row r="10" spans="1:63" ht="16" thickBot="1" x14ac:dyDescent="0.4">
      <c r="A10" s="580" t="s">
        <v>83</v>
      </c>
      <c r="B10" s="581"/>
      <c r="C10" s="581"/>
      <c r="D10" s="581"/>
      <c r="E10" s="581"/>
      <c r="F10" s="581"/>
      <c r="G10" s="581"/>
      <c r="H10" s="581"/>
      <c r="I10" s="581"/>
      <c r="J10" s="581"/>
      <c r="K10" s="581"/>
      <c r="L10" s="581"/>
      <c r="M10" s="638"/>
      <c r="P10" s="580" t="s">
        <v>83</v>
      </c>
      <c r="Q10" s="581"/>
      <c r="R10" s="581"/>
      <c r="S10" s="581"/>
      <c r="T10" s="581"/>
      <c r="U10" s="581"/>
      <c r="V10" s="581"/>
      <c r="W10" s="581"/>
      <c r="X10" s="581"/>
      <c r="Y10" s="581"/>
      <c r="Z10" s="581"/>
      <c r="AA10" s="581"/>
      <c r="AB10" s="581"/>
      <c r="AC10" s="581"/>
      <c r="AD10" s="638"/>
      <c r="AG10" s="657" t="s">
        <v>83</v>
      </c>
      <c r="AH10" s="658"/>
      <c r="AI10" s="658"/>
      <c r="AJ10" s="658"/>
      <c r="AK10" s="658"/>
      <c r="AL10" s="658"/>
      <c r="AM10" s="658"/>
      <c r="AN10" s="658"/>
      <c r="AO10" s="658"/>
      <c r="AP10" s="658"/>
      <c r="AQ10" s="658"/>
      <c r="AR10" s="658"/>
      <c r="AS10" s="658"/>
      <c r="AT10" s="658"/>
      <c r="AU10" s="659"/>
      <c r="AX10" s="580" t="s">
        <v>83</v>
      </c>
      <c r="AY10" s="581"/>
      <c r="AZ10" s="581"/>
      <c r="BA10" s="581"/>
      <c r="BB10" s="581"/>
      <c r="BC10" s="581"/>
      <c r="BD10" s="581"/>
      <c r="BE10" s="581"/>
      <c r="BF10" s="581"/>
      <c r="BG10" s="581"/>
      <c r="BH10" s="581"/>
      <c r="BI10" s="581"/>
      <c r="BJ10" s="581"/>
      <c r="BK10" s="638"/>
    </row>
    <row r="11" spans="1:63" s="20" customFormat="1" x14ac:dyDescent="0.35">
      <c r="A11" s="98"/>
      <c r="B11" s="96" t="s">
        <v>84</v>
      </c>
      <c r="C11" s="576" t="s">
        <v>85</v>
      </c>
      <c r="D11" s="576"/>
      <c r="E11" s="83" t="s">
        <v>86</v>
      </c>
      <c r="F11" s="96" t="s">
        <v>87</v>
      </c>
      <c r="G11" s="96" t="s">
        <v>88</v>
      </c>
      <c r="H11" s="101" t="s">
        <v>89</v>
      </c>
      <c r="I11" s="96" t="s">
        <v>90</v>
      </c>
      <c r="J11" s="96" t="s">
        <v>91</v>
      </c>
      <c r="K11" s="101" t="s">
        <v>92</v>
      </c>
      <c r="L11" s="96" t="s">
        <v>93</v>
      </c>
      <c r="M11" s="38" t="s">
        <v>94</v>
      </c>
      <c r="P11" s="628" t="s">
        <v>84</v>
      </c>
      <c r="Q11" s="576"/>
      <c r="R11" s="576"/>
      <c r="S11" s="576" t="s">
        <v>85</v>
      </c>
      <c r="T11" s="576"/>
      <c r="U11" s="83" t="s">
        <v>86</v>
      </c>
      <c r="V11" s="83" t="s">
        <v>87</v>
      </c>
      <c r="W11" s="83" t="s">
        <v>88</v>
      </c>
      <c r="X11" s="28" t="s">
        <v>89</v>
      </c>
      <c r="Y11" s="96" t="s">
        <v>90</v>
      </c>
      <c r="Z11" s="83" t="s">
        <v>91</v>
      </c>
      <c r="AA11" s="28" t="s">
        <v>92</v>
      </c>
      <c r="AB11" s="83" t="s">
        <v>93</v>
      </c>
      <c r="AC11" s="28" t="s">
        <v>94</v>
      </c>
      <c r="AD11" s="35" t="s">
        <v>95</v>
      </c>
      <c r="AG11" s="660" t="s">
        <v>84</v>
      </c>
      <c r="AH11" s="624"/>
      <c r="AI11" s="624"/>
      <c r="AJ11" s="624" t="s">
        <v>85</v>
      </c>
      <c r="AK11" s="624"/>
      <c r="AL11" s="196" t="s">
        <v>86</v>
      </c>
      <c r="AM11" s="196" t="s">
        <v>87</v>
      </c>
      <c r="AN11" s="196" t="s">
        <v>88</v>
      </c>
      <c r="AO11" s="197" t="s">
        <v>89</v>
      </c>
      <c r="AP11" s="195" t="s">
        <v>90</v>
      </c>
      <c r="AQ11" s="196" t="s">
        <v>91</v>
      </c>
      <c r="AR11" s="197" t="s">
        <v>92</v>
      </c>
      <c r="AS11" s="196" t="s">
        <v>93</v>
      </c>
      <c r="AT11" s="197" t="s">
        <v>96</v>
      </c>
      <c r="AU11" s="198" t="s">
        <v>97</v>
      </c>
      <c r="AX11" s="660" t="s">
        <v>84</v>
      </c>
      <c r="AY11" s="624"/>
      <c r="AZ11" s="624"/>
      <c r="BA11" s="624" t="s">
        <v>85</v>
      </c>
      <c r="BB11" s="624"/>
      <c r="BC11" s="196" t="s">
        <v>86</v>
      </c>
      <c r="BD11" s="196" t="s">
        <v>87</v>
      </c>
      <c r="BE11" s="196" t="s">
        <v>88</v>
      </c>
      <c r="BF11" s="197" t="s">
        <v>89</v>
      </c>
      <c r="BG11" s="195" t="s">
        <v>90</v>
      </c>
      <c r="BH11" s="196" t="s">
        <v>91</v>
      </c>
      <c r="BI11" s="197" t="s">
        <v>92</v>
      </c>
      <c r="BJ11" s="196" t="s">
        <v>93</v>
      </c>
      <c r="BK11" s="198" t="s">
        <v>249</v>
      </c>
    </row>
    <row r="12" spans="1:63" x14ac:dyDescent="0.35">
      <c r="A12" s="128">
        <v>1</v>
      </c>
      <c r="B12" s="393"/>
      <c r="C12" s="572"/>
      <c r="D12" s="572"/>
      <c r="E12" s="392"/>
      <c r="F12" s="12">
        <v>0</v>
      </c>
      <c r="G12" s="12">
        <v>0</v>
      </c>
      <c r="H12" s="13">
        <f>SUM(F12:G12)</f>
        <v>0</v>
      </c>
      <c r="I12" s="139">
        <v>0</v>
      </c>
      <c r="J12" s="12">
        <v>0</v>
      </c>
      <c r="K12" s="13">
        <f>SUM(I12:J12)</f>
        <v>0</v>
      </c>
      <c r="L12" s="12">
        <v>0</v>
      </c>
      <c r="M12" s="14">
        <f>SUM(H12, K12, L12)</f>
        <v>0</v>
      </c>
      <c r="N12" s="5"/>
      <c r="P12" s="73">
        <v>1</v>
      </c>
      <c r="Q12" s="623"/>
      <c r="R12" s="623"/>
      <c r="S12" s="575"/>
      <c r="T12" s="575"/>
      <c r="U12" s="95"/>
      <c r="V12" s="12">
        <v>0</v>
      </c>
      <c r="W12" s="12">
        <v>0</v>
      </c>
      <c r="X12" s="57">
        <f t="shared" ref="X12:X18" si="0">SUM(V12:W12)</f>
        <v>0</v>
      </c>
      <c r="Y12" s="139">
        <v>0</v>
      </c>
      <c r="Z12" s="12">
        <v>0</v>
      </c>
      <c r="AA12" s="57">
        <f>SUM(Y12:Z12)</f>
        <v>0</v>
      </c>
      <c r="AB12" s="12">
        <v>0</v>
      </c>
      <c r="AC12" s="57">
        <f>SUM(X12, AA12, AB12)</f>
        <v>0</v>
      </c>
      <c r="AD12" s="58">
        <f t="shared" ref="AD12:AD18" si="1">M12-AC12</f>
        <v>0</v>
      </c>
      <c r="AE12" s="5"/>
      <c r="AF12" s="5"/>
      <c r="AG12" s="218">
        <v>1</v>
      </c>
      <c r="AH12" s="572">
        <f>IF($S$86&lt;&gt;0, Q12, B12)</f>
        <v>0</v>
      </c>
      <c r="AI12" s="572"/>
      <c r="AJ12" s="572">
        <f>IF($S$86&lt;&gt;0, S12, C12)</f>
        <v>0</v>
      </c>
      <c r="AK12" s="572"/>
      <c r="AL12" s="392">
        <f>IF($S$86&lt;&gt;0, U12, E12)</f>
        <v>0</v>
      </c>
      <c r="AM12" s="12">
        <v>0</v>
      </c>
      <c r="AN12" s="12">
        <v>0</v>
      </c>
      <c r="AO12" s="41">
        <f>SUM(AM12:AN12)</f>
        <v>0</v>
      </c>
      <c r="AP12" s="139">
        <v>0</v>
      </c>
      <c r="AQ12" s="12">
        <v>0</v>
      </c>
      <c r="AR12" s="41">
        <f>SUM(AP12:AQ12)</f>
        <v>0</v>
      </c>
      <c r="AS12" s="12">
        <v>0</v>
      </c>
      <c r="AT12" s="41">
        <f>SUM(AO12, AR12, AS12)</f>
        <v>0</v>
      </c>
      <c r="AU12" s="42">
        <f>IF($S$86&lt;&gt;0, AC12-AT12, M12-AT12)</f>
        <v>0</v>
      </c>
      <c r="AX12" s="218">
        <v>1</v>
      </c>
      <c r="AY12" s="572"/>
      <c r="AZ12" s="572"/>
      <c r="BA12" s="572"/>
      <c r="BB12" s="572"/>
      <c r="BC12" s="392"/>
      <c r="BD12" s="12">
        <v>0</v>
      </c>
      <c r="BE12" s="12">
        <v>0</v>
      </c>
      <c r="BF12" s="410">
        <f>SUM(BD12:BE12)</f>
        <v>0</v>
      </c>
      <c r="BG12" s="139">
        <v>0</v>
      </c>
      <c r="BH12" s="12">
        <v>0</v>
      </c>
      <c r="BI12" s="410">
        <f>SUM(BG12:BH12)</f>
        <v>0</v>
      </c>
      <c r="BJ12" s="12">
        <v>0</v>
      </c>
      <c r="BK12" s="404">
        <f>SUM(BF12, BI12, BJ12)</f>
        <v>0</v>
      </c>
    </row>
    <row r="13" spans="1:63" x14ac:dyDescent="0.35">
      <c r="A13" s="128">
        <v>2</v>
      </c>
      <c r="B13" s="392"/>
      <c r="C13" s="572"/>
      <c r="D13" s="572"/>
      <c r="E13" s="392"/>
      <c r="F13" s="12">
        <v>0</v>
      </c>
      <c r="G13" s="12">
        <v>0</v>
      </c>
      <c r="H13" s="13">
        <f t="shared" ref="H13:H18" si="2">SUM(F13:G13)</f>
        <v>0</v>
      </c>
      <c r="I13" s="139">
        <v>0</v>
      </c>
      <c r="J13" s="12">
        <v>0</v>
      </c>
      <c r="K13" s="13">
        <f>SUM(I13:J13)</f>
        <v>0</v>
      </c>
      <c r="L13" s="12">
        <v>0</v>
      </c>
      <c r="M13" s="14">
        <f t="shared" ref="M13:M18" si="3">SUM(H13, K13, L13)</f>
        <v>0</v>
      </c>
      <c r="N13" s="5"/>
      <c r="P13" s="73">
        <v>2</v>
      </c>
      <c r="Q13" s="623"/>
      <c r="R13" s="623"/>
      <c r="S13" s="575"/>
      <c r="T13" s="575"/>
      <c r="U13" s="95"/>
      <c r="V13" s="12">
        <v>0</v>
      </c>
      <c r="W13" s="12">
        <v>0</v>
      </c>
      <c r="X13" s="57">
        <f t="shared" si="0"/>
        <v>0</v>
      </c>
      <c r="Y13" s="139">
        <v>0</v>
      </c>
      <c r="Z13" s="12">
        <v>0</v>
      </c>
      <c r="AA13" s="57">
        <f t="shared" ref="AA13:AA18" si="4">SUM(Y13:Z13)</f>
        <v>0</v>
      </c>
      <c r="AB13" s="12">
        <v>0</v>
      </c>
      <c r="AC13" s="57">
        <f t="shared" ref="AC13" si="5">SUM(X13, AA13, AB13)</f>
        <v>0</v>
      </c>
      <c r="AD13" s="58">
        <f t="shared" si="1"/>
        <v>0</v>
      </c>
      <c r="AE13" s="5"/>
      <c r="AF13" s="5"/>
      <c r="AG13" s="218">
        <v>2</v>
      </c>
      <c r="AH13" s="572">
        <f t="shared" ref="AH13:AH17" si="6">IF($S$86&lt;&gt;0, Q13, B13)</f>
        <v>0</v>
      </c>
      <c r="AI13" s="572"/>
      <c r="AJ13" s="572">
        <f t="shared" ref="AJ13:AJ18" si="7">IF($S$86&lt;&gt;0, S13, C13)</f>
        <v>0</v>
      </c>
      <c r="AK13" s="572"/>
      <c r="AL13" s="392">
        <f t="shared" ref="AL13:AL18" si="8">IF($S$86&lt;&gt;0, U13, E13)</f>
        <v>0</v>
      </c>
      <c r="AM13" s="12">
        <v>0</v>
      </c>
      <c r="AN13" s="12">
        <v>0</v>
      </c>
      <c r="AO13" s="41">
        <f t="shared" ref="AO13:AO18" si="9">SUM(AM13:AN13)</f>
        <v>0</v>
      </c>
      <c r="AP13" s="139">
        <v>0</v>
      </c>
      <c r="AQ13" s="12">
        <v>0</v>
      </c>
      <c r="AR13" s="41">
        <f t="shared" ref="AR13:AR18" si="10">SUM(AP13:AQ13)</f>
        <v>0</v>
      </c>
      <c r="AS13" s="12">
        <v>0</v>
      </c>
      <c r="AT13" s="41">
        <f t="shared" ref="AT13:AT18" si="11">SUM(AO13, AR13, AS13)</f>
        <v>0</v>
      </c>
      <c r="AU13" s="42">
        <f t="shared" ref="AU13:AU18" si="12">IF($S$86&lt;&gt;0, AC13-AT13, M13-AT13)</f>
        <v>0</v>
      </c>
      <c r="AX13" s="218">
        <v>2</v>
      </c>
      <c r="AY13" s="572"/>
      <c r="AZ13" s="572"/>
      <c r="BA13" s="572"/>
      <c r="BB13" s="572"/>
      <c r="BC13" s="392"/>
      <c r="BD13" s="12">
        <v>0</v>
      </c>
      <c r="BE13" s="12">
        <v>0</v>
      </c>
      <c r="BF13" s="410">
        <f t="shared" ref="BF13" si="13">SUM(BD13:BE13)</f>
        <v>0</v>
      </c>
      <c r="BG13" s="139">
        <v>0</v>
      </c>
      <c r="BH13" s="12">
        <v>0</v>
      </c>
      <c r="BI13" s="410">
        <f t="shared" ref="BI13:BI15" si="14">SUM(BG13:BH13)</f>
        <v>0</v>
      </c>
      <c r="BJ13" s="12">
        <v>0</v>
      </c>
      <c r="BK13" s="404">
        <f t="shared" ref="BK13:BK14" si="15">SUM(BF13, BI13, BJ13)</f>
        <v>0</v>
      </c>
    </row>
    <row r="14" spans="1:63" x14ac:dyDescent="0.35">
      <c r="A14" s="128">
        <v>3</v>
      </c>
      <c r="B14" s="392"/>
      <c r="C14" s="572"/>
      <c r="D14" s="572"/>
      <c r="E14" s="392"/>
      <c r="F14" s="12">
        <v>0</v>
      </c>
      <c r="G14" s="12">
        <v>0</v>
      </c>
      <c r="H14" s="13">
        <f t="shared" si="2"/>
        <v>0</v>
      </c>
      <c r="I14" s="139">
        <v>0</v>
      </c>
      <c r="J14" s="12">
        <v>0</v>
      </c>
      <c r="K14" s="13">
        <f t="shared" ref="K14:K18" si="16">SUM(I14:J14)</f>
        <v>0</v>
      </c>
      <c r="L14" s="12">
        <v>0</v>
      </c>
      <c r="M14" s="14">
        <f t="shared" si="3"/>
        <v>0</v>
      </c>
      <c r="N14" s="5"/>
      <c r="P14" s="73">
        <v>3</v>
      </c>
      <c r="Q14" s="623"/>
      <c r="R14" s="623"/>
      <c r="S14" s="575"/>
      <c r="T14" s="575"/>
      <c r="U14" s="95"/>
      <c r="V14" s="12">
        <v>0</v>
      </c>
      <c r="W14" s="12">
        <v>0</v>
      </c>
      <c r="X14" s="57">
        <f t="shared" si="0"/>
        <v>0</v>
      </c>
      <c r="Y14" s="139">
        <v>0</v>
      </c>
      <c r="Z14" s="12">
        <v>0</v>
      </c>
      <c r="AA14" s="57">
        <f>SUM(Y14:Z14)</f>
        <v>0</v>
      </c>
      <c r="AB14" s="12">
        <v>0</v>
      </c>
      <c r="AC14" s="57">
        <f>SUM(X14, AA14, AB14)</f>
        <v>0</v>
      </c>
      <c r="AD14" s="58">
        <f t="shared" si="1"/>
        <v>0</v>
      </c>
      <c r="AE14" s="5"/>
      <c r="AF14" s="5"/>
      <c r="AG14" s="218">
        <v>3</v>
      </c>
      <c r="AH14" s="572">
        <f t="shared" si="6"/>
        <v>0</v>
      </c>
      <c r="AI14" s="572"/>
      <c r="AJ14" s="572">
        <f t="shared" si="7"/>
        <v>0</v>
      </c>
      <c r="AK14" s="572"/>
      <c r="AL14" s="392">
        <f t="shared" si="8"/>
        <v>0</v>
      </c>
      <c r="AM14" s="12">
        <v>0</v>
      </c>
      <c r="AN14" s="12">
        <v>0</v>
      </c>
      <c r="AO14" s="41">
        <f>SUM(AM14:AN14)</f>
        <v>0</v>
      </c>
      <c r="AP14" s="139">
        <v>0</v>
      </c>
      <c r="AQ14" s="12">
        <v>0</v>
      </c>
      <c r="AR14" s="41">
        <f t="shared" si="10"/>
        <v>0</v>
      </c>
      <c r="AS14" s="12">
        <v>0</v>
      </c>
      <c r="AT14" s="41">
        <f t="shared" si="11"/>
        <v>0</v>
      </c>
      <c r="AU14" s="42">
        <f t="shared" si="12"/>
        <v>0</v>
      </c>
      <c r="AX14" s="218">
        <v>3</v>
      </c>
      <c r="AY14" s="572"/>
      <c r="AZ14" s="572"/>
      <c r="BA14" s="572"/>
      <c r="BB14" s="572"/>
      <c r="BC14" s="392"/>
      <c r="BD14" s="12">
        <v>0</v>
      </c>
      <c r="BE14" s="12">
        <v>0</v>
      </c>
      <c r="BF14" s="410">
        <f>SUM(BD14:BE14)</f>
        <v>0</v>
      </c>
      <c r="BG14" s="139">
        <v>0</v>
      </c>
      <c r="BH14" s="12">
        <v>0</v>
      </c>
      <c r="BI14" s="410">
        <f t="shared" si="14"/>
        <v>0</v>
      </c>
      <c r="BJ14" s="12">
        <v>0</v>
      </c>
      <c r="BK14" s="404">
        <f t="shared" si="15"/>
        <v>0</v>
      </c>
    </row>
    <row r="15" spans="1:63" x14ac:dyDescent="0.35">
      <c r="A15" s="128">
        <v>4</v>
      </c>
      <c r="B15" s="392"/>
      <c r="C15" s="572"/>
      <c r="D15" s="572"/>
      <c r="E15" s="392"/>
      <c r="F15" s="12">
        <v>0</v>
      </c>
      <c r="G15" s="12">
        <v>0</v>
      </c>
      <c r="H15" s="13">
        <f>SUM(F15:G15)</f>
        <v>0</v>
      </c>
      <c r="I15" s="139">
        <v>0</v>
      </c>
      <c r="J15" s="12">
        <v>0</v>
      </c>
      <c r="K15" s="13">
        <f>SUM(I15:J15)</f>
        <v>0</v>
      </c>
      <c r="L15" s="12">
        <v>0</v>
      </c>
      <c r="M15" s="14">
        <f t="shared" si="3"/>
        <v>0</v>
      </c>
      <c r="N15" s="5"/>
      <c r="P15" s="73">
        <v>4</v>
      </c>
      <c r="Q15" s="623"/>
      <c r="R15" s="623"/>
      <c r="S15" s="575"/>
      <c r="T15" s="575"/>
      <c r="U15" s="95"/>
      <c r="V15" s="12">
        <v>0</v>
      </c>
      <c r="W15" s="12">
        <v>0</v>
      </c>
      <c r="X15" s="57">
        <f t="shared" si="0"/>
        <v>0</v>
      </c>
      <c r="Y15" s="139">
        <v>0</v>
      </c>
      <c r="Z15" s="12">
        <v>0</v>
      </c>
      <c r="AA15" s="57">
        <f>SUM(Y15:Z15)</f>
        <v>0</v>
      </c>
      <c r="AB15" s="12">
        <v>0</v>
      </c>
      <c r="AC15" s="57">
        <f>SUM(X15, AA15, AB15)</f>
        <v>0</v>
      </c>
      <c r="AD15" s="58">
        <f t="shared" si="1"/>
        <v>0</v>
      </c>
      <c r="AE15" s="5"/>
      <c r="AF15" s="5"/>
      <c r="AG15" s="218">
        <v>4</v>
      </c>
      <c r="AH15" s="572">
        <f t="shared" si="6"/>
        <v>0</v>
      </c>
      <c r="AI15" s="572"/>
      <c r="AJ15" s="572">
        <f t="shared" si="7"/>
        <v>0</v>
      </c>
      <c r="AK15" s="572"/>
      <c r="AL15" s="392">
        <f t="shared" si="8"/>
        <v>0</v>
      </c>
      <c r="AM15" s="12">
        <v>0</v>
      </c>
      <c r="AN15" s="12">
        <v>0</v>
      </c>
      <c r="AO15" s="41">
        <f t="shared" si="9"/>
        <v>0</v>
      </c>
      <c r="AP15" s="139">
        <v>0</v>
      </c>
      <c r="AQ15" s="12">
        <v>0</v>
      </c>
      <c r="AR15" s="41">
        <f t="shared" si="10"/>
        <v>0</v>
      </c>
      <c r="AS15" s="12">
        <v>0</v>
      </c>
      <c r="AT15" s="41">
        <f>SUM(AO15, AR15, AS15)</f>
        <v>0</v>
      </c>
      <c r="AU15" s="42">
        <f t="shared" si="12"/>
        <v>0</v>
      </c>
      <c r="AX15" s="218">
        <v>4</v>
      </c>
      <c r="AY15" s="572"/>
      <c r="AZ15" s="572"/>
      <c r="BA15" s="572"/>
      <c r="BB15" s="572"/>
      <c r="BC15" s="392"/>
      <c r="BD15" s="12">
        <v>0</v>
      </c>
      <c r="BE15" s="12">
        <v>0</v>
      </c>
      <c r="BF15" s="410">
        <f t="shared" ref="BF15:BF18" si="17">SUM(BD15:BE15)</f>
        <v>0</v>
      </c>
      <c r="BG15" s="139">
        <v>0</v>
      </c>
      <c r="BH15" s="12">
        <v>0</v>
      </c>
      <c r="BI15" s="410">
        <f t="shared" si="14"/>
        <v>0</v>
      </c>
      <c r="BJ15" s="12">
        <v>0</v>
      </c>
      <c r="BK15" s="404">
        <f>SUM(BF15, BI15, BJ15)</f>
        <v>0</v>
      </c>
    </row>
    <row r="16" spans="1:63" x14ac:dyDescent="0.35">
      <c r="A16" s="128">
        <v>5</v>
      </c>
      <c r="B16" s="392"/>
      <c r="C16" s="572"/>
      <c r="D16" s="572"/>
      <c r="E16" s="392"/>
      <c r="F16" s="12">
        <v>0</v>
      </c>
      <c r="G16" s="12">
        <v>0</v>
      </c>
      <c r="H16" s="13">
        <f t="shared" si="2"/>
        <v>0</v>
      </c>
      <c r="I16" s="139">
        <v>0</v>
      </c>
      <c r="J16" s="12">
        <v>0</v>
      </c>
      <c r="K16" s="13">
        <f t="shared" si="16"/>
        <v>0</v>
      </c>
      <c r="L16" s="12">
        <v>0</v>
      </c>
      <c r="M16" s="14">
        <f t="shared" si="3"/>
        <v>0</v>
      </c>
      <c r="N16" s="5"/>
      <c r="P16" s="73">
        <v>5</v>
      </c>
      <c r="Q16" s="623"/>
      <c r="R16" s="623"/>
      <c r="S16" s="575"/>
      <c r="T16" s="575"/>
      <c r="U16" s="95"/>
      <c r="V16" s="12">
        <v>0</v>
      </c>
      <c r="W16" s="12">
        <v>0</v>
      </c>
      <c r="X16" s="57">
        <f t="shared" si="0"/>
        <v>0</v>
      </c>
      <c r="Y16" s="139">
        <v>0</v>
      </c>
      <c r="Z16" s="12">
        <v>0</v>
      </c>
      <c r="AA16" s="57">
        <f>SUM(Y16:Z16)</f>
        <v>0</v>
      </c>
      <c r="AB16" s="12">
        <v>0</v>
      </c>
      <c r="AC16" s="57">
        <f>SUM(X16, AA16, AB16)</f>
        <v>0</v>
      </c>
      <c r="AD16" s="58">
        <f t="shared" si="1"/>
        <v>0</v>
      </c>
      <c r="AE16" s="5"/>
      <c r="AF16" s="5"/>
      <c r="AG16" s="218">
        <v>5</v>
      </c>
      <c r="AH16" s="572">
        <f t="shared" si="6"/>
        <v>0</v>
      </c>
      <c r="AI16" s="572"/>
      <c r="AJ16" s="572">
        <f t="shared" si="7"/>
        <v>0</v>
      </c>
      <c r="AK16" s="572"/>
      <c r="AL16" s="392">
        <f t="shared" si="8"/>
        <v>0</v>
      </c>
      <c r="AM16" s="12">
        <v>0</v>
      </c>
      <c r="AN16" s="12">
        <v>0</v>
      </c>
      <c r="AO16" s="41">
        <f t="shared" si="9"/>
        <v>0</v>
      </c>
      <c r="AP16" s="139">
        <v>0</v>
      </c>
      <c r="AQ16" s="12">
        <v>0</v>
      </c>
      <c r="AR16" s="41">
        <f>SUM(AP16:AQ16)</f>
        <v>0</v>
      </c>
      <c r="AS16" s="12">
        <v>0</v>
      </c>
      <c r="AT16" s="41">
        <f t="shared" si="11"/>
        <v>0</v>
      </c>
      <c r="AU16" s="42">
        <f t="shared" si="12"/>
        <v>0</v>
      </c>
      <c r="AX16" s="218">
        <v>5</v>
      </c>
      <c r="AY16" s="572"/>
      <c r="AZ16" s="572"/>
      <c r="BA16" s="572"/>
      <c r="BB16" s="572"/>
      <c r="BC16" s="392"/>
      <c r="BD16" s="12">
        <v>0</v>
      </c>
      <c r="BE16" s="12">
        <v>0</v>
      </c>
      <c r="BF16" s="410">
        <f t="shared" si="17"/>
        <v>0</v>
      </c>
      <c r="BG16" s="139">
        <v>0</v>
      </c>
      <c r="BH16" s="12">
        <v>0</v>
      </c>
      <c r="BI16" s="410">
        <f>SUM(BG16:BH16)</f>
        <v>0</v>
      </c>
      <c r="BJ16" s="12">
        <v>0</v>
      </c>
      <c r="BK16" s="404">
        <f t="shared" ref="BK16:BK18" si="18">SUM(BF16, BI16, BJ16)</f>
        <v>0</v>
      </c>
    </row>
    <row r="17" spans="1:63" x14ac:dyDescent="0.35">
      <c r="A17" s="128">
        <v>6</v>
      </c>
      <c r="B17" s="392"/>
      <c r="C17" s="572"/>
      <c r="D17" s="572"/>
      <c r="E17" s="392"/>
      <c r="F17" s="12">
        <v>0</v>
      </c>
      <c r="G17" s="12">
        <v>0</v>
      </c>
      <c r="H17" s="13">
        <f t="shared" si="2"/>
        <v>0</v>
      </c>
      <c r="I17" s="139">
        <v>0</v>
      </c>
      <c r="J17" s="12">
        <v>0</v>
      </c>
      <c r="K17" s="13">
        <f t="shared" si="16"/>
        <v>0</v>
      </c>
      <c r="L17" s="12">
        <v>0</v>
      </c>
      <c r="M17" s="14">
        <f t="shared" si="3"/>
        <v>0</v>
      </c>
      <c r="N17" s="5"/>
      <c r="P17" s="73">
        <v>6</v>
      </c>
      <c r="Q17" s="623"/>
      <c r="R17" s="623"/>
      <c r="S17" s="575"/>
      <c r="T17" s="575"/>
      <c r="U17" s="95"/>
      <c r="V17" s="12">
        <v>0</v>
      </c>
      <c r="W17" s="12">
        <v>0</v>
      </c>
      <c r="X17" s="57">
        <f t="shared" si="0"/>
        <v>0</v>
      </c>
      <c r="Y17" s="139">
        <v>0</v>
      </c>
      <c r="Z17" s="12">
        <v>0</v>
      </c>
      <c r="AA17" s="57">
        <f>SUM(Y17:Z17)</f>
        <v>0</v>
      </c>
      <c r="AB17" s="12">
        <v>0</v>
      </c>
      <c r="AC17" s="57">
        <f>SUM(X17, AA17, AB17)</f>
        <v>0</v>
      </c>
      <c r="AD17" s="58">
        <f t="shared" si="1"/>
        <v>0</v>
      </c>
      <c r="AE17" s="5"/>
      <c r="AF17" s="5"/>
      <c r="AG17" s="218">
        <v>6</v>
      </c>
      <c r="AH17" s="572">
        <f t="shared" si="6"/>
        <v>0</v>
      </c>
      <c r="AI17" s="572"/>
      <c r="AJ17" s="572">
        <f t="shared" si="7"/>
        <v>0</v>
      </c>
      <c r="AK17" s="572"/>
      <c r="AL17" s="392">
        <f t="shared" si="8"/>
        <v>0</v>
      </c>
      <c r="AM17" s="12">
        <v>0</v>
      </c>
      <c r="AN17" s="12">
        <v>0</v>
      </c>
      <c r="AO17" s="41">
        <f t="shared" si="9"/>
        <v>0</v>
      </c>
      <c r="AP17" s="139">
        <v>0</v>
      </c>
      <c r="AQ17" s="12">
        <v>0</v>
      </c>
      <c r="AR17" s="41">
        <f t="shared" si="10"/>
        <v>0</v>
      </c>
      <c r="AS17" s="12">
        <v>0</v>
      </c>
      <c r="AT17" s="41">
        <f t="shared" si="11"/>
        <v>0</v>
      </c>
      <c r="AU17" s="42">
        <f t="shared" si="12"/>
        <v>0</v>
      </c>
      <c r="AX17" s="218">
        <v>6</v>
      </c>
      <c r="AY17" s="572"/>
      <c r="AZ17" s="572"/>
      <c r="BA17" s="572"/>
      <c r="BB17" s="572"/>
      <c r="BC17" s="392"/>
      <c r="BD17" s="12">
        <v>0</v>
      </c>
      <c r="BE17" s="12">
        <v>0</v>
      </c>
      <c r="BF17" s="410">
        <f t="shared" si="17"/>
        <v>0</v>
      </c>
      <c r="BG17" s="139">
        <v>0</v>
      </c>
      <c r="BH17" s="12">
        <v>0</v>
      </c>
      <c r="BI17" s="410">
        <f t="shared" ref="BI17:BI18" si="19">SUM(BG17:BH17)</f>
        <v>0</v>
      </c>
      <c r="BJ17" s="12">
        <v>0</v>
      </c>
      <c r="BK17" s="404">
        <f t="shared" si="18"/>
        <v>0</v>
      </c>
    </row>
    <row r="18" spans="1:63" x14ac:dyDescent="0.35">
      <c r="A18" s="665" t="s">
        <v>98</v>
      </c>
      <c r="B18" s="623"/>
      <c r="C18" s="575">
        <v>0</v>
      </c>
      <c r="D18" s="575"/>
      <c r="E18" s="95"/>
      <c r="F18" s="12">
        <v>0</v>
      </c>
      <c r="G18" s="12">
        <v>0</v>
      </c>
      <c r="H18" s="13">
        <f t="shared" si="2"/>
        <v>0</v>
      </c>
      <c r="I18" s="139">
        <v>0</v>
      </c>
      <c r="J18" s="12">
        <v>0</v>
      </c>
      <c r="K18" s="13">
        <f t="shared" si="16"/>
        <v>0</v>
      </c>
      <c r="L18" s="12">
        <v>0</v>
      </c>
      <c r="M18" s="14">
        <f t="shared" si="3"/>
        <v>0</v>
      </c>
      <c r="N18" s="5"/>
      <c r="P18" s="632" t="s">
        <v>98</v>
      </c>
      <c r="Q18" s="633"/>
      <c r="R18" s="633"/>
      <c r="S18" s="575">
        <v>0</v>
      </c>
      <c r="T18" s="575"/>
      <c r="U18" s="95"/>
      <c r="V18" s="12">
        <v>0</v>
      </c>
      <c r="W18" s="12">
        <v>0</v>
      </c>
      <c r="X18" s="57">
        <f t="shared" si="0"/>
        <v>0</v>
      </c>
      <c r="Y18" s="139">
        <v>0</v>
      </c>
      <c r="Z18" s="12">
        <v>0</v>
      </c>
      <c r="AA18" s="57">
        <f t="shared" si="4"/>
        <v>0</v>
      </c>
      <c r="AB18" s="12">
        <v>0</v>
      </c>
      <c r="AC18" s="57">
        <f>SUM(X18, AA18, AB18)</f>
        <v>0</v>
      </c>
      <c r="AD18" s="58">
        <f t="shared" si="1"/>
        <v>0</v>
      </c>
      <c r="AE18" s="5"/>
      <c r="AF18" s="5"/>
      <c r="AG18" s="620" t="s">
        <v>98</v>
      </c>
      <c r="AH18" s="577"/>
      <c r="AI18" s="577"/>
      <c r="AJ18" s="572">
        <f t="shared" si="7"/>
        <v>0</v>
      </c>
      <c r="AK18" s="572"/>
      <c r="AL18" s="392">
        <f t="shared" si="8"/>
        <v>0</v>
      </c>
      <c r="AM18" s="12">
        <v>0</v>
      </c>
      <c r="AN18" s="12">
        <v>0</v>
      </c>
      <c r="AO18" s="41">
        <f t="shared" si="9"/>
        <v>0</v>
      </c>
      <c r="AP18" s="139">
        <v>0</v>
      </c>
      <c r="AQ18" s="12">
        <v>0</v>
      </c>
      <c r="AR18" s="41">
        <f t="shared" si="10"/>
        <v>0</v>
      </c>
      <c r="AS18" s="12">
        <v>0</v>
      </c>
      <c r="AT18" s="41">
        <f t="shared" si="11"/>
        <v>0</v>
      </c>
      <c r="AU18" s="42">
        <f t="shared" si="12"/>
        <v>0</v>
      </c>
      <c r="AX18" s="620" t="s">
        <v>98</v>
      </c>
      <c r="AY18" s="577"/>
      <c r="AZ18" s="577"/>
      <c r="BA18" s="572">
        <v>0</v>
      </c>
      <c r="BB18" s="572"/>
      <c r="BC18" s="392"/>
      <c r="BD18" s="12">
        <v>0</v>
      </c>
      <c r="BE18" s="12">
        <v>0</v>
      </c>
      <c r="BF18" s="410">
        <f t="shared" si="17"/>
        <v>0</v>
      </c>
      <c r="BG18" s="139">
        <v>0</v>
      </c>
      <c r="BH18" s="12">
        <v>0</v>
      </c>
      <c r="BI18" s="410">
        <f t="shared" si="19"/>
        <v>0</v>
      </c>
      <c r="BJ18" s="12">
        <v>0</v>
      </c>
      <c r="BK18" s="404">
        <f t="shared" si="18"/>
        <v>0</v>
      </c>
    </row>
    <row r="19" spans="1:63" ht="16" thickBot="1" x14ac:dyDescent="0.4">
      <c r="A19" s="697" t="s">
        <v>99</v>
      </c>
      <c r="B19" s="698"/>
      <c r="C19" s="698"/>
      <c r="D19" s="698"/>
      <c r="E19" s="699"/>
      <c r="F19" s="21">
        <f>SUM(F12:F18)</f>
        <v>0</v>
      </c>
      <c r="G19" s="21">
        <f>SUM(G12:G18)</f>
        <v>0</v>
      </c>
      <c r="H19" s="21">
        <f>SUM(H12:H18)</f>
        <v>0</v>
      </c>
      <c r="I19" s="21">
        <f t="shared" ref="I19:L19" si="20">SUM(I12:I18)</f>
        <v>0</v>
      </c>
      <c r="J19" s="21">
        <f>SUM(J12:J18)</f>
        <v>0</v>
      </c>
      <c r="K19" s="21">
        <f>SUM(K12:K18)</f>
        <v>0</v>
      </c>
      <c r="L19" s="21">
        <f t="shared" si="20"/>
        <v>0</v>
      </c>
      <c r="M19" s="15">
        <f>SUM(M12:M18)</f>
        <v>0</v>
      </c>
      <c r="N19" s="5"/>
      <c r="P19" s="694" t="s">
        <v>99</v>
      </c>
      <c r="Q19" s="695"/>
      <c r="R19" s="695"/>
      <c r="S19" s="695"/>
      <c r="T19" s="695"/>
      <c r="U19" s="696"/>
      <c r="V19" s="64">
        <f>SUM(V12:V18)</f>
        <v>0</v>
      </c>
      <c r="W19" s="64">
        <f>SUM(W12:W18)</f>
        <v>0</v>
      </c>
      <c r="X19" s="64">
        <f t="shared" ref="X19" si="21">SUM(X12:X18)</f>
        <v>0</v>
      </c>
      <c r="Y19" s="64">
        <f>SUM(Y12:Y18)</f>
        <v>0</v>
      </c>
      <c r="Z19" s="64">
        <f t="shared" ref="Z19" si="22">SUM(Z12:Z18)</f>
        <v>0</v>
      </c>
      <c r="AA19" s="64">
        <f>SUM(AA12:AA18)</f>
        <v>0</v>
      </c>
      <c r="AB19" s="64">
        <f>SUM(AB12:AB18)</f>
        <v>0</v>
      </c>
      <c r="AC19" s="64">
        <f>SUM(AC12:AC18)</f>
        <v>0</v>
      </c>
      <c r="AD19" s="56">
        <f>SUM(AD12:AD18)</f>
        <v>0</v>
      </c>
      <c r="AE19" s="5"/>
      <c r="AF19" s="5"/>
      <c r="AG19" s="694" t="s">
        <v>99</v>
      </c>
      <c r="AH19" s="695"/>
      <c r="AI19" s="695"/>
      <c r="AJ19" s="695"/>
      <c r="AK19" s="695"/>
      <c r="AL19" s="696"/>
      <c r="AM19" s="39">
        <f>SUM(AM12:AM18)</f>
        <v>0</v>
      </c>
      <c r="AN19" s="39">
        <f>SUM(AN12:AN18)</f>
        <v>0</v>
      </c>
      <c r="AO19" s="39">
        <f t="shared" ref="AO19" si="23">SUM(AO12:AO18)</f>
        <v>0</v>
      </c>
      <c r="AP19" s="39">
        <f>SUM(AP12:AP18)</f>
        <v>0</v>
      </c>
      <c r="AQ19" s="39">
        <f t="shared" ref="AQ19" si="24">SUM(AQ12:AQ18)</f>
        <v>0</v>
      </c>
      <c r="AR19" s="39">
        <f>SUM(AR12:AR18)</f>
        <v>0</v>
      </c>
      <c r="AS19" s="39">
        <f t="shared" ref="AS19" si="25">SUM(AS12:AS18)</f>
        <v>0</v>
      </c>
      <c r="AT19" s="39">
        <f>SUM(AT12:AT18)</f>
        <v>0</v>
      </c>
      <c r="AU19" s="40">
        <f>IF($S$86&lt;&gt;0, AC19-AT19, M19-AT19)</f>
        <v>0</v>
      </c>
      <c r="AX19" s="694" t="s">
        <v>99</v>
      </c>
      <c r="AY19" s="695"/>
      <c r="AZ19" s="695"/>
      <c r="BA19" s="695"/>
      <c r="BB19" s="695"/>
      <c r="BC19" s="696"/>
      <c r="BD19" s="407">
        <f>SUM(BD12:BD18)</f>
        <v>0</v>
      </c>
      <c r="BE19" s="407">
        <f>SUM(BE12:BE18)</f>
        <v>0</v>
      </c>
      <c r="BF19" s="407">
        <f t="shared" ref="BF19" si="26">SUM(BF12:BF18)</f>
        <v>0</v>
      </c>
      <c r="BG19" s="407">
        <f>SUM(BG12:BG18)</f>
        <v>0</v>
      </c>
      <c r="BH19" s="407">
        <f t="shared" ref="BH19" si="27">SUM(BH12:BH18)</f>
        <v>0</v>
      </c>
      <c r="BI19" s="407">
        <f>SUM(BI12:BI18)</f>
        <v>0</v>
      </c>
      <c r="BJ19" s="407">
        <f t="shared" ref="BJ19" si="28">SUM(BJ12:BJ18)</f>
        <v>0</v>
      </c>
      <c r="BK19" s="423">
        <f>SUM(BK12:BK18)</f>
        <v>0</v>
      </c>
    </row>
    <row r="20" spans="1:63" ht="3.75" customHeight="1" thickBot="1" x14ac:dyDescent="0.4">
      <c r="F20" s="3"/>
      <c r="G20" s="3"/>
      <c r="AD20" s="5">
        <f>M20-AC20</f>
        <v>0</v>
      </c>
      <c r="AL20" s="395"/>
      <c r="BC20" s="395"/>
    </row>
    <row r="21" spans="1:63" x14ac:dyDescent="0.35">
      <c r="A21" s="580" t="s">
        <v>100</v>
      </c>
      <c r="B21" s="581"/>
      <c r="C21" s="581"/>
      <c r="D21" s="581"/>
      <c r="E21" s="581"/>
      <c r="F21" s="581"/>
      <c r="G21" s="581"/>
      <c r="H21" s="581"/>
      <c r="I21" s="581"/>
      <c r="J21" s="581"/>
      <c r="K21" s="581"/>
      <c r="L21" s="581"/>
      <c r="M21" s="638"/>
      <c r="P21" s="580" t="s">
        <v>100</v>
      </c>
      <c r="Q21" s="581"/>
      <c r="R21" s="581"/>
      <c r="S21" s="581"/>
      <c r="T21" s="581"/>
      <c r="U21" s="581"/>
      <c r="V21" s="581"/>
      <c r="W21" s="581"/>
      <c r="X21" s="581"/>
      <c r="Y21" s="581"/>
      <c r="Z21" s="581"/>
      <c r="AA21" s="581"/>
      <c r="AB21" s="581"/>
      <c r="AC21" s="581"/>
      <c r="AD21" s="99"/>
      <c r="AG21" s="580" t="s">
        <v>100</v>
      </c>
      <c r="AH21" s="581"/>
      <c r="AI21" s="581"/>
      <c r="AJ21" s="581"/>
      <c r="AK21" s="581"/>
      <c r="AL21" s="581"/>
      <c r="AM21" s="581"/>
      <c r="AN21" s="581"/>
      <c r="AO21" s="581"/>
      <c r="AP21" s="581"/>
      <c r="AQ21" s="581"/>
      <c r="AR21" s="581"/>
      <c r="AS21" s="581"/>
      <c r="AT21" s="581"/>
      <c r="AU21" s="191"/>
      <c r="AV21" s="131"/>
      <c r="AX21" s="580" t="s">
        <v>100</v>
      </c>
      <c r="AY21" s="581"/>
      <c r="AZ21" s="581"/>
      <c r="BA21" s="581"/>
      <c r="BB21" s="581"/>
      <c r="BC21" s="581"/>
      <c r="BD21" s="581"/>
      <c r="BE21" s="581"/>
      <c r="BF21" s="581"/>
      <c r="BG21" s="581"/>
      <c r="BH21" s="581"/>
      <c r="BI21" s="581"/>
      <c r="BJ21" s="581"/>
      <c r="BK21" s="638"/>
    </row>
    <row r="22" spans="1:63" s="20" customFormat="1" x14ac:dyDescent="0.35">
      <c r="A22" s="573" t="s">
        <v>101</v>
      </c>
      <c r="B22" s="570"/>
      <c r="C22" s="570" t="s">
        <v>85</v>
      </c>
      <c r="D22" s="570"/>
      <c r="E22" s="83" t="s">
        <v>86</v>
      </c>
      <c r="F22" s="96" t="s">
        <v>87</v>
      </c>
      <c r="G22" s="96" t="s">
        <v>88</v>
      </c>
      <c r="H22" s="101" t="s">
        <v>89</v>
      </c>
      <c r="I22" s="96" t="s">
        <v>90</v>
      </c>
      <c r="J22" s="96" t="s">
        <v>91</v>
      </c>
      <c r="K22" s="101" t="s">
        <v>92</v>
      </c>
      <c r="L22" s="96" t="s">
        <v>93</v>
      </c>
      <c r="M22" s="38" t="s">
        <v>94</v>
      </c>
      <c r="P22" s="573" t="s">
        <v>101</v>
      </c>
      <c r="Q22" s="570"/>
      <c r="R22" s="570"/>
      <c r="S22" s="570" t="s">
        <v>85</v>
      </c>
      <c r="T22" s="570"/>
      <c r="U22" s="83" t="s">
        <v>86</v>
      </c>
      <c r="V22" s="83" t="s">
        <v>87</v>
      </c>
      <c r="W22" s="83" t="s">
        <v>88</v>
      </c>
      <c r="X22" s="28" t="s">
        <v>89</v>
      </c>
      <c r="Y22" s="96" t="s">
        <v>90</v>
      </c>
      <c r="Z22" s="83" t="s">
        <v>91</v>
      </c>
      <c r="AA22" s="28" t="s">
        <v>92</v>
      </c>
      <c r="AB22" s="83" t="s">
        <v>93</v>
      </c>
      <c r="AC22" s="28" t="s">
        <v>94</v>
      </c>
      <c r="AD22" s="35" t="s">
        <v>95</v>
      </c>
      <c r="AG22" s="573" t="s">
        <v>101</v>
      </c>
      <c r="AH22" s="570"/>
      <c r="AI22" s="570"/>
      <c r="AJ22" s="570" t="s">
        <v>85</v>
      </c>
      <c r="AK22" s="570"/>
      <c r="AL22" s="83" t="s">
        <v>86</v>
      </c>
      <c r="AM22" s="83" t="s">
        <v>87</v>
      </c>
      <c r="AN22" s="83" t="s">
        <v>88</v>
      </c>
      <c r="AO22" s="28" t="s">
        <v>89</v>
      </c>
      <c r="AP22" s="96" t="s">
        <v>90</v>
      </c>
      <c r="AQ22" s="83" t="s">
        <v>91</v>
      </c>
      <c r="AR22" s="28" t="s">
        <v>92</v>
      </c>
      <c r="AS22" s="83" t="s">
        <v>93</v>
      </c>
      <c r="AT22" s="28" t="s">
        <v>96</v>
      </c>
      <c r="AU22" s="35" t="s">
        <v>97</v>
      </c>
      <c r="AX22" s="573" t="s">
        <v>101</v>
      </c>
      <c r="AY22" s="570"/>
      <c r="AZ22" s="570"/>
      <c r="BA22" s="570" t="s">
        <v>85</v>
      </c>
      <c r="BB22" s="570"/>
      <c r="BC22" s="83" t="s">
        <v>86</v>
      </c>
      <c r="BD22" s="83" t="s">
        <v>87</v>
      </c>
      <c r="BE22" s="83" t="s">
        <v>88</v>
      </c>
      <c r="BF22" s="28" t="s">
        <v>89</v>
      </c>
      <c r="BG22" s="96" t="s">
        <v>90</v>
      </c>
      <c r="BH22" s="83" t="s">
        <v>91</v>
      </c>
      <c r="BI22" s="28" t="s">
        <v>92</v>
      </c>
      <c r="BJ22" s="83" t="s">
        <v>93</v>
      </c>
      <c r="BK22" s="35" t="s">
        <v>249</v>
      </c>
    </row>
    <row r="23" spans="1:63" x14ac:dyDescent="0.35">
      <c r="A23" s="574">
        <v>0</v>
      </c>
      <c r="B23" s="575"/>
      <c r="C23" s="575" t="s">
        <v>102</v>
      </c>
      <c r="D23" s="575"/>
      <c r="E23" s="95"/>
      <c r="F23" s="12">
        <v>0</v>
      </c>
      <c r="G23" s="12">
        <v>0</v>
      </c>
      <c r="H23" s="13">
        <f>SUM(F23:G23)</f>
        <v>0</v>
      </c>
      <c r="I23" s="12">
        <v>0</v>
      </c>
      <c r="J23" s="12">
        <v>0</v>
      </c>
      <c r="K23" s="13">
        <f>SUM(I23:J23)</f>
        <v>0</v>
      </c>
      <c r="L23" s="12">
        <v>0</v>
      </c>
      <c r="M23" s="14">
        <f>SUM(H23, K23, L23)</f>
        <v>0</v>
      </c>
      <c r="N23" s="6"/>
      <c r="P23" s="574">
        <v>0</v>
      </c>
      <c r="Q23" s="575"/>
      <c r="R23" s="575"/>
      <c r="S23" s="576" t="s">
        <v>102</v>
      </c>
      <c r="T23" s="576"/>
      <c r="U23" s="95"/>
      <c r="V23" s="12">
        <v>0</v>
      </c>
      <c r="W23" s="12">
        <v>0</v>
      </c>
      <c r="X23" s="57">
        <f>SUM(V23:W23)</f>
        <v>0</v>
      </c>
      <c r="Y23" s="12">
        <v>0</v>
      </c>
      <c r="Z23" s="12">
        <v>0</v>
      </c>
      <c r="AA23" s="57">
        <f>SUM(Y23:Z23)</f>
        <v>0</v>
      </c>
      <c r="AB23" s="12">
        <v>0</v>
      </c>
      <c r="AC23" s="57">
        <f>SUM(X23, AA23, AB23)</f>
        <v>0</v>
      </c>
      <c r="AD23" s="58">
        <f>M23-AC23</f>
        <v>0</v>
      </c>
      <c r="AE23" s="6"/>
      <c r="AF23" s="6"/>
      <c r="AG23" s="571">
        <f>IF($S$86&lt;&gt;0, P23, A23)</f>
        <v>0</v>
      </c>
      <c r="AH23" s="572"/>
      <c r="AI23" s="572"/>
      <c r="AJ23" s="577" t="s">
        <v>102</v>
      </c>
      <c r="AK23" s="577"/>
      <c r="AL23" s="392">
        <f>IF($S$86&lt;&gt;0, U23, E23)</f>
        <v>0</v>
      </c>
      <c r="AM23" s="12">
        <v>0</v>
      </c>
      <c r="AN23" s="12">
        <v>0</v>
      </c>
      <c r="AO23" s="41">
        <f>SUM(AM23:AN23)</f>
        <v>0</v>
      </c>
      <c r="AP23" s="12">
        <v>0</v>
      </c>
      <c r="AQ23" s="12">
        <v>0</v>
      </c>
      <c r="AR23" s="41">
        <f>SUM(AP23:AQ23)</f>
        <v>0</v>
      </c>
      <c r="AS23" s="12">
        <v>0</v>
      </c>
      <c r="AT23" s="41">
        <f>SUM(AO23, AR23, AS23)</f>
        <v>0</v>
      </c>
      <c r="AU23" s="42">
        <f>IF($S$86&lt;&gt;0, AC23-AT23, M23-AT23)</f>
        <v>0</v>
      </c>
      <c r="AX23" s="571"/>
      <c r="AY23" s="572"/>
      <c r="AZ23" s="572"/>
      <c r="BA23" s="577" t="s">
        <v>102</v>
      </c>
      <c r="BB23" s="577"/>
      <c r="BC23" s="392"/>
      <c r="BD23" s="12">
        <v>0</v>
      </c>
      <c r="BE23" s="12">
        <v>0</v>
      </c>
      <c r="BF23" s="410">
        <f>SUM(BD23:BE23)</f>
        <v>0</v>
      </c>
      <c r="BG23" s="12">
        <v>0</v>
      </c>
      <c r="BH23" s="12">
        <v>0</v>
      </c>
      <c r="BI23" s="410">
        <f>SUM(BG23:BH23)</f>
        <v>0</v>
      </c>
      <c r="BJ23" s="12">
        <v>0</v>
      </c>
      <c r="BK23" s="404">
        <f>SUM(BF23, BI23, BJ23)</f>
        <v>0</v>
      </c>
    </row>
    <row r="24" spans="1:63" x14ac:dyDescent="0.35">
      <c r="A24" s="574">
        <v>0</v>
      </c>
      <c r="B24" s="575"/>
      <c r="C24" s="575" t="s">
        <v>103</v>
      </c>
      <c r="D24" s="575"/>
      <c r="E24" s="95"/>
      <c r="F24" s="12">
        <v>0</v>
      </c>
      <c r="G24" s="12">
        <v>0</v>
      </c>
      <c r="H24" s="13">
        <f t="shared" ref="H24:H27" si="29">SUM(F24:G24)</f>
        <v>0</v>
      </c>
      <c r="I24" s="12">
        <v>0</v>
      </c>
      <c r="J24" s="12">
        <v>0</v>
      </c>
      <c r="K24" s="13">
        <f t="shared" ref="K24:K27" si="30">SUM(I24:J24)</f>
        <v>0</v>
      </c>
      <c r="L24" s="12">
        <v>0</v>
      </c>
      <c r="M24" s="14">
        <f t="shared" ref="M24:M27" si="31">SUM(H24, K24, L24)</f>
        <v>0</v>
      </c>
      <c r="N24" s="6"/>
      <c r="P24" s="574">
        <v>0</v>
      </c>
      <c r="Q24" s="575"/>
      <c r="R24" s="575"/>
      <c r="S24" s="576" t="s">
        <v>103</v>
      </c>
      <c r="T24" s="576"/>
      <c r="U24" s="95"/>
      <c r="V24" s="12">
        <v>0</v>
      </c>
      <c r="W24" s="12">
        <v>0</v>
      </c>
      <c r="X24" s="57">
        <f>SUM(V24:W24)</f>
        <v>0</v>
      </c>
      <c r="Y24" s="12">
        <v>0</v>
      </c>
      <c r="Z24" s="12">
        <v>0</v>
      </c>
      <c r="AA24" s="57">
        <f>SUM(Y24:Z24)</f>
        <v>0</v>
      </c>
      <c r="AB24" s="12">
        <v>0</v>
      </c>
      <c r="AC24" s="57">
        <f>SUM(X24, AA24, AB24)</f>
        <v>0</v>
      </c>
      <c r="AD24" s="58">
        <f>M24-AC24</f>
        <v>0</v>
      </c>
      <c r="AE24" s="6"/>
      <c r="AF24" s="6"/>
      <c r="AG24" s="571">
        <f t="shared" ref="AG24:AG27" si="32">IF($S$86&lt;&gt;0, P24, A24)</f>
        <v>0</v>
      </c>
      <c r="AH24" s="572"/>
      <c r="AI24" s="572"/>
      <c r="AJ24" s="577" t="s">
        <v>103</v>
      </c>
      <c r="AK24" s="577"/>
      <c r="AL24" s="392">
        <f t="shared" ref="AL24:AL27" si="33">IF($S$86&lt;&gt;0, U24, E24)</f>
        <v>0</v>
      </c>
      <c r="AM24" s="12">
        <v>0</v>
      </c>
      <c r="AN24" s="12">
        <v>0</v>
      </c>
      <c r="AO24" s="41">
        <f t="shared" ref="AO24:AO27" si="34">SUM(AM24:AN24)</f>
        <v>0</v>
      </c>
      <c r="AP24" s="12">
        <v>0</v>
      </c>
      <c r="AQ24" s="12">
        <v>0</v>
      </c>
      <c r="AR24" s="41">
        <f t="shared" ref="AR24:AR27" si="35">SUM(AP24:AQ24)</f>
        <v>0</v>
      </c>
      <c r="AS24" s="12">
        <v>0</v>
      </c>
      <c r="AT24" s="41">
        <f t="shared" ref="AT24:AT27" si="36">SUM(AO24, AR24, AS24)</f>
        <v>0</v>
      </c>
      <c r="AU24" s="42">
        <f t="shared" ref="AU24:AU27" si="37">IF($S$86&lt;&gt;0, AC24-AT24, M24-AT24)</f>
        <v>0</v>
      </c>
      <c r="AX24" s="571"/>
      <c r="AY24" s="572"/>
      <c r="AZ24" s="572"/>
      <c r="BA24" s="577" t="s">
        <v>103</v>
      </c>
      <c r="BB24" s="577"/>
      <c r="BC24" s="392"/>
      <c r="BD24" s="12">
        <v>0</v>
      </c>
      <c r="BE24" s="12">
        <v>0</v>
      </c>
      <c r="BF24" s="410">
        <f t="shared" ref="BF24:BF25" si="38">SUM(BD24:BE24)</f>
        <v>0</v>
      </c>
      <c r="BG24" s="12">
        <v>0</v>
      </c>
      <c r="BH24" s="12">
        <v>0</v>
      </c>
      <c r="BI24" s="410">
        <f t="shared" ref="BI24" si="39">SUM(BG24:BH24)</f>
        <v>0</v>
      </c>
      <c r="BJ24" s="12">
        <v>0</v>
      </c>
      <c r="BK24" s="404">
        <f t="shared" ref="BK24:BK25" si="40">SUM(BF24, BI24, BJ24)</f>
        <v>0</v>
      </c>
    </row>
    <row r="25" spans="1:63" x14ac:dyDescent="0.35">
      <c r="A25" s="574">
        <v>0</v>
      </c>
      <c r="B25" s="575"/>
      <c r="C25" s="575" t="s">
        <v>104</v>
      </c>
      <c r="D25" s="575"/>
      <c r="E25" s="95"/>
      <c r="F25" s="12">
        <v>0</v>
      </c>
      <c r="G25" s="12">
        <v>0</v>
      </c>
      <c r="H25" s="13">
        <f>SUM(F25:G25)</f>
        <v>0</v>
      </c>
      <c r="I25" s="12">
        <v>0</v>
      </c>
      <c r="J25" s="12">
        <v>0</v>
      </c>
      <c r="K25" s="13">
        <f t="shared" si="30"/>
        <v>0</v>
      </c>
      <c r="L25" s="12">
        <v>0</v>
      </c>
      <c r="M25" s="14">
        <f t="shared" si="31"/>
        <v>0</v>
      </c>
      <c r="N25" s="6"/>
      <c r="P25" s="574">
        <v>0</v>
      </c>
      <c r="Q25" s="575"/>
      <c r="R25" s="575"/>
      <c r="S25" s="576" t="s">
        <v>104</v>
      </c>
      <c r="T25" s="576"/>
      <c r="U25" s="95"/>
      <c r="V25" s="12">
        <v>0</v>
      </c>
      <c r="W25" s="12">
        <v>0</v>
      </c>
      <c r="X25" s="57">
        <f t="shared" ref="X25:X27" si="41">SUM(V25:W25)</f>
        <v>0</v>
      </c>
      <c r="Y25" s="12">
        <v>0</v>
      </c>
      <c r="Z25" s="12">
        <v>0</v>
      </c>
      <c r="AA25" s="57">
        <f>SUM(Y25:Z25)</f>
        <v>0</v>
      </c>
      <c r="AB25" s="12">
        <v>0</v>
      </c>
      <c r="AC25" s="57">
        <f>SUM(X25, AA25, AB25)</f>
        <v>0</v>
      </c>
      <c r="AD25" s="58">
        <f>M25-AC25</f>
        <v>0</v>
      </c>
      <c r="AE25" s="6"/>
      <c r="AF25" s="6"/>
      <c r="AG25" s="571">
        <f t="shared" si="32"/>
        <v>0</v>
      </c>
      <c r="AH25" s="572"/>
      <c r="AI25" s="572"/>
      <c r="AJ25" s="577" t="s">
        <v>104</v>
      </c>
      <c r="AK25" s="577"/>
      <c r="AL25" s="392">
        <f t="shared" si="33"/>
        <v>0</v>
      </c>
      <c r="AM25" s="12">
        <v>0</v>
      </c>
      <c r="AN25" s="12">
        <v>0</v>
      </c>
      <c r="AO25" s="41">
        <f t="shared" si="34"/>
        <v>0</v>
      </c>
      <c r="AP25" s="12">
        <v>0</v>
      </c>
      <c r="AQ25" s="12">
        <v>0</v>
      </c>
      <c r="AR25" s="41">
        <f>SUM(AP25:AQ25)</f>
        <v>0</v>
      </c>
      <c r="AS25" s="12">
        <v>0</v>
      </c>
      <c r="AT25" s="41">
        <f t="shared" si="36"/>
        <v>0</v>
      </c>
      <c r="AU25" s="42">
        <f t="shared" si="37"/>
        <v>0</v>
      </c>
      <c r="AX25" s="571"/>
      <c r="AY25" s="572"/>
      <c r="AZ25" s="572"/>
      <c r="BA25" s="577" t="s">
        <v>104</v>
      </c>
      <c r="BB25" s="577"/>
      <c r="BC25" s="392"/>
      <c r="BD25" s="12">
        <v>0</v>
      </c>
      <c r="BE25" s="12">
        <v>0</v>
      </c>
      <c r="BF25" s="410">
        <f t="shared" si="38"/>
        <v>0</v>
      </c>
      <c r="BG25" s="12">
        <v>0</v>
      </c>
      <c r="BH25" s="12">
        <v>0</v>
      </c>
      <c r="BI25" s="410">
        <f>SUM(BG25:BH25)</f>
        <v>0</v>
      </c>
      <c r="BJ25" s="12">
        <v>0</v>
      </c>
      <c r="BK25" s="404">
        <f t="shared" si="40"/>
        <v>0</v>
      </c>
    </row>
    <row r="26" spans="1:63" x14ac:dyDescent="0.35">
      <c r="A26" s="574">
        <v>0</v>
      </c>
      <c r="B26" s="575"/>
      <c r="C26" s="575" t="s">
        <v>105</v>
      </c>
      <c r="D26" s="575"/>
      <c r="E26" s="95"/>
      <c r="F26" s="12">
        <v>0</v>
      </c>
      <c r="G26" s="12">
        <v>0</v>
      </c>
      <c r="H26" s="13">
        <f t="shared" si="29"/>
        <v>0</v>
      </c>
      <c r="I26" s="12">
        <v>0</v>
      </c>
      <c r="J26" s="12">
        <v>0</v>
      </c>
      <c r="K26" s="13">
        <f t="shared" si="30"/>
        <v>0</v>
      </c>
      <c r="L26" s="12">
        <v>0</v>
      </c>
      <c r="M26" s="14">
        <f t="shared" si="31"/>
        <v>0</v>
      </c>
      <c r="N26" s="6"/>
      <c r="P26" s="574">
        <v>0</v>
      </c>
      <c r="Q26" s="575"/>
      <c r="R26" s="575"/>
      <c r="S26" s="576" t="s">
        <v>105</v>
      </c>
      <c r="T26" s="576"/>
      <c r="U26" s="95"/>
      <c r="V26" s="12">
        <v>0</v>
      </c>
      <c r="W26" s="12">
        <v>0</v>
      </c>
      <c r="X26" s="57">
        <f>SUM(V26:W26)</f>
        <v>0</v>
      </c>
      <c r="Y26" s="12">
        <v>0</v>
      </c>
      <c r="Z26" s="12">
        <v>0</v>
      </c>
      <c r="AA26" s="57">
        <f>SUM(Y26:Z26)</f>
        <v>0</v>
      </c>
      <c r="AB26" s="12">
        <v>0</v>
      </c>
      <c r="AC26" s="57">
        <f>SUM(X26, AA26, AB26)</f>
        <v>0</v>
      </c>
      <c r="AD26" s="58">
        <f>M26-AC26</f>
        <v>0</v>
      </c>
      <c r="AE26" s="6"/>
      <c r="AF26" s="6"/>
      <c r="AG26" s="571">
        <f t="shared" si="32"/>
        <v>0</v>
      </c>
      <c r="AH26" s="572"/>
      <c r="AI26" s="572"/>
      <c r="AJ26" s="577" t="s">
        <v>105</v>
      </c>
      <c r="AK26" s="577"/>
      <c r="AL26" s="392">
        <f t="shared" si="33"/>
        <v>0</v>
      </c>
      <c r="AM26" s="12">
        <v>0</v>
      </c>
      <c r="AN26" s="12">
        <v>0</v>
      </c>
      <c r="AO26" s="41">
        <f>SUM(AM26:AN26)</f>
        <v>0</v>
      </c>
      <c r="AP26" s="12">
        <v>0</v>
      </c>
      <c r="AQ26" s="12">
        <v>0</v>
      </c>
      <c r="AR26" s="41">
        <f t="shared" si="35"/>
        <v>0</v>
      </c>
      <c r="AS26" s="12">
        <v>0</v>
      </c>
      <c r="AT26" s="41">
        <f>SUM(AO26, AR26, AS26)</f>
        <v>0</v>
      </c>
      <c r="AU26" s="42">
        <f t="shared" si="37"/>
        <v>0</v>
      </c>
      <c r="AX26" s="571"/>
      <c r="AY26" s="572"/>
      <c r="AZ26" s="572"/>
      <c r="BA26" s="577" t="s">
        <v>105</v>
      </c>
      <c r="BB26" s="577"/>
      <c r="BC26" s="392"/>
      <c r="BD26" s="12">
        <v>0</v>
      </c>
      <c r="BE26" s="12">
        <v>0</v>
      </c>
      <c r="BF26" s="410">
        <f>SUM(BD26:BE26)</f>
        <v>0</v>
      </c>
      <c r="BG26" s="12">
        <v>0</v>
      </c>
      <c r="BH26" s="12">
        <v>0</v>
      </c>
      <c r="BI26" s="410">
        <f t="shared" ref="BI26:BI27" si="42">SUM(BG26:BH26)</f>
        <v>0</v>
      </c>
      <c r="BJ26" s="12">
        <v>0</v>
      </c>
      <c r="BK26" s="404">
        <f>SUM(BF26, BI26, BJ26)</f>
        <v>0</v>
      </c>
    </row>
    <row r="27" spans="1:63" x14ac:dyDescent="0.35">
      <c r="A27" s="574">
        <v>0</v>
      </c>
      <c r="B27" s="575"/>
      <c r="C27" s="575" t="s">
        <v>106</v>
      </c>
      <c r="D27" s="575"/>
      <c r="E27" s="95"/>
      <c r="F27" s="12">
        <v>0</v>
      </c>
      <c r="G27" s="12">
        <v>0</v>
      </c>
      <c r="H27" s="13">
        <f t="shared" si="29"/>
        <v>0</v>
      </c>
      <c r="I27" s="12">
        <v>0</v>
      </c>
      <c r="J27" s="12">
        <v>0</v>
      </c>
      <c r="K27" s="13">
        <f t="shared" si="30"/>
        <v>0</v>
      </c>
      <c r="L27" s="12">
        <v>0</v>
      </c>
      <c r="M27" s="14">
        <f t="shared" si="31"/>
        <v>0</v>
      </c>
      <c r="N27" s="6"/>
      <c r="P27" s="574">
        <v>0</v>
      </c>
      <c r="Q27" s="575"/>
      <c r="R27" s="575"/>
      <c r="S27" s="575" t="s">
        <v>106</v>
      </c>
      <c r="T27" s="575"/>
      <c r="U27" s="95"/>
      <c r="V27" s="12">
        <v>0</v>
      </c>
      <c r="W27" s="12">
        <v>0</v>
      </c>
      <c r="X27" s="57">
        <f t="shared" si="41"/>
        <v>0</v>
      </c>
      <c r="Y27" s="12">
        <v>0</v>
      </c>
      <c r="Z27" s="12">
        <v>0</v>
      </c>
      <c r="AA27" s="57">
        <f t="shared" ref="AA27" si="43">SUM(Y27:Z27)</f>
        <v>0</v>
      </c>
      <c r="AB27" s="12">
        <v>0</v>
      </c>
      <c r="AC27" s="57">
        <f>SUM(X27, AA27, AB27)</f>
        <v>0</v>
      </c>
      <c r="AD27" s="58">
        <f>M27-AC27</f>
        <v>0</v>
      </c>
      <c r="AE27" s="6"/>
      <c r="AF27" s="6"/>
      <c r="AG27" s="571">
        <f t="shared" si="32"/>
        <v>0</v>
      </c>
      <c r="AH27" s="572"/>
      <c r="AI27" s="572"/>
      <c r="AJ27" s="572" t="s">
        <v>106</v>
      </c>
      <c r="AK27" s="572"/>
      <c r="AL27" s="392">
        <f t="shared" si="33"/>
        <v>0</v>
      </c>
      <c r="AM27" s="12">
        <v>0</v>
      </c>
      <c r="AN27" s="12">
        <v>0</v>
      </c>
      <c r="AO27" s="41">
        <f t="shared" si="34"/>
        <v>0</v>
      </c>
      <c r="AP27" s="12">
        <v>0</v>
      </c>
      <c r="AQ27" s="12">
        <v>0</v>
      </c>
      <c r="AR27" s="41">
        <f t="shared" si="35"/>
        <v>0</v>
      </c>
      <c r="AS27" s="12">
        <v>0</v>
      </c>
      <c r="AT27" s="41">
        <f t="shared" si="36"/>
        <v>0</v>
      </c>
      <c r="AU27" s="42">
        <f t="shared" si="37"/>
        <v>0</v>
      </c>
      <c r="AX27" s="571"/>
      <c r="AY27" s="572"/>
      <c r="AZ27" s="572"/>
      <c r="BA27" s="572" t="s">
        <v>106</v>
      </c>
      <c r="BB27" s="572"/>
      <c r="BC27" s="392"/>
      <c r="BD27" s="12">
        <v>0</v>
      </c>
      <c r="BE27" s="12">
        <v>0</v>
      </c>
      <c r="BF27" s="410">
        <f t="shared" ref="BF27" si="44">SUM(BD27:BE27)</f>
        <v>0</v>
      </c>
      <c r="BG27" s="12">
        <v>0</v>
      </c>
      <c r="BH27" s="12">
        <v>0</v>
      </c>
      <c r="BI27" s="410">
        <f t="shared" si="42"/>
        <v>0</v>
      </c>
      <c r="BJ27" s="12">
        <v>0</v>
      </c>
      <c r="BK27" s="404">
        <f t="shared" ref="BK27" si="45">SUM(BF27, BI27, BJ27)</f>
        <v>0</v>
      </c>
    </row>
    <row r="28" spans="1:63" ht="16" thickBot="1" x14ac:dyDescent="0.4">
      <c r="A28" s="597" t="s">
        <v>107</v>
      </c>
      <c r="B28" s="598"/>
      <c r="C28" s="674">
        <f>SUM(A23:B27)</f>
        <v>0</v>
      </c>
      <c r="D28" s="674"/>
      <c r="E28" s="100"/>
      <c r="F28" s="21">
        <f>SUM(F23:F27)</f>
        <v>0</v>
      </c>
      <c r="G28" s="21">
        <f t="shared" ref="G28" si="46">SUM(G23:G27)</f>
        <v>0</v>
      </c>
      <c r="H28" s="21">
        <f>SUM(H23:H27)</f>
        <v>0</v>
      </c>
      <c r="I28" s="21">
        <f t="shared" ref="I28:L28" si="47">SUM(I23:I27)</f>
        <v>0</v>
      </c>
      <c r="J28" s="21">
        <f t="shared" si="47"/>
        <v>0</v>
      </c>
      <c r="K28" s="21">
        <f>SUM(K23:K27)</f>
        <v>0</v>
      </c>
      <c r="L28" s="21">
        <f t="shared" si="47"/>
        <v>0</v>
      </c>
      <c r="M28" s="15">
        <f>SUM(M23:M27)</f>
        <v>0</v>
      </c>
      <c r="N28" s="6"/>
      <c r="P28" s="597" t="s">
        <v>107</v>
      </c>
      <c r="Q28" s="598"/>
      <c r="R28" s="598"/>
      <c r="S28" s="676">
        <f>SUM(P23:R27)</f>
        <v>0</v>
      </c>
      <c r="T28" s="676"/>
      <c r="U28" s="100"/>
      <c r="V28" s="64">
        <f>SUM(V23:V27)</f>
        <v>0</v>
      </c>
      <c r="W28" s="64">
        <f t="shared" ref="W28:AD28" si="48">SUM(W23:W27)</f>
        <v>0</v>
      </c>
      <c r="X28" s="64">
        <f t="shared" si="48"/>
        <v>0</v>
      </c>
      <c r="Y28" s="64">
        <f>SUM(Y23:Y27)</f>
        <v>0</v>
      </c>
      <c r="Z28" s="64">
        <f t="shared" ref="Z28" si="49">SUM(Z23:Z27)</f>
        <v>0</v>
      </c>
      <c r="AA28" s="64">
        <f>SUM(AA23:AA27)</f>
        <v>0</v>
      </c>
      <c r="AB28" s="64">
        <f t="shared" si="48"/>
        <v>0</v>
      </c>
      <c r="AC28" s="64">
        <f t="shared" si="48"/>
        <v>0</v>
      </c>
      <c r="AD28" s="56">
        <f t="shared" si="48"/>
        <v>0</v>
      </c>
      <c r="AE28" s="6"/>
      <c r="AF28" s="6"/>
      <c r="AG28" s="597" t="s">
        <v>107</v>
      </c>
      <c r="AH28" s="598"/>
      <c r="AI28" s="598"/>
      <c r="AJ28" s="652">
        <f>SUM(AG23:AI27)</f>
        <v>0</v>
      </c>
      <c r="AK28" s="652"/>
      <c r="AL28" s="251">
        <f>IF($S$86&lt;&gt;0, U28, E28)</f>
        <v>0</v>
      </c>
      <c r="AM28" s="39">
        <f>SUM(AM23:AM27)</f>
        <v>0</v>
      </c>
      <c r="AN28" s="39">
        <f t="shared" ref="AN28" si="50">SUM(AN23:AN27)</f>
        <v>0</v>
      </c>
      <c r="AO28" s="39">
        <f t="shared" ref="AO28" si="51">SUM(AO23:AO27)</f>
        <v>0</v>
      </c>
      <c r="AP28" s="39">
        <f>SUM(AP23:AP27)</f>
        <v>0</v>
      </c>
      <c r="AQ28" s="39">
        <f t="shared" ref="AQ28" si="52">SUM(AQ23:AQ27)</f>
        <v>0</v>
      </c>
      <c r="AR28" s="39">
        <f>SUM(AR23:AR27)</f>
        <v>0</v>
      </c>
      <c r="AS28" s="39">
        <f>SUM(AS23:AS27)</f>
        <v>0</v>
      </c>
      <c r="AT28" s="39">
        <f>SUM(AT23:AT27)</f>
        <v>0</v>
      </c>
      <c r="AU28" s="40">
        <f>IF($S$86&lt;&gt;0, AC28-AT28, M28-AT28)</f>
        <v>0</v>
      </c>
      <c r="AX28" s="597" t="s">
        <v>107</v>
      </c>
      <c r="AY28" s="598"/>
      <c r="AZ28" s="598"/>
      <c r="BA28" s="686">
        <f>SUM(AX23:AZ27)</f>
        <v>0</v>
      </c>
      <c r="BB28" s="686"/>
      <c r="BC28" s="251"/>
      <c r="BD28" s="407">
        <f>SUM(BD23:BD27)</f>
        <v>0</v>
      </c>
      <c r="BE28" s="407">
        <f t="shared" ref="BE28:BF28" si="53">SUM(BE23:BE27)</f>
        <v>0</v>
      </c>
      <c r="BF28" s="407">
        <f t="shared" si="53"/>
        <v>0</v>
      </c>
      <c r="BG28" s="407">
        <f>SUM(BG23:BG27)</f>
        <v>0</v>
      </c>
      <c r="BH28" s="407">
        <f t="shared" ref="BH28" si="54">SUM(BH23:BH27)</f>
        <v>0</v>
      </c>
      <c r="BI28" s="407">
        <f>SUM(BI23:BI27)</f>
        <v>0</v>
      </c>
      <c r="BJ28" s="407">
        <f>SUM(BJ23:BJ27)</f>
        <v>0</v>
      </c>
      <c r="BK28" s="423">
        <f>SUM(BK23:BK27)</f>
        <v>0</v>
      </c>
    </row>
    <row r="29" spans="1:63" ht="3.75" customHeight="1" thickBot="1" x14ac:dyDescent="0.4">
      <c r="A29" s="664"/>
      <c r="B29" s="664"/>
      <c r="C29" s="664"/>
      <c r="D29" s="664"/>
      <c r="E29" s="664"/>
      <c r="F29" s="664"/>
      <c r="G29" s="664"/>
      <c r="H29" s="664"/>
      <c r="I29" s="664"/>
      <c r="J29" s="664"/>
      <c r="K29" s="664"/>
      <c r="L29" s="664"/>
      <c r="M29" s="664"/>
      <c r="N29" s="6"/>
      <c r="P29" s="664"/>
      <c r="Q29" s="664"/>
      <c r="R29" s="664"/>
      <c r="S29" s="664"/>
      <c r="T29" s="664"/>
      <c r="U29" s="664"/>
      <c r="V29" s="664"/>
      <c r="W29" s="664"/>
      <c r="X29" s="664"/>
      <c r="Y29" s="664"/>
      <c r="Z29" s="664"/>
      <c r="AA29" s="664"/>
      <c r="AB29" s="664"/>
      <c r="AC29" s="664"/>
      <c r="AD29" s="664"/>
      <c r="AE29" s="6"/>
      <c r="AF29" s="6"/>
      <c r="AG29" s="584"/>
      <c r="AH29" s="584"/>
      <c r="AI29" s="584"/>
      <c r="AJ29" s="584"/>
      <c r="AK29" s="584"/>
      <c r="AL29" s="584"/>
      <c r="AM29" s="584"/>
      <c r="AN29" s="584"/>
      <c r="AO29" s="584"/>
      <c r="AP29" s="584"/>
      <c r="AQ29" s="584"/>
      <c r="AR29" s="584"/>
      <c r="AS29" s="584"/>
      <c r="AT29" s="584"/>
      <c r="AU29" s="584"/>
      <c r="AX29" s="584"/>
      <c r="AY29" s="584"/>
      <c r="AZ29" s="584"/>
      <c r="BA29" s="584"/>
      <c r="BB29" s="584"/>
      <c r="BC29" s="584"/>
      <c r="BD29" s="584"/>
      <c r="BE29" s="584"/>
      <c r="BF29" s="584"/>
      <c r="BG29" s="584"/>
      <c r="BH29" s="584"/>
      <c r="BI29" s="584"/>
      <c r="BJ29" s="584"/>
      <c r="BK29" s="584"/>
    </row>
    <row r="30" spans="1:63" ht="16" thickBot="1" x14ac:dyDescent="0.4">
      <c r="A30" s="669" t="s">
        <v>108</v>
      </c>
      <c r="B30" s="670"/>
      <c r="C30" s="670"/>
      <c r="D30" s="670"/>
      <c r="E30" s="670"/>
      <c r="F30" s="19">
        <f>SUM(F28, F19)</f>
        <v>0</v>
      </c>
      <c r="G30" s="19">
        <f t="shared" ref="G30" si="55">SUM(G28, G19)</f>
        <v>0</v>
      </c>
      <c r="H30" s="19">
        <f>SUM(H28, H19)</f>
        <v>0</v>
      </c>
      <c r="I30" s="19">
        <f t="shared" ref="I30:J30" si="56">SUM(I28, I19)</f>
        <v>0</v>
      </c>
      <c r="J30" s="19">
        <f t="shared" si="56"/>
        <v>0</v>
      </c>
      <c r="K30" s="19">
        <f>SUM(K28, K19)</f>
        <v>0</v>
      </c>
      <c r="L30" s="19">
        <f>SUM(L28, L19)</f>
        <v>0</v>
      </c>
      <c r="M30" s="18">
        <f>SUM(M28, M19)</f>
        <v>0</v>
      </c>
      <c r="N30" s="6"/>
      <c r="P30" s="655" t="s">
        <v>108</v>
      </c>
      <c r="Q30" s="656"/>
      <c r="R30" s="656"/>
      <c r="S30" s="656"/>
      <c r="T30" s="656"/>
      <c r="U30" s="656"/>
      <c r="V30" s="59">
        <f>SUM(V28, V19)</f>
        <v>0</v>
      </c>
      <c r="W30" s="59">
        <f t="shared" ref="W30" si="57">SUM(W28, W19)</f>
        <v>0</v>
      </c>
      <c r="X30" s="59">
        <f>SUM(X28, X19)</f>
        <v>0</v>
      </c>
      <c r="Y30" s="59">
        <f>SUM(Y28, Y19)</f>
        <v>0</v>
      </c>
      <c r="Z30" s="59">
        <f t="shared" ref="Z30:AB30" si="58">SUM(Z28, Z19)</f>
        <v>0</v>
      </c>
      <c r="AA30" s="59">
        <f t="shared" si="58"/>
        <v>0</v>
      </c>
      <c r="AB30" s="59">
        <f t="shared" si="58"/>
        <v>0</v>
      </c>
      <c r="AC30" s="59">
        <f>SUM(AC28, AC19)</f>
        <v>0</v>
      </c>
      <c r="AD30" s="60">
        <f>SUM(AD28, AD19)</f>
        <v>0</v>
      </c>
      <c r="AE30" s="6"/>
      <c r="AF30" s="6"/>
      <c r="AG30" s="655" t="s">
        <v>108</v>
      </c>
      <c r="AH30" s="656"/>
      <c r="AI30" s="656"/>
      <c r="AJ30" s="656"/>
      <c r="AK30" s="656"/>
      <c r="AL30" s="656"/>
      <c r="AM30" s="43">
        <f>SUM(AM28, AM19)</f>
        <v>0</v>
      </c>
      <c r="AN30" s="43">
        <f t="shared" ref="AN30" si="59">SUM(AN28, AN19)</f>
        <v>0</v>
      </c>
      <c r="AO30" s="43">
        <f>SUM(AO28, AO19)</f>
        <v>0</v>
      </c>
      <c r="AP30" s="43">
        <f>SUM(AP28, AP19)</f>
        <v>0</v>
      </c>
      <c r="AQ30" s="43">
        <f t="shared" ref="AQ30" si="60">SUM(AQ28, AQ19)</f>
        <v>0</v>
      </c>
      <c r="AR30" s="43">
        <f t="shared" ref="AR30:AS30" si="61">SUM(AR28, AR19)</f>
        <v>0</v>
      </c>
      <c r="AS30" s="43">
        <f t="shared" si="61"/>
        <v>0</v>
      </c>
      <c r="AT30" s="43">
        <f>SUM(AT28, AT19)</f>
        <v>0</v>
      </c>
      <c r="AU30" s="192">
        <f>SUM(AU28, AU19)</f>
        <v>0</v>
      </c>
      <c r="AV30" s="131"/>
      <c r="AX30" s="655" t="s">
        <v>108</v>
      </c>
      <c r="AY30" s="656"/>
      <c r="AZ30" s="656"/>
      <c r="BA30" s="656"/>
      <c r="BB30" s="656"/>
      <c r="BC30" s="656"/>
      <c r="BD30" s="406">
        <f>SUM(BD28, BD19)</f>
        <v>0</v>
      </c>
      <c r="BE30" s="406">
        <f t="shared" ref="BE30" si="62">SUM(BE28, BE19)</f>
        <v>0</v>
      </c>
      <c r="BF30" s="406">
        <f>SUM(BF28, BF19)</f>
        <v>0</v>
      </c>
      <c r="BG30" s="406">
        <f>SUM(BG28, BG19)</f>
        <v>0</v>
      </c>
      <c r="BH30" s="406">
        <f t="shared" ref="BH30:BJ30" si="63">SUM(BH28, BH19)</f>
        <v>0</v>
      </c>
      <c r="BI30" s="406">
        <f t="shared" si="63"/>
        <v>0</v>
      </c>
      <c r="BJ30" s="406">
        <f t="shared" si="63"/>
        <v>0</v>
      </c>
      <c r="BK30" s="429">
        <f>SUM(BK28, BK19)</f>
        <v>0</v>
      </c>
    </row>
    <row r="31" spans="1:63" ht="15.75" customHeight="1" thickBot="1" x14ac:dyDescent="0.4">
      <c r="F31" s="3"/>
      <c r="G31" s="3"/>
    </row>
    <row r="32" spans="1:63" x14ac:dyDescent="0.35">
      <c r="A32" s="580" t="s">
        <v>109</v>
      </c>
      <c r="B32" s="581"/>
      <c r="C32" s="581"/>
      <c r="D32" s="581"/>
      <c r="E32" s="581"/>
      <c r="F32" s="581"/>
      <c r="G32" s="581"/>
      <c r="H32" s="581"/>
      <c r="I32" s="581"/>
      <c r="J32" s="581"/>
      <c r="K32" s="581"/>
      <c r="L32" s="581"/>
      <c r="M32" s="638"/>
      <c r="P32" s="580" t="s">
        <v>109</v>
      </c>
      <c r="Q32" s="581"/>
      <c r="R32" s="581"/>
      <c r="S32" s="581"/>
      <c r="T32" s="581"/>
      <c r="U32" s="581"/>
      <c r="V32" s="581"/>
      <c r="W32" s="581"/>
      <c r="X32" s="581"/>
      <c r="Y32" s="581"/>
      <c r="Z32" s="581"/>
      <c r="AA32" s="581"/>
      <c r="AB32" s="581"/>
      <c r="AC32" s="581"/>
      <c r="AD32" s="99"/>
      <c r="AG32" s="580" t="s">
        <v>109</v>
      </c>
      <c r="AH32" s="581"/>
      <c r="AI32" s="581"/>
      <c r="AJ32" s="581"/>
      <c r="AK32" s="581"/>
      <c r="AL32" s="581"/>
      <c r="AM32" s="581"/>
      <c r="AN32" s="581"/>
      <c r="AO32" s="581"/>
      <c r="AP32" s="581"/>
      <c r="AQ32" s="581"/>
      <c r="AR32" s="581"/>
      <c r="AS32" s="581"/>
      <c r="AT32" s="581"/>
      <c r="AU32" s="99"/>
      <c r="AX32" s="580" t="s">
        <v>109</v>
      </c>
      <c r="AY32" s="581"/>
      <c r="AZ32" s="581"/>
      <c r="BA32" s="581"/>
      <c r="BB32" s="581"/>
      <c r="BC32" s="581"/>
      <c r="BD32" s="581"/>
      <c r="BE32" s="581"/>
      <c r="BF32" s="581"/>
      <c r="BG32" s="581"/>
      <c r="BH32" s="581"/>
      <c r="BI32" s="581"/>
      <c r="BJ32" s="581"/>
      <c r="BK32" s="638"/>
    </row>
    <row r="33" spans="1:63" s="20" customFormat="1" ht="15.65" customHeight="1" x14ac:dyDescent="0.35">
      <c r="A33" s="582" t="s">
        <v>110</v>
      </c>
      <c r="B33" s="583"/>
      <c r="C33" s="583"/>
      <c r="D33" s="583"/>
      <c r="E33" s="583"/>
      <c r="F33" s="583"/>
      <c r="G33" s="583"/>
      <c r="H33" s="583"/>
      <c r="I33" s="583"/>
      <c r="J33" s="83" t="s">
        <v>111</v>
      </c>
      <c r="K33" s="83" t="s">
        <v>71</v>
      </c>
      <c r="L33" s="83" t="s">
        <v>72</v>
      </c>
      <c r="M33" s="38" t="s">
        <v>94</v>
      </c>
      <c r="P33" s="582" t="s">
        <v>110</v>
      </c>
      <c r="Q33" s="583"/>
      <c r="R33" s="583"/>
      <c r="S33" s="583"/>
      <c r="T33" s="583"/>
      <c r="U33" s="583"/>
      <c r="V33" s="583"/>
      <c r="W33" s="583"/>
      <c r="X33" s="583"/>
      <c r="Y33" s="583"/>
      <c r="Z33" s="83" t="s">
        <v>41</v>
      </c>
      <c r="AA33" s="83" t="s">
        <v>71</v>
      </c>
      <c r="AB33" s="83" t="s">
        <v>72</v>
      </c>
      <c r="AC33" s="101" t="s">
        <v>94</v>
      </c>
      <c r="AD33" s="35" t="s">
        <v>95</v>
      </c>
      <c r="AG33" s="582" t="s">
        <v>110</v>
      </c>
      <c r="AH33" s="583"/>
      <c r="AI33" s="583"/>
      <c r="AJ33" s="583"/>
      <c r="AK33" s="583"/>
      <c r="AL33" s="583"/>
      <c r="AM33" s="583"/>
      <c r="AN33" s="583"/>
      <c r="AO33" s="583"/>
      <c r="AP33" s="583"/>
      <c r="AQ33" s="83" t="s">
        <v>112</v>
      </c>
      <c r="AR33" s="83" t="s">
        <v>71</v>
      </c>
      <c r="AS33" s="83" t="s">
        <v>72</v>
      </c>
      <c r="AT33" s="101" t="s">
        <v>96</v>
      </c>
      <c r="AU33" s="35" t="s">
        <v>97</v>
      </c>
      <c r="AX33" s="582" t="s">
        <v>110</v>
      </c>
      <c r="AY33" s="583"/>
      <c r="AZ33" s="583"/>
      <c r="BA33" s="583"/>
      <c r="BB33" s="583"/>
      <c r="BC33" s="583"/>
      <c r="BD33" s="583"/>
      <c r="BE33" s="583"/>
      <c r="BF33" s="583"/>
      <c r="BG33" s="583"/>
      <c r="BH33" s="83" t="s">
        <v>41</v>
      </c>
      <c r="BI33" s="83" t="s">
        <v>71</v>
      </c>
      <c r="BJ33" s="83" t="s">
        <v>72</v>
      </c>
      <c r="BK33" s="38" t="s">
        <v>249</v>
      </c>
    </row>
    <row r="34" spans="1:63" x14ac:dyDescent="0.35">
      <c r="A34" s="389">
        <v>1</v>
      </c>
      <c r="B34" s="633"/>
      <c r="C34" s="633"/>
      <c r="D34" s="633"/>
      <c r="E34" s="633"/>
      <c r="F34" s="633"/>
      <c r="G34" s="633"/>
      <c r="H34" s="633"/>
      <c r="I34" s="633"/>
      <c r="J34" s="12">
        <v>0</v>
      </c>
      <c r="K34" s="12">
        <v>0</v>
      </c>
      <c r="L34" s="12">
        <v>0</v>
      </c>
      <c r="M34" s="14">
        <f>SUM(J34:L34)</f>
        <v>0</v>
      </c>
      <c r="N34" s="6"/>
      <c r="P34" s="7">
        <v>1</v>
      </c>
      <c r="Q34" s="575"/>
      <c r="R34" s="575"/>
      <c r="S34" s="575"/>
      <c r="T34" s="575"/>
      <c r="U34" s="575"/>
      <c r="V34" s="575"/>
      <c r="W34" s="575"/>
      <c r="X34" s="575"/>
      <c r="Y34" s="575"/>
      <c r="Z34" s="12">
        <v>0</v>
      </c>
      <c r="AA34" s="12">
        <v>0</v>
      </c>
      <c r="AB34" s="12">
        <v>0</v>
      </c>
      <c r="AC34" s="57">
        <f>SUM(Z34:AB34)</f>
        <v>0</v>
      </c>
      <c r="AD34" s="58">
        <f>M34-AC34</f>
        <v>0</v>
      </c>
      <c r="AE34" s="6"/>
      <c r="AF34" s="6"/>
      <c r="AG34" s="7">
        <v>1</v>
      </c>
      <c r="AH34" s="575">
        <f>IF($S$86&lt;&gt;0, Q34, B34)</f>
        <v>0</v>
      </c>
      <c r="AI34" s="575"/>
      <c r="AJ34" s="575"/>
      <c r="AK34" s="575"/>
      <c r="AL34" s="575"/>
      <c r="AM34" s="575"/>
      <c r="AN34" s="575"/>
      <c r="AO34" s="575"/>
      <c r="AP34" s="575"/>
      <c r="AQ34" s="12">
        <v>0</v>
      </c>
      <c r="AR34" s="12">
        <v>0</v>
      </c>
      <c r="AS34" s="12">
        <v>0</v>
      </c>
      <c r="AT34" s="41">
        <f>SUM(AQ34:AS34)</f>
        <v>0</v>
      </c>
      <c r="AU34" s="42">
        <f>IF($S$86&lt;&gt;0, AC34-AT34, M34-AT34)</f>
        <v>0</v>
      </c>
      <c r="AX34" s="7">
        <v>1</v>
      </c>
      <c r="AY34" s="575"/>
      <c r="AZ34" s="575"/>
      <c r="BA34" s="575"/>
      <c r="BB34" s="575"/>
      <c r="BC34" s="575"/>
      <c r="BD34" s="575"/>
      <c r="BE34" s="575"/>
      <c r="BF34" s="575"/>
      <c r="BG34" s="575"/>
      <c r="BH34" s="12">
        <v>0</v>
      </c>
      <c r="BI34" s="12">
        <v>0</v>
      </c>
      <c r="BJ34" s="12">
        <v>0</v>
      </c>
      <c r="BK34" s="404">
        <f>SUM(BH34:BJ34)</f>
        <v>0</v>
      </c>
    </row>
    <row r="35" spans="1:63" x14ac:dyDescent="0.35">
      <c r="A35" s="389">
        <v>2</v>
      </c>
      <c r="B35" s="675"/>
      <c r="C35" s="675"/>
      <c r="D35" s="675"/>
      <c r="E35" s="675"/>
      <c r="F35" s="675"/>
      <c r="G35" s="675"/>
      <c r="H35" s="675"/>
      <c r="I35" s="675"/>
      <c r="J35" s="12">
        <v>0</v>
      </c>
      <c r="K35" s="12">
        <v>0</v>
      </c>
      <c r="L35" s="12">
        <v>0</v>
      </c>
      <c r="M35" s="14">
        <f>SUM(J35:L35)</f>
        <v>0</v>
      </c>
      <c r="N35" s="6"/>
      <c r="P35" s="7">
        <v>2</v>
      </c>
      <c r="Q35" s="575"/>
      <c r="R35" s="575"/>
      <c r="S35" s="575"/>
      <c r="T35" s="575"/>
      <c r="U35" s="575"/>
      <c r="V35" s="575"/>
      <c r="W35" s="575"/>
      <c r="X35" s="575"/>
      <c r="Y35" s="575"/>
      <c r="Z35" s="12">
        <v>0</v>
      </c>
      <c r="AA35" s="12">
        <v>0</v>
      </c>
      <c r="AB35" s="12">
        <v>0</v>
      </c>
      <c r="AC35" s="57">
        <f>SUM(Z35:AB35)</f>
        <v>0</v>
      </c>
      <c r="AD35" s="58">
        <f>M35-AC35</f>
        <v>0</v>
      </c>
      <c r="AE35" s="6"/>
      <c r="AF35" s="6"/>
      <c r="AG35" s="7">
        <v>2</v>
      </c>
      <c r="AH35" s="575">
        <f t="shared" ref="AH35:AH36" si="64">IF($S$86&lt;&gt;0, Q35, B35)</f>
        <v>0</v>
      </c>
      <c r="AI35" s="575"/>
      <c r="AJ35" s="575"/>
      <c r="AK35" s="575"/>
      <c r="AL35" s="575"/>
      <c r="AM35" s="575"/>
      <c r="AN35" s="575"/>
      <c r="AO35" s="575"/>
      <c r="AP35" s="575"/>
      <c r="AQ35" s="12">
        <v>0</v>
      </c>
      <c r="AR35" s="12">
        <v>0</v>
      </c>
      <c r="AS35" s="12">
        <v>0</v>
      </c>
      <c r="AT35" s="41">
        <f>SUM(AQ35:AS35)</f>
        <v>0</v>
      </c>
      <c r="AU35" s="42">
        <f>IF($S$86&lt;&gt;0, AC35-AT35, M35-AT35)</f>
        <v>0</v>
      </c>
      <c r="AX35" s="7">
        <v>2</v>
      </c>
      <c r="AY35" s="575"/>
      <c r="AZ35" s="575"/>
      <c r="BA35" s="575"/>
      <c r="BB35" s="575"/>
      <c r="BC35" s="575"/>
      <c r="BD35" s="575"/>
      <c r="BE35" s="575"/>
      <c r="BF35" s="575"/>
      <c r="BG35" s="575"/>
      <c r="BH35" s="12">
        <v>0</v>
      </c>
      <c r="BI35" s="12">
        <v>0</v>
      </c>
      <c r="BJ35" s="12">
        <v>0</v>
      </c>
      <c r="BK35" s="404">
        <f>SUM(BH35:BJ35)</f>
        <v>0</v>
      </c>
    </row>
    <row r="36" spans="1:63" x14ac:dyDescent="0.35">
      <c r="A36" s="389">
        <v>3</v>
      </c>
      <c r="B36" s="675"/>
      <c r="C36" s="675"/>
      <c r="D36" s="675"/>
      <c r="E36" s="675"/>
      <c r="F36" s="675"/>
      <c r="G36" s="675"/>
      <c r="H36" s="675"/>
      <c r="I36" s="675"/>
      <c r="J36" s="12">
        <v>0</v>
      </c>
      <c r="K36" s="12">
        <v>0</v>
      </c>
      <c r="L36" s="12">
        <v>0</v>
      </c>
      <c r="M36" s="14">
        <f>SUM(J36:L36)</f>
        <v>0</v>
      </c>
      <c r="N36" s="6"/>
      <c r="P36" s="7">
        <v>3</v>
      </c>
      <c r="Q36" s="575"/>
      <c r="R36" s="575"/>
      <c r="S36" s="575"/>
      <c r="T36" s="575"/>
      <c r="U36" s="575"/>
      <c r="V36" s="575"/>
      <c r="W36" s="575"/>
      <c r="X36" s="575"/>
      <c r="Y36" s="575"/>
      <c r="Z36" s="12">
        <v>0</v>
      </c>
      <c r="AA36" s="12">
        <v>0</v>
      </c>
      <c r="AB36" s="12">
        <v>0</v>
      </c>
      <c r="AC36" s="57">
        <f>SUM(Z36:AB36)</f>
        <v>0</v>
      </c>
      <c r="AD36" s="58">
        <f>M36-AC36</f>
        <v>0</v>
      </c>
      <c r="AE36" s="6"/>
      <c r="AF36" s="6"/>
      <c r="AG36" s="7">
        <v>3</v>
      </c>
      <c r="AH36" s="575">
        <f t="shared" si="64"/>
        <v>0</v>
      </c>
      <c r="AI36" s="575"/>
      <c r="AJ36" s="575"/>
      <c r="AK36" s="575"/>
      <c r="AL36" s="575"/>
      <c r="AM36" s="575"/>
      <c r="AN36" s="575"/>
      <c r="AO36" s="575"/>
      <c r="AP36" s="575"/>
      <c r="AQ36" s="12">
        <v>0</v>
      </c>
      <c r="AR36" s="12">
        <v>0</v>
      </c>
      <c r="AS36" s="12">
        <v>0</v>
      </c>
      <c r="AT36" s="41">
        <f>SUM(AQ36:AS36)</f>
        <v>0</v>
      </c>
      <c r="AU36" s="42">
        <f>IF($S$86&lt;&gt;0, AC36-AT36, M36-AT36)</f>
        <v>0</v>
      </c>
      <c r="AX36" s="7">
        <v>3</v>
      </c>
      <c r="AY36" s="575"/>
      <c r="AZ36" s="575"/>
      <c r="BA36" s="575"/>
      <c r="BB36" s="575"/>
      <c r="BC36" s="575"/>
      <c r="BD36" s="575"/>
      <c r="BE36" s="575"/>
      <c r="BF36" s="575"/>
      <c r="BG36" s="575"/>
      <c r="BH36" s="12">
        <v>0</v>
      </c>
      <c r="BI36" s="12">
        <v>0</v>
      </c>
      <c r="BJ36" s="12">
        <v>0</v>
      </c>
      <c r="BK36" s="404">
        <f>SUM(BH36:BJ36)</f>
        <v>0</v>
      </c>
    </row>
    <row r="37" spans="1:63" ht="16" thickBot="1" x14ac:dyDescent="0.4">
      <c r="A37" s="578" t="s">
        <v>113</v>
      </c>
      <c r="B37" s="579"/>
      <c r="C37" s="579"/>
      <c r="D37" s="579"/>
      <c r="E37" s="579"/>
      <c r="F37" s="579"/>
      <c r="G37" s="579"/>
      <c r="H37" s="579"/>
      <c r="I37" s="579"/>
      <c r="J37" s="21">
        <f>SUM(J34:J36)</f>
        <v>0</v>
      </c>
      <c r="K37" s="21">
        <f t="shared" ref="K37:L37" si="65">SUM(K34:K36)</f>
        <v>0</v>
      </c>
      <c r="L37" s="21">
        <f t="shared" si="65"/>
        <v>0</v>
      </c>
      <c r="M37" s="15">
        <f>SUM(J37:L37)</f>
        <v>0</v>
      </c>
      <c r="N37" s="6"/>
      <c r="P37" s="578" t="s">
        <v>113</v>
      </c>
      <c r="Q37" s="579"/>
      <c r="R37" s="579"/>
      <c r="S37" s="579"/>
      <c r="T37" s="579"/>
      <c r="U37" s="579"/>
      <c r="V37" s="579"/>
      <c r="W37" s="579"/>
      <c r="X37" s="579"/>
      <c r="Y37" s="579"/>
      <c r="Z37" s="64">
        <f>SUM(Z34:Z36)</f>
        <v>0</v>
      </c>
      <c r="AA37" s="64">
        <f t="shared" ref="AA37:AB37" si="66">SUM(AA34:AA36)</f>
        <v>0</v>
      </c>
      <c r="AB37" s="64">
        <f t="shared" si="66"/>
        <v>0</v>
      </c>
      <c r="AC37" s="64">
        <f t="shared" ref="AC37" si="67">SUM(AC34:AC36)</f>
        <v>0</v>
      </c>
      <c r="AD37" s="56">
        <f>SUM(AD34:AD36)</f>
        <v>0</v>
      </c>
      <c r="AE37" s="6"/>
      <c r="AF37" s="6"/>
      <c r="AG37" s="578" t="s">
        <v>113</v>
      </c>
      <c r="AH37" s="579"/>
      <c r="AI37" s="579"/>
      <c r="AJ37" s="579"/>
      <c r="AK37" s="579"/>
      <c r="AL37" s="579"/>
      <c r="AM37" s="579"/>
      <c r="AN37" s="579"/>
      <c r="AO37" s="579"/>
      <c r="AP37" s="579"/>
      <c r="AQ37" s="39">
        <f>SUM(AQ34:AQ36)</f>
        <v>0</v>
      </c>
      <c r="AR37" s="39">
        <f t="shared" ref="AR37:AS37" si="68">SUM(AR34:AR36)</f>
        <v>0</v>
      </c>
      <c r="AS37" s="39">
        <f t="shared" si="68"/>
        <v>0</v>
      </c>
      <c r="AT37" s="39">
        <f t="shared" ref="AT37" si="69">SUM(AT34:AT36)</f>
        <v>0</v>
      </c>
      <c r="AU37" s="40">
        <f>SUM(AU34:AU36)</f>
        <v>0</v>
      </c>
      <c r="AX37" s="578" t="s">
        <v>113</v>
      </c>
      <c r="AY37" s="579"/>
      <c r="AZ37" s="579"/>
      <c r="BA37" s="579"/>
      <c r="BB37" s="579"/>
      <c r="BC37" s="579"/>
      <c r="BD37" s="579"/>
      <c r="BE37" s="579"/>
      <c r="BF37" s="579"/>
      <c r="BG37" s="579"/>
      <c r="BH37" s="407">
        <f>SUM(BH34:BH36)</f>
        <v>0</v>
      </c>
      <c r="BI37" s="407">
        <f t="shared" ref="BI37:BK37" si="70">SUM(BI34:BI36)</f>
        <v>0</v>
      </c>
      <c r="BJ37" s="407">
        <f t="shared" si="70"/>
        <v>0</v>
      </c>
      <c r="BK37" s="423">
        <f t="shared" si="70"/>
        <v>0</v>
      </c>
    </row>
    <row r="38" spans="1:63" ht="3.75" customHeight="1" thickBot="1" x14ac:dyDescent="0.4">
      <c r="A38" s="390"/>
      <c r="B38" s="390"/>
      <c r="C38" s="390"/>
      <c r="D38" s="390"/>
      <c r="E38" s="390"/>
      <c r="F38" s="390"/>
      <c r="G38" s="390"/>
      <c r="H38" s="390"/>
      <c r="I38" s="390"/>
      <c r="J38" s="5"/>
      <c r="K38" s="5"/>
      <c r="L38" s="5"/>
      <c r="M38" s="5"/>
      <c r="N38" s="6"/>
      <c r="Q38" s="20"/>
      <c r="R38" s="20"/>
      <c r="S38" s="20"/>
      <c r="T38" s="20"/>
      <c r="U38" s="20"/>
      <c r="V38" s="20"/>
      <c r="W38" s="20"/>
      <c r="X38" s="20"/>
      <c r="Y38" s="20"/>
      <c r="Z38" s="5"/>
      <c r="AA38" s="5"/>
      <c r="AB38" s="5"/>
      <c r="AC38" s="5"/>
      <c r="AD38" s="5"/>
      <c r="AE38" s="6"/>
      <c r="AF38" s="6"/>
      <c r="AH38" s="20"/>
      <c r="AI38" s="20"/>
      <c r="AJ38" s="20"/>
      <c r="AK38" s="20"/>
      <c r="AL38" s="20"/>
      <c r="AM38" s="20"/>
      <c r="AN38" s="20"/>
      <c r="AO38" s="20"/>
      <c r="AP38" s="20"/>
      <c r="AQ38" s="5"/>
      <c r="AR38" s="5"/>
      <c r="AS38" s="5"/>
      <c r="AT38" s="5"/>
      <c r="AU38" s="5"/>
      <c r="AY38" s="20"/>
      <c r="AZ38" s="20"/>
      <c r="BA38" s="20"/>
      <c r="BB38" s="20"/>
      <c r="BC38" s="20"/>
      <c r="BD38" s="20"/>
      <c r="BE38" s="20"/>
      <c r="BF38" s="20"/>
      <c r="BG38" s="20"/>
      <c r="BH38" s="5"/>
      <c r="BI38" s="5"/>
      <c r="BJ38" s="5"/>
      <c r="BK38" s="5"/>
    </row>
    <row r="39" spans="1:63" s="20" customFormat="1" x14ac:dyDescent="0.35">
      <c r="A39" s="666" t="s">
        <v>114</v>
      </c>
      <c r="B39" s="667"/>
      <c r="C39" s="667"/>
      <c r="D39" s="667"/>
      <c r="E39" s="667"/>
      <c r="F39" s="667"/>
      <c r="G39" s="667"/>
      <c r="H39" s="667"/>
      <c r="I39" s="667"/>
      <c r="J39" s="84" t="s">
        <v>111</v>
      </c>
      <c r="K39" s="84" t="s">
        <v>71</v>
      </c>
      <c r="L39" s="84" t="s">
        <v>72</v>
      </c>
      <c r="M39" s="99" t="s">
        <v>94</v>
      </c>
      <c r="P39" s="580" t="s">
        <v>114</v>
      </c>
      <c r="Q39" s="581"/>
      <c r="R39" s="581"/>
      <c r="S39" s="581"/>
      <c r="T39" s="581"/>
      <c r="U39" s="581"/>
      <c r="V39" s="581"/>
      <c r="W39" s="581"/>
      <c r="X39" s="581"/>
      <c r="Y39" s="581"/>
      <c r="Z39" s="84" t="s">
        <v>41</v>
      </c>
      <c r="AA39" s="84" t="s">
        <v>71</v>
      </c>
      <c r="AB39" s="84" t="s">
        <v>72</v>
      </c>
      <c r="AC39" s="94" t="s">
        <v>94</v>
      </c>
      <c r="AD39" s="36" t="s">
        <v>95</v>
      </c>
      <c r="AG39" s="580" t="s">
        <v>114</v>
      </c>
      <c r="AH39" s="581"/>
      <c r="AI39" s="581"/>
      <c r="AJ39" s="581"/>
      <c r="AK39" s="581"/>
      <c r="AL39" s="581"/>
      <c r="AM39" s="581"/>
      <c r="AN39" s="581"/>
      <c r="AO39" s="581"/>
      <c r="AP39" s="581"/>
      <c r="AQ39" s="84" t="s">
        <v>112</v>
      </c>
      <c r="AR39" s="84" t="s">
        <v>71</v>
      </c>
      <c r="AS39" s="84" t="s">
        <v>72</v>
      </c>
      <c r="AT39" s="94" t="s">
        <v>96</v>
      </c>
      <c r="AU39" s="36" t="s">
        <v>97</v>
      </c>
      <c r="AX39" s="580" t="s">
        <v>114</v>
      </c>
      <c r="AY39" s="581"/>
      <c r="AZ39" s="581"/>
      <c r="BA39" s="581"/>
      <c r="BB39" s="581"/>
      <c r="BC39" s="581"/>
      <c r="BD39" s="581"/>
      <c r="BE39" s="581"/>
      <c r="BF39" s="581"/>
      <c r="BG39" s="581"/>
      <c r="BH39" s="84" t="s">
        <v>41</v>
      </c>
      <c r="BI39" s="84" t="s">
        <v>71</v>
      </c>
      <c r="BJ39" s="84" t="s">
        <v>72</v>
      </c>
      <c r="BK39" s="99" t="s">
        <v>249</v>
      </c>
    </row>
    <row r="40" spans="1:63" x14ac:dyDescent="0.35">
      <c r="A40" s="389">
        <v>1</v>
      </c>
      <c r="B40" s="668"/>
      <c r="C40" s="668"/>
      <c r="D40" s="668"/>
      <c r="E40" s="668"/>
      <c r="F40" s="668"/>
      <c r="G40" s="668"/>
      <c r="H40" s="668"/>
      <c r="I40" s="668"/>
      <c r="J40" s="12">
        <v>0</v>
      </c>
      <c r="K40" s="12">
        <v>0</v>
      </c>
      <c r="L40" s="12">
        <v>0</v>
      </c>
      <c r="M40" s="14">
        <f>SUM(J40:L40)</f>
        <v>0</v>
      </c>
      <c r="N40" s="6"/>
      <c r="P40" s="7">
        <v>1</v>
      </c>
      <c r="Q40" s="575"/>
      <c r="R40" s="575"/>
      <c r="S40" s="575"/>
      <c r="T40" s="575"/>
      <c r="U40" s="575"/>
      <c r="V40" s="575"/>
      <c r="W40" s="575"/>
      <c r="X40" s="575"/>
      <c r="Y40" s="575"/>
      <c r="Z40" s="12">
        <v>0</v>
      </c>
      <c r="AA40" s="12">
        <v>0</v>
      </c>
      <c r="AB40" s="12">
        <v>0</v>
      </c>
      <c r="AC40" s="57">
        <f>SUM(Z40:AB40)</f>
        <v>0</v>
      </c>
      <c r="AD40" s="58">
        <f>M40-AC40</f>
        <v>0</v>
      </c>
      <c r="AE40" s="6"/>
      <c r="AF40" s="6"/>
      <c r="AG40" s="7">
        <v>1</v>
      </c>
      <c r="AH40" s="575">
        <f>IF($S$86&lt;&gt;0, Q40, B40)</f>
        <v>0</v>
      </c>
      <c r="AI40" s="575"/>
      <c r="AJ40" s="575"/>
      <c r="AK40" s="575"/>
      <c r="AL40" s="575"/>
      <c r="AM40" s="575"/>
      <c r="AN40" s="575"/>
      <c r="AO40" s="575"/>
      <c r="AP40" s="575"/>
      <c r="AQ40" s="12">
        <v>0</v>
      </c>
      <c r="AR40" s="12">
        <v>0</v>
      </c>
      <c r="AS40" s="12">
        <v>0</v>
      </c>
      <c r="AT40" s="41">
        <f>SUM(AQ40:AS40)</f>
        <v>0</v>
      </c>
      <c r="AU40" s="42">
        <f>IF($S$86&lt;&gt;0, AC40-AT40, M40-AT40)</f>
        <v>0</v>
      </c>
      <c r="AX40" s="7">
        <v>1</v>
      </c>
      <c r="AY40" s="575"/>
      <c r="AZ40" s="575"/>
      <c r="BA40" s="575"/>
      <c r="BB40" s="575"/>
      <c r="BC40" s="575"/>
      <c r="BD40" s="575"/>
      <c r="BE40" s="575"/>
      <c r="BF40" s="575"/>
      <c r="BG40" s="575"/>
      <c r="BH40" s="12">
        <v>0</v>
      </c>
      <c r="BI40" s="12">
        <v>0</v>
      </c>
      <c r="BJ40" s="12">
        <v>0</v>
      </c>
      <c r="BK40" s="404">
        <f>SUM(BH40:BJ40)</f>
        <v>0</v>
      </c>
    </row>
    <row r="41" spans="1:63" x14ac:dyDescent="0.35">
      <c r="A41" s="389">
        <v>2</v>
      </c>
      <c r="B41" s="668"/>
      <c r="C41" s="668"/>
      <c r="D41" s="668"/>
      <c r="E41" s="668"/>
      <c r="F41" s="668"/>
      <c r="G41" s="668"/>
      <c r="H41" s="668"/>
      <c r="I41" s="668"/>
      <c r="J41" s="12">
        <v>0</v>
      </c>
      <c r="K41" s="12">
        <v>0</v>
      </c>
      <c r="L41" s="12">
        <v>0</v>
      </c>
      <c r="M41" s="14">
        <f>SUM(J41:L41)</f>
        <v>0</v>
      </c>
      <c r="N41" s="6"/>
      <c r="P41" s="7">
        <v>2</v>
      </c>
      <c r="Q41" s="575"/>
      <c r="R41" s="575"/>
      <c r="S41" s="575"/>
      <c r="T41" s="575"/>
      <c r="U41" s="575"/>
      <c r="V41" s="575"/>
      <c r="W41" s="575"/>
      <c r="X41" s="575"/>
      <c r="Y41" s="575"/>
      <c r="Z41" s="12">
        <v>0</v>
      </c>
      <c r="AA41" s="12">
        <v>0</v>
      </c>
      <c r="AB41" s="12">
        <v>0</v>
      </c>
      <c r="AC41" s="57">
        <f>SUM(Z41:AB41)</f>
        <v>0</v>
      </c>
      <c r="AD41" s="58">
        <f>M41-AC41</f>
        <v>0</v>
      </c>
      <c r="AE41" s="6"/>
      <c r="AF41" s="6"/>
      <c r="AG41" s="7">
        <v>2</v>
      </c>
      <c r="AH41" s="575">
        <f t="shared" ref="AH41:AH42" si="71">IF($S$86&lt;&gt;0, Q41, B41)</f>
        <v>0</v>
      </c>
      <c r="AI41" s="575"/>
      <c r="AJ41" s="575"/>
      <c r="AK41" s="575"/>
      <c r="AL41" s="575"/>
      <c r="AM41" s="575"/>
      <c r="AN41" s="575"/>
      <c r="AO41" s="575"/>
      <c r="AP41" s="575"/>
      <c r="AQ41" s="12">
        <v>0</v>
      </c>
      <c r="AR41" s="12">
        <v>0</v>
      </c>
      <c r="AS41" s="12">
        <v>0</v>
      </c>
      <c r="AT41" s="41">
        <f>SUM(AQ41:AS41)</f>
        <v>0</v>
      </c>
      <c r="AU41" s="42">
        <f t="shared" ref="AU41:AU42" si="72">IF($S$86&lt;&gt;0, AC41-AT41, M41-AT41)</f>
        <v>0</v>
      </c>
      <c r="AX41" s="7">
        <v>2</v>
      </c>
      <c r="AY41" s="575"/>
      <c r="AZ41" s="575"/>
      <c r="BA41" s="575"/>
      <c r="BB41" s="575"/>
      <c r="BC41" s="575"/>
      <c r="BD41" s="575"/>
      <c r="BE41" s="575"/>
      <c r="BF41" s="575"/>
      <c r="BG41" s="575"/>
      <c r="BH41" s="12">
        <v>0</v>
      </c>
      <c r="BI41" s="12">
        <v>0</v>
      </c>
      <c r="BJ41" s="12">
        <v>0</v>
      </c>
      <c r="BK41" s="404">
        <f>SUM(BH41:BJ41)</f>
        <v>0</v>
      </c>
    </row>
    <row r="42" spans="1:63" x14ac:dyDescent="0.35">
      <c r="A42" s="389">
        <v>3</v>
      </c>
      <c r="B42" s="668"/>
      <c r="C42" s="668"/>
      <c r="D42" s="668"/>
      <c r="E42" s="668"/>
      <c r="F42" s="668"/>
      <c r="G42" s="668"/>
      <c r="H42" s="668"/>
      <c r="I42" s="668"/>
      <c r="J42" s="12">
        <v>0</v>
      </c>
      <c r="K42" s="12">
        <v>0</v>
      </c>
      <c r="L42" s="12">
        <v>0</v>
      </c>
      <c r="M42" s="14">
        <f>SUM(J42:L42)</f>
        <v>0</v>
      </c>
      <c r="N42" s="6"/>
      <c r="P42" s="7">
        <v>3</v>
      </c>
      <c r="Q42" s="575"/>
      <c r="R42" s="575"/>
      <c r="S42" s="575"/>
      <c r="T42" s="575"/>
      <c r="U42" s="575"/>
      <c r="V42" s="575"/>
      <c r="W42" s="575"/>
      <c r="X42" s="575"/>
      <c r="Y42" s="575"/>
      <c r="Z42" s="12">
        <v>0</v>
      </c>
      <c r="AA42" s="12">
        <v>0</v>
      </c>
      <c r="AB42" s="12">
        <v>0</v>
      </c>
      <c r="AC42" s="57">
        <f>SUM(Z42:AB42)</f>
        <v>0</v>
      </c>
      <c r="AD42" s="58">
        <f>M42-AC42</f>
        <v>0</v>
      </c>
      <c r="AE42" s="6"/>
      <c r="AF42" s="6"/>
      <c r="AG42" s="7">
        <v>3</v>
      </c>
      <c r="AH42" s="575">
        <f t="shared" si="71"/>
        <v>0</v>
      </c>
      <c r="AI42" s="575"/>
      <c r="AJ42" s="575"/>
      <c r="AK42" s="575"/>
      <c r="AL42" s="575"/>
      <c r="AM42" s="575"/>
      <c r="AN42" s="575"/>
      <c r="AO42" s="575"/>
      <c r="AP42" s="575"/>
      <c r="AQ42" s="12">
        <v>0</v>
      </c>
      <c r="AR42" s="12">
        <v>0</v>
      </c>
      <c r="AS42" s="12">
        <v>0</v>
      </c>
      <c r="AT42" s="41">
        <f>SUM(AQ42:AS42)</f>
        <v>0</v>
      </c>
      <c r="AU42" s="42">
        <f t="shared" si="72"/>
        <v>0</v>
      </c>
      <c r="AX42" s="7">
        <v>3</v>
      </c>
      <c r="AY42" s="575"/>
      <c r="AZ42" s="575"/>
      <c r="BA42" s="575"/>
      <c r="BB42" s="575"/>
      <c r="BC42" s="575"/>
      <c r="BD42" s="575"/>
      <c r="BE42" s="575"/>
      <c r="BF42" s="575"/>
      <c r="BG42" s="575"/>
      <c r="BH42" s="12">
        <v>0</v>
      </c>
      <c r="BI42" s="12">
        <v>0</v>
      </c>
      <c r="BJ42" s="12">
        <v>0</v>
      </c>
      <c r="BK42" s="404">
        <f>SUM(BH42:BJ42)</f>
        <v>0</v>
      </c>
    </row>
    <row r="43" spans="1:63" ht="16" thickBot="1" x14ac:dyDescent="0.4">
      <c r="A43" s="578" t="s">
        <v>115</v>
      </c>
      <c r="B43" s="579"/>
      <c r="C43" s="579"/>
      <c r="D43" s="579"/>
      <c r="E43" s="579"/>
      <c r="F43" s="579"/>
      <c r="G43" s="579"/>
      <c r="H43" s="579"/>
      <c r="I43" s="579"/>
      <c r="J43" s="21">
        <f>SUM(J40:J42)</f>
        <v>0</v>
      </c>
      <c r="K43" s="21">
        <f t="shared" ref="K43:L43" si="73">SUM(K40:K42)</f>
        <v>0</v>
      </c>
      <c r="L43" s="21">
        <f t="shared" si="73"/>
        <v>0</v>
      </c>
      <c r="M43" s="15">
        <f>SUM(J43:L43)</f>
        <v>0</v>
      </c>
      <c r="N43" s="6"/>
      <c r="P43" s="578" t="s">
        <v>115</v>
      </c>
      <c r="Q43" s="579"/>
      <c r="R43" s="579"/>
      <c r="S43" s="579"/>
      <c r="T43" s="579"/>
      <c r="U43" s="579"/>
      <c r="V43" s="579"/>
      <c r="W43" s="579"/>
      <c r="X43" s="579"/>
      <c r="Y43" s="579"/>
      <c r="Z43" s="64">
        <f>SUM(Z40:Z42)</f>
        <v>0</v>
      </c>
      <c r="AA43" s="64">
        <f t="shared" ref="AA43:AC43" si="74">SUM(AA40:AA42)</f>
        <v>0</v>
      </c>
      <c r="AB43" s="64">
        <f t="shared" si="74"/>
        <v>0</v>
      </c>
      <c r="AC43" s="64">
        <f t="shared" si="74"/>
        <v>0</v>
      </c>
      <c r="AD43" s="56">
        <f>SUM(AD40:AD42)</f>
        <v>0</v>
      </c>
      <c r="AE43" s="6"/>
      <c r="AF43" s="6"/>
      <c r="AG43" s="578" t="s">
        <v>115</v>
      </c>
      <c r="AH43" s="579"/>
      <c r="AI43" s="579"/>
      <c r="AJ43" s="579"/>
      <c r="AK43" s="579"/>
      <c r="AL43" s="579"/>
      <c r="AM43" s="579"/>
      <c r="AN43" s="579"/>
      <c r="AO43" s="579"/>
      <c r="AP43" s="579"/>
      <c r="AQ43" s="39">
        <f>SUM(AQ40:AQ42)</f>
        <v>0</v>
      </c>
      <c r="AR43" s="39">
        <f t="shared" ref="AR43:AS43" si="75">SUM(AR40:AR42)</f>
        <v>0</v>
      </c>
      <c r="AS43" s="39">
        <f t="shared" si="75"/>
        <v>0</v>
      </c>
      <c r="AT43" s="39">
        <f t="shared" ref="AT43:AU43" si="76">SUM(AT40:AT42)</f>
        <v>0</v>
      </c>
      <c r="AU43" s="40">
        <f t="shared" si="76"/>
        <v>0</v>
      </c>
      <c r="AX43" s="578" t="s">
        <v>115</v>
      </c>
      <c r="AY43" s="579"/>
      <c r="AZ43" s="579"/>
      <c r="BA43" s="579"/>
      <c r="BB43" s="579"/>
      <c r="BC43" s="579"/>
      <c r="BD43" s="579"/>
      <c r="BE43" s="579"/>
      <c r="BF43" s="579"/>
      <c r="BG43" s="579"/>
      <c r="BH43" s="407">
        <f>SUM(BH40:BH42)</f>
        <v>0</v>
      </c>
      <c r="BI43" s="407">
        <f t="shared" ref="BI43:BK43" si="77">SUM(BI40:BI42)</f>
        <v>0</v>
      </c>
      <c r="BJ43" s="407">
        <f t="shared" si="77"/>
        <v>0</v>
      </c>
      <c r="BK43" s="423">
        <f t="shared" si="77"/>
        <v>0</v>
      </c>
    </row>
    <row r="44" spans="1:63" ht="3.75" customHeight="1" thickBot="1" x14ac:dyDescent="0.4">
      <c r="A44" s="390"/>
      <c r="B44" s="390"/>
      <c r="C44" s="390"/>
      <c r="D44" s="390"/>
      <c r="E44" s="390"/>
      <c r="F44" s="390"/>
      <c r="G44" s="390"/>
      <c r="H44" s="390"/>
      <c r="I44" s="390"/>
      <c r="J44" s="5"/>
      <c r="K44" s="5"/>
      <c r="L44" s="5"/>
      <c r="M44" s="5"/>
      <c r="N44" s="6"/>
      <c r="Q44" s="20"/>
      <c r="R44" s="20"/>
      <c r="S44" s="20"/>
      <c r="T44" s="20"/>
      <c r="U44" s="20"/>
      <c r="V44" s="20"/>
      <c r="W44" s="20"/>
      <c r="X44" s="20"/>
      <c r="Y44" s="20"/>
      <c r="Z44" s="5"/>
      <c r="AA44" s="5"/>
      <c r="AB44" s="5"/>
      <c r="AC44" s="5"/>
      <c r="AD44" s="5"/>
      <c r="AE44" s="6"/>
      <c r="AF44" s="6"/>
      <c r="AH44" s="20"/>
      <c r="AI44" s="20"/>
      <c r="AJ44" s="20"/>
      <c r="AK44" s="20"/>
      <c r="AL44" s="20"/>
      <c r="AM44" s="20"/>
      <c r="AN44" s="20"/>
      <c r="AO44" s="20"/>
      <c r="AP44" s="20"/>
      <c r="AQ44" s="5"/>
      <c r="AR44" s="5"/>
      <c r="AS44" s="5"/>
      <c r="AT44" s="5"/>
      <c r="AU44" s="5"/>
      <c r="AY44" s="20"/>
      <c r="AZ44" s="20"/>
      <c r="BA44" s="20"/>
      <c r="BB44" s="20"/>
      <c r="BC44" s="20"/>
      <c r="BD44" s="20"/>
      <c r="BE44" s="20"/>
      <c r="BF44" s="20"/>
      <c r="BG44" s="20"/>
      <c r="BH44" s="5"/>
      <c r="BI44" s="5"/>
      <c r="BJ44" s="5"/>
      <c r="BK44" s="5"/>
    </row>
    <row r="45" spans="1:63" s="20" customFormat="1" x14ac:dyDescent="0.35">
      <c r="A45" s="580" t="s">
        <v>321</v>
      </c>
      <c r="B45" s="581"/>
      <c r="C45" s="581"/>
      <c r="D45" s="581"/>
      <c r="E45" s="581"/>
      <c r="F45" s="581"/>
      <c r="G45" s="581"/>
      <c r="H45" s="581"/>
      <c r="I45" s="581"/>
      <c r="J45" s="84" t="s">
        <v>111</v>
      </c>
      <c r="K45" s="84" t="s">
        <v>71</v>
      </c>
      <c r="L45" s="84" t="s">
        <v>72</v>
      </c>
      <c r="M45" s="99" t="s">
        <v>94</v>
      </c>
      <c r="P45" s="580" t="s">
        <v>116</v>
      </c>
      <c r="Q45" s="581"/>
      <c r="R45" s="581"/>
      <c r="S45" s="581"/>
      <c r="T45" s="581"/>
      <c r="U45" s="581"/>
      <c r="V45" s="581"/>
      <c r="W45" s="581"/>
      <c r="X45" s="581"/>
      <c r="Y45" s="581"/>
      <c r="Z45" s="84" t="s">
        <v>41</v>
      </c>
      <c r="AA45" s="84" t="s">
        <v>71</v>
      </c>
      <c r="AB45" s="84" t="s">
        <v>72</v>
      </c>
      <c r="AC45" s="94" t="s">
        <v>94</v>
      </c>
      <c r="AD45" s="36" t="s">
        <v>95</v>
      </c>
      <c r="AG45" s="580" t="s">
        <v>116</v>
      </c>
      <c r="AH45" s="581"/>
      <c r="AI45" s="581"/>
      <c r="AJ45" s="581"/>
      <c r="AK45" s="581"/>
      <c r="AL45" s="581"/>
      <c r="AM45" s="581"/>
      <c r="AN45" s="581"/>
      <c r="AO45" s="581"/>
      <c r="AP45" s="581"/>
      <c r="AQ45" s="84" t="s">
        <v>112</v>
      </c>
      <c r="AR45" s="84" t="s">
        <v>71</v>
      </c>
      <c r="AS45" s="84" t="s">
        <v>72</v>
      </c>
      <c r="AT45" s="94" t="s">
        <v>96</v>
      </c>
      <c r="AU45" s="385" t="s">
        <v>97</v>
      </c>
      <c r="AX45" s="580" t="s">
        <v>116</v>
      </c>
      <c r="AY45" s="581"/>
      <c r="AZ45" s="581"/>
      <c r="BA45" s="581"/>
      <c r="BB45" s="581"/>
      <c r="BC45" s="581"/>
      <c r="BD45" s="581"/>
      <c r="BE45" s="581"/>
      <c r="BF45" s="581"/>
      <c r="BG45" s="581"/>
      <c r="BH45" s="84" t="s">
        <v>41</v>
      </c>
      <c r="BI45" s="84" t="s">
        <v>71</v>
      </c>
      <c r="BJ45" s="84" t="s">
        <v>72</v>
      </c>
      <c r="BK45" s="99" t="s">
        <v>96</v>
      </c>
    </row>
    <row r="46" spans="1:63" x14ac:dyDescent="0.35">
      <c r="A46" s="389">
        <v>1</v>
      </c>
      <c r="B46" s="671"/>
      <c r="C46" s="672"/>
      <c r="D46" s="672"/>
      <c r="E46" s="672"/>
      <c r="F46" s="672"/>
      <c r="G46" s="672"/>
      <c r="H46" s="672"/>
      <c r="I46" s="673"/>
      <c r="J46" s="12">
        <v>0</v>
      </c>
      <c r="K46" s="12">
        <v>0</v>
      </c>
      <c r="L46" s="12">
        <v>0</v>
      </c>
      <c r="M46" s="14">
        <f t="shared" ref="M46:M58" si="78">SUM(J46:L46)</f>
        <v>0</v>
      </c>
      <c r="N46" s="6"/>
      <c r="P46" s="7">
        <v>1</v>
      </c>
      <c r="Q46" s="599"/>
      <c r="R46" s="600"/>
      <c r="S46" s="600"/>
      <c r="T46" s="600"/>
      <c r="U46" s="600"/>
      <c r="V46" s="600"/>
      <c r="W46" s="600"/>
      <c r="X46" s="600"/>
      <c r="Y46" s="601"/>
      <c r="Z46" s="12">
        <v>0</v>
      </c>
      <c r="AA46" s="12">
        <v>0</v>
      </c>
      <c r="AB46" s="12">
        <v>0</v>
      </c>
      <c r="AC46" s="57">
        <f>SUM(Z46:AB46)</f>
        <v>0</v>
      </c>
      <c r="AD46" s="58">
        <f t="shared" ref="AD46:AD48" si="79">M46-AC46</f>
        <v>0</v>
      </c>
      <c r="AE46" s="6"/>
      <c r="AF46" s="6"/>
      <c r="AG46" s="7">
        <v>1</v>
      </c>
      <c r="AH46" s="603">
        <f>IF($S$86&lt;&gt;0, Q46, B46)</f>
        <v>0</v>
      </c>
      <c r="AI46" s="604"/>
      <c r="AJ46" s="604"/>
      <c r="AK46" s="604"/>
      <c r="AL46" s="604"/>
      <c r="AM46" s="604"/>
      <c r="AN46" s="604"/>
      <c r="AO46" s="604"/>
      <c r="AP46" s="605"/>
      <c r="AQ46" s="12">
        <v>0</v>
      </c>
      <c r="AR46" s="12">
        <v>0</v>
      </c>
      <c r="AS46" s="12">
        <v>0</v>
      </c>
      <c r="AT46" s="41">
        <f t="shared" ref="AT46:AT57" si="80">SUM(AQ46:AS46)</f>
        <v>0</v>
      </c>
      <c r="AU46" s="386">
        <f>IF($S$86&lt;&gt;0, AC46-AT46, M46-AT46)</f>
        <v>0</v>
      </c>
      <c r="AX46" s="7">
        <v>1</v>
      </c>
      <c r="AY46" s="687"/>
      <c r="AZ46" s="688"/>
      <c r="BA46" s="688"/>
      <c r="BB46" s="688"/>
      <c r="BC46" s="688"/>
      <c r="BD46" s="688"/>
      <c r="BE46" s="688"/>
      <c r="BF46" s="688"/>
      <c r="BG46" s="689"/>
      <c r="BH46" s="12">
        <v>0</v>
      </c>
      <c r="BI46" s="12">
        <v>0</v>
      </c>
      <c r="BJ46" s="12">
        <v>0</v>
      </c>
      <c r="BK46" s="404">
        <f t="shared" ref="BK46:BK48" si="81">SUM(BH46:BJ46)</f>
        <v>0</v>
      </c>
    </row>
    <row r="47" spans="1:63" x14ac:dyDescent="0.35">
      <c r="A47" s="389">
        <v>2</v>
      </c>
      <c r="B47" s="671"/>
      <c r="C47" s="672"/>
      <c r="D47" s="672"/>
      <c r="E47" s="672"/>
      <c r="F47" s="672"/>
      <c r="G47" s="672"/>
      <c r="H47" s="672"/>
      <c r="I47" s="673"/>
      <c r="J47" s="12">
        <v>0</v>
      </c>
      <c r="K47" s="12">
        <v>0</v>
      </c>
      <c r="L47" s="12">
        <v>0</v>
      </c>
      <c r="M47" s="14">
        <f t="shared" si="78"/>
        <v>0</v>
      </c>
      <c r="N47" s="6"/>
      <c r="P47" s="7">
        <v>2</v>
      </c>
      <c r="Q47" s="599"/>
      <c r="R47" s="600"/>
      <c r="S47" s="600"/>
      <c r="T47" s="600"/>
      <c r="U47" s="600"/>
      <c r="V47" s="600"/>
      <c r="W47" s="600"/>
      <c r="X47" s="600"/>
      <c r="Y47" s="601"/>
      <c r="Z47" s="12">
        <v>0</v>
      </c>
      <c r="AA47" s="12">
        <v>0</v>
      </c>
      <c r="AB47" s="12">
        <v>0</v>
      </c>
      <c r="AC47" s="57">
        <f>SUM(Z47:AB47)</f>
        <v>0</v>
      </c>
      <c r="AD47" s="58">
        <f t="shared" si="79"/>
        <v>0</v>
      </c>
      <c r="AE47" s="6"/>
      <c r="AF47" s="6"/>
      <c r="AG47" s="7">
        <v>2</v>
      </c>
      <c r="AH47" s="603">
        <f t="shared" ref="AH47:AH57" si="82">IF($S$86&lt;&gt;0, Q47, B47)</f>
        <v>0</v>
      </c>
      <c r="AI47" s="604"/>
      <c r="AJ47" s="604"/>
      <c r="AK47" s="604"/>
      <c r="AL47" s="604"/>
      <c r="AM47" s="604"/>
      <c r="AN47" s="604"/>
      <c r="AO47" s="604"/>
      <c r="AP47" s="605"/>
      <c r="AQ47" s="12">
        <v>0</v>
      </c>
      <c r="AR47" s="12">
        <v>0</v>
      </c>
      <c r="AS47" s="12">
        <v>0</v>
      </c>
      <c r="AT47" s="41">
        <f t="shared" si="80"/>
        <v>0</v>
      </c>
      <c r="AU47" s="386">
        <f t="shared" ref="AU47:AU57" si="83">IF($S$86&lt;&gt;0, AC47-AT47, M47-AT47)</f>
        <v>0</v>
      </c>
      <c r="AX47" s="7">
        <v>2</v>
      </c>
      <c r="AY47" s="687"/>
      <c r="AZ47" s="688"/>
      <c r="BA47" s="688"/>
      <c r="BB47" s="688"/>
      <c r="BC47" s="688"/>
      <c r="BD47" s="688"/>
      <c r="BE47" s="688"/>
      <c r="BF47" s="688"/>
      <c r="BG47" s="689"/>
      <c r="BH47" s="12">
        <v>0</v>
      </c>
      <c r="BI47" s="12">
        <v>0</v>
      </c>
      <c r="BJ47" s="12">
        <v>0</v>
      </c>
      <c r="BK47" s="404">
        <f t="shared" si="81"/>
        <v>0</v>
      </c>
    </row>
    <row r="48" spans="1:63" x14ac:dyDescent="0.35">
      <c r="A48" s="389">
        <v>3</v>
      </c>
      <c r="B48" s="671"/>
      <c r="C48" s="672"/>
      <c r="D48" s="672"/>
      <c r="E48" s="672"/>
      <c r="F48" s="672"/>
      <c r="G48" s="672"/>
      <c r="H48" s="672"/>
      <c r="I48" s="673"/>
      <c r="J48" s="12">
        <v>0</v>
      </c>
      <c r="K48" s="12">
        <v>0</v>
      </c>
      <c r="L48" s="12">
        <v>0</v>
      </c>
      <c r="M48" s="14">
        <f t="shared" ref="M48:M56" si="84">SUM(J48:L48)</f>
        <v>0</v>
      </c>
      <c r="N48" s="6"/>
      <c r="P48" s="7">
        <v>3</v>
      </c>
      <c r="Q48" s="599"/>
      <c r="R48" s="600"/>
      <c r="S48" s="600"/>
      <c r="T48" s="600"/>
      <c r="U48" s="600"/>
      <c r="V48" s="600"/>
      <c r="W48" s="600"/>
      <c r="X48" s="600"/>
      <c r="Y48" s="601"/>
      <c r="Z48" s="12">
        <v>0</v>
      </c>
      <c r="AA48" s="12">
        <v>0</v>
      </c>
      <c r="AB48" s="12">
        <v>0</v>
      </c>
      <c r="AC48" s="57">
        <f t="shared" ref="AC48" si="85">SUM(Z48:AB48)</f>
        <v>0</v>
      </c>
      <c r="AD48" s="58">
        <f t="shared" si="79"/>
        <v>0</v>
      </c>
      <c r="AE48" s="6"/>
      <c r="AF48" s="6"/>
      <c r="AG48" s="7">
        <v>3</v>
      </c>
      <c r="AH48" s="603">
        <f t="shared" si="82"/>
        <v>0</v>
      </c>
      <c r="AI48" s="604"/>
      <c r="AJ48" s="604"/>
      <c r="AK48" s="604"/>
      <c r="AL48" s="604"/>
      <c r="AM48" s="604"/>
      <c r="AN48" s="604"/>
      <c r="AO48" s="604"/>
      <c r="AP48" s="605"/>
      <c r="AQ48" s="12">
        <v>0</v>
      </c>
      <c r="AR48" s="12">
        <v>0</v>
      </c>
      <c r="AS48" s="12">
        <v>0</v>
      </c>
      <c r="AT48" s="41">
        <f t="shared" si="80"/>
        <v>0</v>
      </c>
      <c r="AU48" s="386">
        <f t="shared" si="83"/>
        <v>0</v>
      </c>
      <c r="AX48" s="7">
        <v>3</v>
      </c>
      <c r="AY48" s="687"/>
      <c r="AZ48" s="688"/>
      <c r="BA48" s="688"/>
      <c r="BB48" s="688"/>
      <c r="BC48" s="688"/>
      <c r="BD48" s="688"/>
      <c r="BE48" s="688"/>
      <c r="BF48" s="688"/>
      <c r="BG48" s="689"/>
      <c r="BH48" s="12">
        <v>0</v>
      </c>
      <c r="BI48" s="12">
        <v>0</v>
      </c>
      <c r="BJ48" s="12">
        <v>0</v>
      </c>
      <c r="BK48" s="404">
        <f t="shared" si="81"/>
        <v>0</v>
      </c>
    </row>
    <row r="49" spans="1:80" x14ac:dyDescent="0.35">
      <c r="A49" s="389">
        <v>4</v>
      </c>
      <c r="B49" s="671"/>
      <c r="C49" s="672"/>
      <c r="D49" s="672"/>
      <c r="E49" s="672"/>
      <c r="F49" s="672"/>
      <c r="G49" s="672"/>
      <c r="H49" s="672"/>
      <c r="I49" s="673"/>
      <c r="J49" s="12">
        <v>0</v>
      </c>
      <c r="K49" s="12">
        <v>0</v>
      </c>
      <c r="L49" s="12">
        <v>0</v>
      </c>
      <c r="M49" s="14">
        <f t="shared" si="84"/>
        <v>0</v>
      </c>
      <c r="N49" s="6"/>
      <c r="P49" s="7">
        <v>4</v>
      </c>
      <c r="Q49" s="599"/>
      <c r="R49" s="600"/>
      <c r="S49" s="600"/>
      <c r="T49" s="600"/>
      <c r="U49" s="600"/>
      <c r="V49" s="600"/>
      <c r="W49" s="600"/>
      <c r="X49" s="600"/>
      <c r="Y49" s="601"/>
      <c r="Z49" s="12">
        <v>0</v>
      </c>
      <c r="AA49" s="12">
        <v>0</v>
      </c>
      <c r="AB49" s="12">
        <v>0</v>
      </c>
      <c r="AC49" s="57">
        <f t="shared" ref="AC49:AC57" si="86">SUM(Z49:AB49)</f>
        <v>0</v>
      </c>
      <c r="AD49" s="58">
        <f t="shared" ref="AD49:AD57" si="87">M49-AC49</f>
        <v>0</v>
      </c>
      <c r="AE49" s="6"/>
      <c r="AF49" s="6"/>
      <c r="AG49" s="7">
        <v>4</v>
      </c>
      <c r="AH49" s="603">
        <f t="shared" si="82"/>
        <v>0</v>
      </c>
      <c r="AI49" s="604"/>
      <c r="AJ49" s="604"/>
      <c r="AK49" s="604"/>
      <c r="AL49" s="604"/>
      <c r="AM49" s="604"/>
      <c r="AN49" s="604"/>
      <c r="AO49" s="604"/>
      <c r="AP49" s="605"/>
      <c r="AQ49" s="12">
        <v>0</v>
      </c>
      <c r="AR49" s="12">
        <v>0</v>
      </c>
      <c r="AS49" s="12">
        <v>0</v>
      </c>
      <c r="AT49" s="41">
        <f t="shared" ref="AT49:AT56" si="88">SUM(AQ49:AS49)</f>
        <v>0</v>
      </c>
      <c r="AU49" s="386">
        <f t="shared" si="83"/>
        <v>0</v>
      </c>
      <c r="AX49" s="7">
        <v>4</v>
      </c>
      <c r="AY49" s="687"/>
      <c r="AZ49" s="688"/>
      <c r="BA49" s="688"/>
      <c r="BB49" s="688"/>
      <c r="BC49" s="688"/>
      <c r="BD49" s="688"/>
      <c r="BE49" s="688"/>
      <c r="BF49" s="688"/>
      <c r="BG49" s="689"/>
      <c r="BH49" s="12">
        <v>0</v>
      </c>
      <c r="BI49" s="12">
        <v>0</v>
      </c>
      <c r="BJ49" s="12">
        <v>0</v>
      </c>
      <c r="BK49" s="404">
        <f t="shared" ref="BK49:BK56" si="89">SUM(BH49:BJ49)</f>
        <v>0</v>
      </c>
    </row>
    <row r="50" spans="1:80" x14ac:dyDescent="0.35">
      <c r="A50" s="389">
        <v>5</v>
      </c>
      <c r="B50" s="671"/>
      <c r="C50" s="672"/>
      <c r="D50" s="672"/>
      <c r="E50" s="672"/>
      <c r="F50" s="672"/>
      <c r="G50" s="672"/>
      <c r="H50" s="672"/>
      <c r="I50" s="673"/>
      <c r="J50" s="12">
        <v>0</v>
      </c>
      <c r="K50" s="12">
        <v>0</v>
      </c>
      <c r="L50" s="12">
        <v>0</v>
      </c>
      <c r="M50" s="14">
        <f t="shared" si="84"/>
        <v>0</v>
      </c>
      <c r="N50" s="6"/>
      <c r="P50" s="7">
        <v>5</v>
      </c>
      <c r="Q50" s="599"/>
      <c r="R50" s="600"/>
      <c r="S50" s="600"/>
      <c r="T50" s="600"/>
      <c r="U50" s="600"/>
      <c r="V50" s="600"/>
      <c r="W50" s="600"/>
      <c r="X50" s="600"/>
      <c r="Y50" s="601"/>
      <c r="Z50" s="12">
        <v>0</v>
      </c>
      <c r="AA50" s="12">
        <v>0</v>
      </c>
      <c r="AB50" s="12">
        <v>0</v>
      </c>
      <c r="AC50" s="57">
        <f t="shared" si="86"/>
        <v>0</v>
      </c>
      <c r="AD50" s="58">
        <f t="shared" si="87"/>
        <v>0</v>
      </c>
      <c r="AE50" s="6"/>
      <c r="AF50" s="6"/>
      <c r="AG50" s="7">
        <v>5</v>
      </c>
      <c r="AH50" s="603">
        <f t="shared" si="82"/>
        <v>0</v>
      </c>
      <c r="AI50" s="604"/>
      <c r="AJ50" s="604"/>
      <c r="AK50" s="604"/>
      <c r="AL50" s="604"/>
      <c r="AM50" s="604"/>
      <c r="AN50" s="604"/>
      <c r="AO50" s="604"/>
      <c r="AP50" s="605"/>
      <c r="AQ50" s="12">
        <v>0</v>
      </c>
      <c r="AR50" s="12">
        <v>0</v>
      </c>
      <c r="AS50" s="12">
        <v>0</v>
      </c>
      <c r="AT50" s="41">
        <f t="shared" si="88"/>
        <v>0</v>
      </c>
      <c r="AU50" s="386">
        <f t="shared" si="83"/>
        <v>0</v>
      </c>
      <c r="AX50" s="7">
        <v>5</v>
      </c>
      <c r="AY50" s="687"/>
      <c r="AZ50" s="688"/>
      <c r="BA50" s="688"/>
      <c r="BB50" s="688"/>
      <c r="BC50" s="688"/>
      <c r="BD50" s="688"/>
      <c r="BE50" s="688"/>
      <c r="BF50" s="688"/>
      <c r="BG50" s="689"/>
      <c r="BH50" s="12">
        <v>0</v>
      </c>
      <c r="BI50" s="12">
        <v>0</v>
      </c>
      <c r="BJ50" s="12">
        <v>0</v>
      </c>
      <c r="BK50" s="404">
        <f t="shared" si="89"/>
        <v>0</v>
      </c>
    </row>
    <row r="51" spans="1:80" x14ac:dyDescent="0.35">
      <c r="A51" s="389">
        <v>6</v>
      </c>
      <c r="B51" s="671"/>
      <c r="C51" s="672"/>
      <c r="D51" s="672"/>
      <c r="E51" s="672"/>
      <c r="F51" s="672"/>
      <c r="G51" s="672"/>
      <c r="H51" s="672"/>
      <c r="I51" s="673"/>
      <c r="J51" s="12">
        <v>0</v>
      </c>
      <c r="K51" s="12">
        <v>0</v>
      </c>
      <c r="L51" s="12">
        <v>0</v>
      </c>
      <c r="M51" s="14">
        <f t="shared" si="84"/>
        <v>0</v>
      </c>
      <c r="N51" s="6"/>
      <c r="P51" s="7">
        <v>6</v>
      </c>
      <c r="Q51" s="599"/>
      <c r="R51" s="600"/>
      <c r="S51" s="600"/>
      <c r="T51" s="600"/>
      <c r="U51" s="600"/>
      <c r="V51" s="600"/>
      <c r="W51" s="600"/>
      <c r="X51" s="600"/>
      <c r="Y51" s="601"/>
      <c r="Z51" s="12">
        <v>0</v>
      </c>
      <c r="AA51" s="12">
        <v>0</v>
      </c>
      <c r="AB51" s="12">
        <v>0</v>
      </c>
      <c r="AC51" s="57">
        <f t="shared" si="86"/>
        <v>0</v>
      </c>
      <c r="AD51" s="58">
        <f t="shared" si="87"/>
        <v>0</v>
      </c>
      <c r="AE51" s="6"/>
      <c r="AF51" s="6"/>
      <c r="AG51" s="7">
        <v>6</v>
      </c>
      <c r="AH51" s="603">
        <f t="shared" si="82"/>
        <v>0</v>
      </c>
      <c r="AI51" s="604"/>
      <c r="AJ51" s="604"/>
      <c r="AK51" s="604"/>
      <c r="AL51" s="604"/>
      <c r="AM51" s="604"/>
      <c r="AN51" s="604"/>
      <c r="AO51" s="604"/>
      <c r="AP51" s="605"/>
      <c r="AQ51" s="12">
        <v>0</v>
      </c>
      <c r="AR51" s="12">
        <v>0</v>
      </c>
      <c r="AS51" s="12">
        <v>0</v>
      </c>
      <c r="AT51" s="41">
        <f t="shared" si="88"/>
        <v>0</v>
      </c>
      <c r="AU51" s="386">
        <f t="shared" si="83"/>
        <v>0</v>
      </c>
      <c r="AX51" s="7">
        <v>6</v>
      </c>
      <c r="AY51" s="687"/>
      <c r="AZ51" s="688"/>
      <c r="BA51" s="688"/>
      <c r="BB51" s="688"/>
      <c r="BC51" s="688"/>
      <c r="BD51" s="688"/>
      <c r="BE51" s="688"/>
      <c r="BF51" s="688"/>
      <c r="BG51" s="689"/>
      <c r="BH51" s="12">
        <v>0</v>
      </c>
      <c r="BI51" s="12">
        <v>0</v>
      </c>
      <c r="BJ51" s="12">
        <v>0</v>
      </c>
      <c r="BK51" s="404">
        <f t="shared" si="89"/>
        <v>0</v>
      </c>
    </row>
    <row r="52" spans="1:80" x14ac:dyDescent="0.35">
      <c r="A52" s="389">
        <v>7</v>
      </c>
      <c r="B52" s="671"/>
      <c r="C52" s="672"/>
      <c r="D52" s="672"/>
      <c r="E52" s="672"/>
      <c r="F52" s="672"/>
      <c r="G52" s="672"/>
      <c r="H52" s="672"/>
      <c r="I52" s="673"/>
      <c r="J52" s="12">
        <v>0</v>
      </c>
      <c r="K52" s="12">
        <v>0</v>
      </c>
      <c r="L52" s="12">
        <v>0</v>
      </c>
      <c r="M52" s="14">
        <f t="shared" si="84"/>
        <v>0</v>
      </c>
      <c r="N52" s="6"/>
      <c r="P52" s="7">
        <v>7</v>
      </c>
      <c r="Q52" s="599"/>
      <c r="R52" s="600"/>
      <c r="S52" s="600"/>
      <c r="T52" s="600"/>
      <c r="U52" s="600"/>
      <c r="V52" s="600"/>
      <c r="W52" s="600"/>
      <c r="X52" s="600"/>
      <c r="Y52" s="601"/>
      <c r="Z52" s="12">
        <v>0</v>
      </c>
      <c r="AA52" s="12">
        <v>0</v>
      </c>
      <c r="AB52" s="12">
        <v>0</v>
      </c>
      <c r="AC52" s="57">
        <f t="shared" si="86"/>
        <v>0</v>
      </c>
      <c r="AD52" s="58">
        <f t="shared" si="87"/>
        <v>0</v>
      </c>
      <c r="AE52" s="6"/>
      <c r="AF52" s="6"/>
      <c r="AG52" s="7">
        <v>7</v>
      </c>
      <c r="AH52" s="603">
        <f t="shared" si="82"/>
        <v>0</v>
      </c>
      <c r="AI52" s="604"/>
      <c r="AJ52" s="604"/>
      <c r="AK52" s="604"/>
      <c r="AL52" s="604"/>
      <c r="AM52" s="604"/>
      <c r="AN52" s="604"/>
      <c r="AO52" s="604"/>
      <c r="AP52" s="605"/>
      <c r="AQ52" s="12">
        <v>0</v>
      </c>
      <c r="AR52" s="12">
        <v>0</v>
      </c>
      <c r="AS52" s="12">
        <v>0</v>
      </c>
      <c r="AT52" s="41">
        <f t="shared" si="88"/>
        <v>0</v>
      </c>
      <c r="AU52" s="386">
        <f t="shared" si="83"/>
        <v>0</v>
      </c>
      <c r="AX52" s="7">
        <v>7</v>
      </c>
      <c r="AY52" s="687"/>
      <c r="AZ52" s="688"/>
      <c r="BA52" s="688"/>
      <c r="BB52" s="688"/>
      <c r="BC52" s="688"/>
      <c r="BD52" s="688"/>
      <c r="BE52" s="688"/>
      <c r="BF52" s="688"/>
      <c r="BG52" s="689"/>
      <c r="BH52" s="12">
        <v>0</v>
      </c>
      <c r="BI52" s="12">
        <v>0</v>
      </c>
      <c r="BJ52" s="12">
        <v>0</v>
      </c>
      <c r="BK52" s="404">
        <f t="shared" si="89"/>
        <v>0</v>
      </c>
    </row>
    <row r="53" spans="1:80" x14ac:dyDescent="0.35">
      <c r="A53" s="389">
        <v>8</v>
      </c>
      <c r="B53" s="671"/>
      <c r="C53" s="672"/>
      <c r="D53" s="672"/>
      <c r="E53" s="672"/>
      <c r="F53" s="672"/>
      <c r="G53" s="672"/>
      <c r="H53" s="672"/>
      <c r="I53" s="673"/>
      <c r="J53" s="12">
        <v>0</v>
      </c>
      <c r="K53" s="12">
        <v>0</v>
      </c>
      <c r="L53" s="12">
        <v>0</v>
      </c>
      <c r="M53" s="14">
        <f t="shared" si="84"/>
        <v>0</v>
      </c>
      <c r="N53" s="6"/>
      <c r="P53" s="7">
        <v>8</v>
      </c>
      <c r="Q53" s="599"/>
      <c r="R53" s="600"/>
      <c r="S53" s="600"/>
      <c r="T53" s="600"/>
      <c r="U53" s="600"/>
      <c r="V53" s="600"/>
      <c r="W53" s="600"/>
      <c r="X53" s="600"/>
      <c r="Y53" s="601"/>
      <c r="Z53" s="12">
        <v>0</v>
      </c>
      <c r="AA53" s="12">
        <v>0</v>
      </c>
      <c r="AB53" s="12">
        <v>0</v>
      </c>
      <c r="AC53" s="57">
        <f t="shared" si="86"/>
        <v>0</v>
      </c>
      <c r="AD53" s="58">
        <f t="shared" si="87"/>
        <v>0</v>
      </c>
      <c r="AE53" s="6"/>
      <c r="AF53" s="6"/>
      <c r="AG53" s="7">
        <v>8</v>
      </c>
      <c r="AH53" s="603">
        <f t="shared" si="82"/>
        <v>0</v>
      </c>
      <c r="AI53" s="604"/>
      <c r="AJ53" s="604"/>
      <c r="AK53" s="604"/>
      <c r="AL53" s="604"/>
      <c r="AM53" s="604"/>
      <c r="AN53" s="604"/>
      <c r="AO53" s="604"/>
      <c r="AP53" s="605"/>
      <c r="AQ53" s="12">
        <v>0</v>
      </c>
      <c r="AR53" s="12">
        <v>0</v>
      </c>
      <c r="AS53" s="12">
        <v>0</v>
      </c>
      <c r="AT53" s="41">
        <f t="shared" si="88"/>
        <v>0</v>
      </c>
      <c r="AU53" s="386">
        <f t="shared" si="83"/>
        <v>0</v>
      </c>
      <c r="AX53" s="7">
        <v>8</v>
      </c>
      <c r="AY53" s="687"/>
      <c r="AZ53" s="688"/>
      <c r="BA53" s="688"/>
      <c r="BB53" s="688"/>
      <c r="BC53" s="688"/>
      <c r="BD53" s="688"/>
      <c r="BE53" s="688"/>
      <c r="BF53" s="688"/>
      <c r="BG53" s="689"/>
      <c r="BH53" s="12">
        <v>0</v>
      </c>
      <c r="BI53" s="12">
        <v>0</v>
      </c>
      <c r="BJ53" s="12">
        <v>0</v>
      </c>
      <c r="BK53" s="404">
        <f t="shared" si="89"/>
        <v>0</v>
      </c>
    </row>
    <row r="54" spans="1:80" x14ac:dyDescent="0.35">
      <c r="A54" s="389">
        <v>9</v>
      </c>
      <c r="B54" s="671"/>
      <c r="C54" s="672"/>
      <c r="D54" s="672"/>
      <c r="E54" s="672"/>
      <c r="F54" s="672"/>
      <c r="G54" s="672"/>
      <c r="H54" s="672"/>
      <c r="I54" s="673"/>
      <c r="J54" s="12">
        <v>0</v>
      </c>
      <c r="K54" s="12">
        <v>0</v>
      </c>
      <c r="L54" s="12">
        <v>0</v>
      </c>
      <c r="M54" s="14">
        <f t="shared" si="84"/>
        <v>0</v>
      </c>
      <c r="N54" s="6"/>
      <c r="P54" s="7">
        <v>9</v>
      </c>
      <c r="Q54" s="599"/>
      <c r="R54" s="600"/>
      <c r="S54" s="600"/>
      <c r="T54" s="600"/>
      <c r="U54" s="600"/>
      <c r="V54" s="600"/>
      <c r="W54" s="600"/>
      <c r="X54" s="600"/>
      <c r="Y54" s="601"/>
      <c r="Z54" s="12">
        <v>0</v>
      </c>
      <c r="AA54" s="12">
        <v>0</v>
      </c>
      <c r="AB54" s="12">
        <v>0</v>
      </c>
      <c r="AC54" s="57">
        <f t="shared" si="86"/>
        <v>0</v>
      </c>
      <c r="AD54" s="58">
        <f t="shared" si="87"/>
        <v>0</v>
      </c>
      <c r="AE54" s="6"/>
      <c r="AF54" s="6"/>
      <c r="AG54" s="7">
        <v>9</v>
      </c>
      <c r="AH54" s="603">
        <f t="shared" si="82"/>
        <v>0</v>
      </c>
      <c r="AI54" s="604"/>
      <c r="AJ54" s="604"/>
      <c r="AK54" s="604"/>
      <c r="AL54" s="604"/>
      <c r="AM54" s="604"/>
      <c r="AN54" s="604"/>
      <c r="AO54" s="604"/>
      <c r="AP54" s="605"/>
      <c r="AQ54" s="12">
        <v>0</v>
      </c>
      <c r="AR54" s="12">
        <v>0</v>
      </c>
      <c r="AS54" s="12">
        <v>0</v>
      </c>
      <c r="AT54" s="41">
        <f t="shared" si="88"/>
        <v>0</v>
      </c>
      <c r="AU54" s="386">
        <f t="shared" si="83"/>
        <v>0</v>
      </c>
      <c r="AX54" s="7">
        <v>9</v>
      </c>
      <c r="AY54" s="687"/>
      <c r="AZ54" s="688"/>
      <c r="BA54" s="688"/>
      <c r="BB54" s="688"/>
      <c r="BC54" s="688"/>
      <c r="BD54" s="688"/>
      <c r="BE54" s="688"/>
      <c r="BF54" s="688"/>
      <c r="BG54" s="689"/>
      <c r="BH54" s="12">
        <v>0</v>
      </c>
      <c r="BI54" s="12">
        <v>0</v>
      </c>
      <c r="BJ54" s="12">
        <v>0</v>
      </c>
      <c r="BK54" s="404">
        <f t="shared" si="89"/>
        <v>0</v>
      </c>
    </row>
    <row r="55" spans="1:80" x14ac:dyDescent="0.35">
      <c r="A55" s="389">
        <v>10</v>
      </c>
      <c r="B55" s="671"/>
      <c r="C55" s="672"/>
      <c r="D55" s="672"/>
      <c r="E55" s="672"/>
      <c r="F55" s="672"/>
      <c r="G55" s="672"/>
      <c r="H55" s="672"/>
      <c r="I55" s="673"/>
      <c r="J55" s="12">
        <v>0</v>
      </c>
      <c r="K55" s="12">
        <v>0</v>
      </c>
      <c r="L55" s="12">
        <v>0</v>
      </c>
      <c r="M55" s="14">
        <f t="shared" si="84"/>
        <v>0</v>
      </c>
      <c r="N55" s="6"/>
      <c r="P55" s="7">
        <v>10</v>
      </c>
      <c r="Q55" s="599"/>
      <c r="R55" s="600"/>
      <c r="S55" s="600"/>
      <c r="T55" s="600"/>
      <c r="U55" s="600"/>
      <c r="V55" s="600"/>
      <c r="W55" s="600"/>
      <c r="X55" s="600"/>
      <c r="Y55" s="601"/>
      <c r="Z55" s="12">
        <v>0</v>
      </c>
      <c r="AA55" s="12">
        <v>0</v>
      </c>
      <c r="AB55" s="12">
        <v>0</v>
      </c>
      <c r="AC55" s="57">
        <f t="shared" si="86"/>
        <v>0</v>
      </c>
      <c r="AD55" s="58">
        <f t="shared" si="87"/>
        <v>0</v>
      </c>
      <c r="AE55" s="6"/>
      <c r="AF55" s="6"/>
      <c r="AG55" s="7">
        <v>10</v>
      </c>
      <c r="AH55" s="603">
        <f t="shared" si="82"/>
        <v>0</v>
      </c>
      <c r="AI55" s="604"/>
      <c r="AJ55" s="604"/>
      <c r="AK55" s="604"/>
      <c r="AL55" s="604"/>
      <c r="AM55" s="604"/>
      <c r="AN55" s="604"/>
      <c r="AO55" s="604"/>
      <c r="AP55" s="605"/>
      <c r="AQ55" s="12">
        <v>0</v>
      </c>
      <c r="AR55" s="12">
        <v>0</v>
      </c>
      <c r="AS55" s="12">
        <v>0</v>
      </c>
      <c r="AT55" s="41">
        <f t="shared" si="88"/>
        <v>0</v>
      </c>
      <c r="AU55" s="386">
        <f t="shared" si="83"/>
        <v>0</v>
      </c>
      <c r="AX55" s="7">
        <v>10</v>
      </c>
      <c r="AY55" s="687"/>
      <c r="AZ55" s="688"/>
      <c r="BA55" s="688"/>
      <c r="BB55" s="688"/>
      <c r="BC55" s="688"/>
      <c r="BD55" s="688"/>
      <c r="BE55" s="688"/>
      <c r="BF55" s="688"/>
      <c r="BG55" s="689"/>
      <c r="BH55" s="12">
        <v>0</v>
      </c>
      <c r="BI55" s="12">
        <v>0</v>
      </c>
      <c r="BJ55" s="12">
        <v>0</v>
      </c>
      <c r="BK55" s="404">
        <f t="shared" si="89"/>
        <v>0</v>
      </c>
    </row>
    <row r="56" spans="1:80" x14ac:dyDescent="0.35">
      <c r="A56" s="389">
        <v>11</v>
      </c>
      <c r="B56" s="671"/>
      <c r="C56" s="672"/>
      <c r="D56" s="672"/>
      <c r="E56" s="672"/>
      <c r="F56" s="672"/>
      <c r="G56" s="672"/>
      <c r="H56" s="672"/>
      <c r="I56" s="673"/>
      <c r="J56" s="12">
        <v>0</v>
      </c>
      <c r="K56" s="12">
        <v>0</v>
      </c>
      <c r="L56" s="12">
        <v>0</v>
      </c>
      <c r="M56" s="14">
        <f t="shared" si="84"/>
        <v>0</v>
      </c>
      <c r="N56" s="6"/>
      <c r="P56" s="7">
        <v>11</v>
      </c>
      <c r="Q56" s="599"/>
      <c r="R56" s="600"/>
      <c r="S56" s="600"/>
      <c r="T56" s="600"/>
      <c r="U56" s="600"/>
      <c r="V56" s="600"/>
      <c r="W56" s="600"/>
      <c r="X56" s="600"/>
      <c r="Y56" s="601"/>
      <c r="Z56" s="12">
        <v>0</v>
      </c>
      <c r="AA56" s="12">
        <v>0</v>
      </c>
      <c r="AB56" s="12">
        <v>0</v>
      </c>
      <c r="AC56" s="57">
        <f t="shared" si="86"/>
        <v>0</v>
      </c>
      <c r="AD56" s="58">
        <f t="shared" si="87"/>
        <v>0</v>
      </c>
      <c r="AE56" s="6"/>
      <c r="AF56" s="6"/>
      <c r="AG56" s="7">
        <v>11</v>
      </c>
      <c r="AH56" s="603">
        <f t="shared" si="82"/>
        <v>0</v>
      </c>
      <c r="AI56" s="604"/>
      <c r="AJ56" s="604"/>
      <c r="AK56" s="604"/>
      <c r="AL56" s="604"/>
      <c r="AM56" s="604"/>
      <c r="AN56" s="604"/>
      <c r="AO56" s="604"/>
      <c r="AP56" s="605"/>
      <c r="AQ56" s="12">
        <v>0</v>
      </c>
      <c r="AR56" s="12">
        <v>0</v>
      </c>
      <c r="AS56" s="12">
        <v>0</v>
      </c>
      <c r="AT56" s="41">
        <f t="shared" si="88"/>
        <v>0</v>
      </c>
      <c r="AU56" s="386">
        <f t="shared" si="83"/>
        <v>0</v>
      </c>
      <c r="AX56" s="7">
        <v>11</v>
      </c>
      <c r="AY56" s="687"/>
      <c r="AZ56" s="688"/>
      <c r="BA56" s="688"/>
      <c r="BB56" s="688"/>
      <c r="BC56" s="688"/>
      <c r="BD56" s="688"/>
      <c r="BE56" s="688"/>
      <c r="BF56" s="688"/>
      <c r="BG56" s="689"/>
      <c r="BH56" s="12">
        <v>0</v>
      </c>
      <c r="BI56" s="12">
        <v>0</v>
      </c>
      <c r="BJ56" s="12">
        <v>0</v>
      </c>
      <c r="BK56" s="404">
        <f t="shared" si="89"/>
        <v>0</v>
      </c>
    </row>
    <row r="57" spans="1:80" ht="17.25" customHeight="1" x14ac:dyDescent="0.35">
      <c r="A57" s="389">
        <v>12</v>
      </c>
      <c r="B57" s="671"/>
      <c r="C57" s="672"/>
      <c r="D57" s="672"/>
      <c r="E57" s="672"/>
      <c r="F57" s="672"/>
      <c r="G57" s="672"/>
      <c r="H57" s="672"/>
      <c r="I57" s="673"/>
      <c r="J57" s="12">
        <v>0</v>
      </c>
      <c r="K57" s="12">
        <v>0</v>
      </c>
      <c r="L57" s="12">
        <v>0</v>
      </c>
      <c r="M57" s="14">
        <f t="shared" si="78"/>
        <v>0</v>
      </c>
      <c r="N57" s="6"/>
      <c r="P57" s="7">
        <v>12</v>
      </c>
      <c r="Q57" s="599"/>
      <c r="R57" s="600"/>
      <c r="S57" s="600"/>
      <c r="T57" s="600"/>
      <c r="U57" s="600"/>
      <c r="V57" s="600"/>
      <c r="W57" s="600"/>
      <c r="X57" s="600"/>
      <c r="Y57" s="601"/>
      <c r="Z57" s="12">
        <v>0</v>
      </c>
      <c r="AA57" s="12">
        <v>0</v>
      </c>
      <c r="AB57" s="12">
        <v>0</v>
      </c>
      <c r="AC57" s="57">
        <f t="shared" si="86"/>
        <v>0</v>
      </c>
      <c r="AD57" s="58">
        <f t="shared" si="87"/>
        <v>0</v>
      </c>
      <c r="AE57" s="6"/>
      <c r="AF57" s="6"/>
      <c r="AG57" s="7">
        <v>12</v>
      </c>
      <c r="AH57" s="603">
        <f t="shared" si="82"/>
        <v>0</v>
      </c>
      <c r="AI57" s="604"/>
      <c r="AJ57" s="604"/>
      <c r="AK57" s="604"/>
      <c r="AL57" s="604"/>
      <c r="AM57" s="604"/>
      <c r="AN57" s="604"/>
      <c r="AO57" s="604"/>
      <c r="AP57" s="605"/>
      <c r="AQ57" s="12">
        <v>0</v>
      </c>
      <c r="AR57" s="12">
        <v>0</v>
      </c>
      <c r="AS57" s="12">
        <v>0</v>
      </c>
      <c r="AT57" s="41">
        <f t="shared" si="80"/>
        <v>0</v>
      </c>
      <c r="AU57" s="386">
        <f t="shared" si="83"/>
        <v>0</v>
      </c>
      <c r="AX57" s="7">
        <v>12</v>
      </c>
      <c r="AY57" s="687"/>
      <c r="AZ57" s="688"/>
      <c r="BA57" s="688"/>
      <c r="BB57" s="688"/>
      <c r="BC57" s="688"/>
      <c r="BD57" s="688"/>
      <c r="BE57" s="688"/>
      <c r="BF57" s="688"/>
      <c r="BG57" s="689"/>
      <c r="BH57" s="12">
        <v>0</v>
      </c>
      <c r="BI57" s="12">
        <v>0</v>
      </c>
      <c r="BJ57" s="12">
        <v>0</v>
      </c>
      <c r="BK57" s="404">
        <f t="shared" ref="BK57" si="90">SUM(BH57:BJ57)</f>
        <v>0</v>
      </c>
    </row>
    <row r="58" spans="1:80" ht="16" thickBot="1" x14ac:dyDescent="0.4">
      <c r="A58" s="578" t="s">
        <v>117</v>
      </c>
      <c r="B58" s="579"/>
      <c r="C58" s="579"/>
      <c r="D58" s="579"/>
      <c r="E58" s="579"/>
      <c r="F58" s="579"/>
      <c r="G58" s="579"/>
      <c r="H58" s="579"/>
      <c r="I58" s="579"/>
      <c r="J58" s="21">
        <f>SUM(J46:J57)</f>
        <v>0</v>
      </c>
      <c r="K58" s="21">
        <f t="shared" ref="K58:L58" si="91">SUM(K46:K57)</f>
        <v>0</v>
      </c>
      <c r="L58" s="21">
        <f t="shared" si="91"/>
        <v>0</v>
      </c>
      <c r="M58" s="15">
        <f t="shared" si="78"/>
        <v>0</v>
      </c>
      <c r="N58" s="6"/>
      <c r="P58" s="578" t="s">
        <v>117</v>
      </c>
      <c r="Q58" s="579"/>
      <c r="R58" s="579"/>
      <c r="S58" s="579"/>
      <c r="T58" s="579"/>
      <c r="U58" s="579"/>
      <c r="V58" s="579"/>
      <c r="W58" s="579"/>
      <c r="X58" s="579"/>
      <c r="Y58" s="579"/>
      <c r="Z58" s="64">
        <f>SUM(Z46:Z57)</f>
        <v>0</v>
      </c>
      <c r="AA58" s="64">
        <f t="shared" ref="AA58:AB58" si="92">SUM(AA46:AA57)</f>
        <v>0</v>
      </c>
      <c r="AB58" s="64">
        <f t="shared" si="92"/>
        <v>0</v>
      </c>
      <c r="AC58" s="64">
        <f>SUM(AC46:AC57)</f>
        <v>0</v>
      </c>
      <c r="AD58" s="56">
        <f>SUM(AD46:AD57)</f>
        <v>0</v>
      </c>
      <c r="AE58" s="6"/>
      <c r="AF58" s="6"/>
      <c r="AG58" s="578" t="s">
        <v>117</v>
      </c>
      <c r="AH58" s="579"/>
      <c r="AI58" s="579"/>
      <c r="AJ58" s="579"/>
      <c r="AK58" s="579"/>
      <c r="AL58" s="579"/>
      <c r="AM58" s="579"/>
      <c r="AN58" s="579"/>
      <c r="AO58" s="579"/>
      <c r="AP58" s="579"/>
      <c r="AQ58" s="39">
        <f>SUM(AQ46:AQ57)</f>
        <v>0</v>
      </c>
      <c r="AR58" s="39">
        <f>SUM(AR46:AR57)</f>
        <v>0</v>
      </c>
      <c r="AS58" s="39">
        <f>SUM(AS46:AS57)</f>
        <v>0</v>
      </c>
      <c r="AT58" s="39">
        <f t="shared" ref="AT58:AU58" si="93">SUM(AT46:AT57)</f>
        <v>0</v>
      </c>
      <c r="AU58" s="387">
        <f t="shared" si="93"/>
        <v>0</v>
      </c>
      <c r="AX58" s="578" t="s">
        <v>117</v>
      </c>
      <c r="AY58" s="579"/>
      <c r="AZ58" s="579"/>
      <c r="BA58" s="579"/>
      <c r="BB58" s="579"/>
      <c r="BC58" s="579"/>
      <c r="BD58" s="579"/>
      <c r="BE58" s="579"/>
      <c r="BF58" s="579"/>
      <c r="BG58" s="579"/>
      <c r="BH58" s="407">
        <f>SUM(BH46:BH57)</f>
        <v>0</v>
      </c>
      <c r="BI58" s="407">
        <f>SUM(BI46:BI57)</f>
        <v>0</v>
      </c>
      <c r="BJ58" s="407">
        <f>SUM(BJ46:BJ57)</f>
        <v>0</v>
      </c>
      <c r="BK58" s="423">
        <f t="shared" ref="BK58" si="94">SUM(BK46:BK57)</f>
        <v>0</v>
      </c>
    </row>
    <row r="59" spans="1:80" ht="4.5" customHeight="1" thickBot="1" x14ac:dyDescent="0.4">
      <c r="A59" s="20"/>
      <c r="B59" s="456"/>
      <c r="C59" s="46"/>
      <c r="D59" s="46"/>
      <c r="E59" s="46"/>
      <c r="F59" s="46"/>
      <c r="G59" s="46"/>
      <c r="H59" s="46"/>
      <c r="I59" s="46"/>
      <c r="J59" s="47"/>
      <c r="K59" s="47"/>
      <c r="L59" s="47"/>
      <c r="M59" s="5"/>
      <c r="N59" s="6"/>
      <c r="R59" s="45"/>
      <c r="S59" s="48"/>
      <c r="T59" s="48"/>
      <c r="U59" s="48"/>
      <c r="V59" s="48"/>
      <c r="W59" s="48"/>
      <c r="X59" s="48"/>
      <c r="Y59" s="48"/>
      <c r="Z59" s="47"/>
      <c r="AA59" s="47"/>
      <c r="AB59" s="47"/>
      <c r="AC59" s="5"/>
      <c r="AD59" s="5"/>
      <c r="AE59" s="6"/>
      <c r="AF59" s="6"/>
      <c r="AI59" s="45"/>
      <c r="AJ59" s="48"/>
      <c r="AK59" s="48"/>
      <c r="AL59" s="48"/>
      <c r="AM59" s="48"/>
      <c r="AN59" s="48"/>
      <c r="AO59" s="48"/>
      <c r="AP59" s="48"/>
      <c r="AQ59" s="47"/>
      <c r="AR59" s="47"/>
      <c r="AS59" s="47"/>
      <c r="AT59" s="5"/>
      <c r="AU59" s="5"/>
      <c r="AZ59" s="45"/>
      <c r="BA59" s="48"/>
      <c r="BB59" s="48"/>
      <c r="BC59" s="48"/>
      <c r="BD59" s="48"/>
      <c r="BE59" s="48"/>
      <c r="BF59" s="48"/>
      <c r="BG59" s="48"/>
      <c r="BH59" s="47"/>
      <c r="BI59" s="47"/>
      <c r="BJ59" s="47"/>
      <c r="BK59" s="5"/>
    </row>
    <row r="60" spans="1:80" s="31" customFormat="1" x14ac:dyDescent="0.35">
      <c r="A60" s="607" t="s">
        <v>320</v>
      </c>
      <c r="B60" s="608"/>
      <c r="C60" s="608"/>
      <c r="D60" s="608"/>
      <c r="E60" s="608"/>
      <c r="F60" s="608"/>
      <c r="G60" s="608"/>
      <c r="H60" s="608"/>
      <c r="I60" s="608"/>
      <c r="J60" s="30" t="s">
        <v>111</v>
      </c>
      <c r="K60" s="30" t="s">
        <v>71</v>
      </c>
      <c r="L60" s="30" t="s">
        <v>72</v>
      </c>
      <c r="M60" s="99" t="s">
        <v>94</v>
      </c>
      <c r="N60" s="29"/>
      <c r="O60" s="20"/>
      <c r="P60" s="607" t="s">
        <v>296</v>
      </c>
      <c r="Q60" s="608"/>
      <c r="R60" s="608"/>
      <c r="S60" s="608"/>
      <c r="T60" s="608"/>
      <c r="U60" s="608"/>
      <c r="V60" s="608"/>
      <c r="W60" s="608"/>
      <c r="X60" s="608"/>
      <c r="Y60" s="608"/>
      <c r="Z60" s="84" t="s">
        <v>41</v>
      </c>
      <c r="AA60" s="30" t="s">
        <v>71</v>
      </c>
      <c r="AB60" s="30" t="s">
        <v>72</v>
      </c>
      <c r="AC60" s="94" t="s">
        <v>94</v>
      </c>
      <c r="AD60" s="36" t="s">
        <v>95</v>
      </c>
      <c r="AE60" s="29"/>
      <c r="AF60" s="29"/>
      <c r="AG60" s="607" t="s">
        <v>296</v>
      </c>
      <c r="AH60" s="608"/>
      <c r="AI60" s="608"/>
      <c r="AJ60" s="608"/>
      <c r="AK60" s="608"/>
      <c r="AL60" s="608"/>
      <c r="AM60" s="608"/>
      <c r="AN60" s="608"/>
      <c r="AO60" s="608"/>
      <c r="AP60" s="608"/>
      <c r="AQ60" s="84" t="s">
        <v>112</v>
      </c>
      <c r="AR60" s="30" t="s">
        <v>71</v>
      </c>
      <c r="AS60" s="30" t="s">
        <v>72</v>
      </c>
      <c r="AT60" s="94" t="s">
        <v>96</v>
      </c>
      <c r="AU60" s="36" t="s">
        <v>97</v>
      </c>
      <c r="AV60" s="20"/>
      <c r="AW60" s="20"/>
      <c r="AX60" s="607" t="s">
        <v>296</v>
      </c>
      <c r="AY60" s="608"/>
      <c r="AZ60" s="608"/>
      <c r="BA60" s="608"/>
      <c r="BB60" s="608"/>
      <c r="BC60" s="608"/>
      <c r="BD60" s="608"/>
      <c r="BE60" s="608"/>
      <c r="BF60" s="608"/>
      <c r="BG60" s="608"/>
      <c r="BH60" s="84" t="s">
        <v>41</v>
      </c>
      <c r="BI60" s="30" t="s">
        <v>71</v>
      </c>
      <c r="BJ60" s="30" t="s">
        <v>72</v>
      </c>
      <c r="BK60" s="99" t="s">
        <v>96</v>
      </c>
      <c r="BL60" s="20"/>
      <c r="BM60" s="20"/>
      <c r="BN60" s="20"/>
      <c r="BO60" s="20"/>
      <c r="BP60" s="20"/>
      <c r="BQ60" s="20"/>
      <c r="BR60" s="20"/>
      <c r="BS60" s="20"/>
      <c r="BT60" s="20"/>
      <c r="BU60" s="20"/>
      <c r="BV60" s="20"/>
      <c r="BW60" s="20"/>
      <c r="BX60" s="20"/>
      <c r="BY60" s="20"/>
      <c r="BZ60" s="20"/>
      <c r="CA60" s="20"/>
      <c r="CB60" s="20"/>
    </row>
    <row r="61" spans="1:80" s="8" customFormat="1" x14ac:dyDescent="0.35">
      <c r="A61" s="391">
        <v>1</v>
      </c>
      <c r="B61" s="609">
        <f>'Subaward 1'!$C$3</f>
        <v>0</v>
      </c>
      <c r="C61" s="609"/>
      <c r="D61" s="609"/>
      <c r="E61" s="609"/>
      <c r="F61" s="609"/>
      <c r="G61" s="609"/>
      <c r="H61" s="609"/>
      <c r="I61" s="609"/>
      <c r="J61" s="16">
        <f>'Subaward 1'!$H$43</f>
        <v>0</v>
      </c>
      <c r="K61" s="16">
        <f>'Subaward 1'!$I$43</f>
        <v>0</v>
      </c>
      <c r="L61" s="16">
        <f>'Subaward 1'!$J$43</f>
        <v>0</v>
      </c>
      <c r="M61" s="14">
        <f t="shared" ref="M61:M71" si="95">SUM(J61:L61)</f>
        <v>0</v>
      </c>
      <c r="N61" s="6"/>
      <c r="O61" s="3"/>
      <c r="P61" s="10">
        <v>1</v>
      </c>
      <c r="Q61" s="592">
        <f>'Subaward 1'!$C$3</f>
        <v>0</v>
      </c>
      <c r="R61" s="592"/>
      <c r="S61" s="592"/>
      <c r="T61" s="592"/>
      <c r="U61" s="592"/>
      <c r="V61" s="592"/>
      <c r="W61" s="592"/>
      <c r="X61" s="592"/>
      <c r="Y61" s="592"/>
      <c r="Z61" s="61">
        <f>'Subaward 1'!$U$43</f>
        <v>0</v>
      </c>
      <c r="AA61" s="61">
        <f>'Subaward 1'!$V$43</f>
        <v>0</v>
      </c>
      <c r="AB61" s="61">
        <f>'Subaward 1'!$W$43</f>
        <v>0</v>
      </c>
      <c r="AC61" s="57">
        <f>SUM(Z61:AB61)</f>
        <v>0</v>
      </c>
      <c r="AD61" s="58">
        <f t="shared" ref="AD61:AD70" si="96">M61-AC61</f>
        <v>0</v>
      </c>
      <c r="AE61" s="6"/>
      <c r="AF61" s="6"/>
      <c r="AG61" s="10">
        <v>1</v>
      </c>
      <c r="AH61" s="602">
        <f>'Subaward 1'!$C$3</f>
        <v>0</v>
      </c>
      <c r="AI61" s="602"/>
      <c r="AJ61" s="602"/>
      <c r="AK61" s="602"/>
      <c r="AL61" s="602"/>
      <c r="AM61" s="602"/>
      <c r="AN61" s="602"/>
      <c r="AO61" s="602"/>
      <c r="AP61" s="602"/>
      <c r="AQ61" s="49">
        <f>'Subaward 1'!$AI$43</f>
        <v>0</v>
      </c>
      <c r="AR61" s="49">
        <f>'Subaward 1'!$AJ$43</f>
        <v>0</v>
      </c>
      <c r="AS61" s="49">
        <f>'Subaward 1'!$AK$43</f>
        <v>0</v>
      </c>
      <c r="AT61" s="41">
        <f t="shared" ref="AT61:AT70" si="97">SUM(AQ61:AS61)</f>
        <v>0</v>
      </c>
      <c r="AU61" s="42">
        <f>IF($S$86&lt;&gt;0, AC61-AT61, M61-AT61)</f>
        <v>0</v>
      </c>
      <c r="AV61" s="3"/>
      <c r="AW61" s="3"/>
      <c r="AX61" s="10">
        <v>1</v>
      </c>
      <c r="AY61" s="690">
        <f>'Subaward 1'!$C$3</f>
        <v>0</v>
      </c>
      <c r="AZ61" s="690"/>
      <c r="BA61" s="690"/>
      <c r="BB61" s="690"/>
      <c r="BC61" s="690"/>
      <c r="BD61" s="690"/>
      <c r="BE61" s="690"/>
      <c r="BF61" s="690"/>
      <c r="BG61" s="690"/>
      <c r="BH61" s="451">
        <f>'Subaward 1'!AV$43</f>
        <v>0</v>
      </c>
      <c r="BI61" s="451">
        <f>'Subaward 1'!AW$43</f>
        <v>0</v>
      </c>
      <c r="BJ61" s="451">
        <f>'Subaward 1'!AX$43</f>
        <v>0</v>
      </c>
      <c r="BK61" s="404">
        <f t="shared" ref="BK61:BK64" si="98">SUM(BH61:BJ61)</f>
        <v>0</v>
      </c>
      <c r="BL61" s="3"/>
      <c r="BM61" s="3"/>
      <c r="BN61" s="3"/>
      <c r="BO61" s="3"/>
      <c r="BP61" s="3"/>
      <c r="BQ61" s="3"/>
      <c r="BR61" s="3"/>
      <c r="BS61" s="3"/>
      <c r="BT61" s="3"/>
      <c r="BU61" s="3"/>
      <c r="BV61" s="3"/>
      <c r="BW61" s="3"/>
      <c r="BX61" s="3"/>
      <c r="BY61" s="3"/>
      <c r="BZ61" s="3"/>
      <c r="CA61" s="3"/>
      <c r="CB61" s="3"/>
    </row>
    <row r="62" spans="1:80" s="8" customFormat="1" x14ac:dyDescent="0.35">
      <c r="A62" s="391">
        <v>2</v>
      </c>
      <c r="B62" s="609">
        <f>'Subaward 2'!$C$3</f>
        <v>0</v>
      </c>
      <c r="C62" s="609"/>
      <c r="D62" s="609"/>
      <c r="E62" s="609"/>
      <c r="F62" s="609"/>
      <c r="G62" s="609"/>
      <c r="H62" s="609"/>
      <c r="I62" s="609"/>
      <c r="J62" s="16">
        <f>'Subaward 2'!$H$43</f>
        <v>0</v>
      </c>
      <c r="K62" s="16">
        <f>'Subaward 2'!$I$43</f>
        <v>0</v>
      </c>
      <c r="L62" s="16">
        <f>'Subaward 2'!$J$43</f>
        <v>0</v>
      </c>
      <c r="M62" s="14">
        <f t="shared" si="95"/>
        <v>0</v>
      </c>
      <c r="N62" s="6"/>
      <c r="O62" s="3"/>
      <c r="P62" s="10">
        <v>2</v>
      </c>
      <c r="Q62" s="592">
        <f>'Subaward 2'!$C$3</f>
        <v>0</v>
      </c>
      <c r="R62" s="592"/>
      <c r="S62" s="592"/>
      <c r="T62" s="592"/>
      <c r="U62" s="592"/>
      <c r="V62" s="592"/>
      <c r="W62" s="592"/>
      <c r="X62" s="592"/>
      <c r="Y62" s="592"/>
      <c r="Z62" s="61">
        <f>'Subaward 2'!$U$43</f>
        <v>0</v>
      </c>
      <c r="AA62" s="61">
        <f>'Subaward 2'!$V$43</f>
        <v>0</v>
      </c>
      <c r="AB62" s="61">
        <f>'Subaward 2'!$W$43</f>
        <v>0</v>
      </c>
      <c r="AC62" s="57">
        <f>SUM(Z62:AB62)</f>
        <v>0</v>
      </c>
      <c r="AD62" s="58">
        <f t="shared" si="96"/>
        <v>0</v>
      </c>
      <c r="AE62" s="6"/>
      <c r="AF62" s="6"/>
      <c r="AG62" s="10">
        <v>2</v>
      </c>
      <c r="AH62" s="602">
        <f>'Subaward 2'!$C$3</f>
        <v>0</v>
      </c>
      <c r="AI62" s="602"/>
      <c r="AJ62" s="602"/>
      <c r="AK62" s="602"/>
      <c r="AL62" s="602"/>
      <c r="AM62" s="602"/>
      <c r="AN62" s="602"/>
      <c r="AO62" s="602"/>
      <c r="AP62" s="602"/>
      <c r="AQ62" s="49">
        <f>'Subaward 2'!$AI$43</f>
        <v>0</v>
      </c>
      <c r="AR62" s="49">
        <f>'Subaward 2'!$AJ$43</f>
        <v>0</v>
      </c>
      <c r="AS62" s="49">
        <f>'Subaward 2'!$AK$43</f>
        <v>0</v>
      </c>
      <c r="AT62" s="41">
        <f t="shared" si="97"/>
        <v>0</v>
      </c>
      <c r="AU62" s="42">
        <f t="shared" ref="AU62:AU70" si="99">IF($S$86&lt;&gt;0, AC62-AT62, M62-AT62)</f>
        <v>0</v>
      </c>
      <c r="AV62" s="3"/>
      <c r="AW62" s="3"/>
      <c r="AX62" s="10">
        <v>2</v>
      </c>
      <c r="AY62" s="690">
        <f>'Subaward 2'!$C$3</f>
        <v>0</v>
      </c>
      <c r="AZ62" s="690"/>
      <c r="BA62" s="690"/>
      <c r="BB62" s="690"/>
      <c r="BC62" s="690"/>
      <c r="BD62" s="690"/>
      <c r="BE62" s="690"/>
      <c r="BF62" s="690"/>
      <c r="BG62" s="690"/>
      <c r="BH62" s="451">
        <f>'Subaward 2'!AV$43</f>
        <v>0</v>
      </c>
      <c r="BI62" s="451">
        <f>'Subaward 2'!AW$43</f>
        <v>0</v>
      </c>
      <c r="BJ62" s="451">
        <f>'Subaward 2'!AX$43</f>
        <v>0</v>
      </c>
      <c r="BK62" s="404">
        <f t="shared" si="98"/>
        <v>0</v>
      </c>
      <c r="BL62" s="3"/>
      <c r="BM62" s="3"/>
      <c r="BN62" s="3"/>
      <c r="BO62" s="3"/>
      <c r="BP62" s="3"/>
      <c r="BQ62" s="3"/>
      <c r="BR62" s="3"/>
      <c r="BS62" s="3"/>
      <c r="BT62" s="3"/>
      <c r="BU62" s="3"/>
      <c r="BV62" s="3"/>
      <c r="BW62" s="3"/>
      <c r="BX62" s="3"/>
      <c r="BY62" s="3"/>
      <c r="BZ62" s="3"/>
      <c r="CA62" s="3"/>
      <c r="CB62" s="3"/>
    </row>
    <row r="63" spans="1:80" s="8" customFormat="1" x14ac:dyDescent="0.35">
      <c r="A63" s="391">
        <v>3</v>
      </c>
      <c r="B63" s="609">
        <f>'Subaward 3'!$C$3</f>
        <v>0</v>
      </c>
      <c r="C63" s="609"/>
      <c r="D63" s="609"/>
      <c r="E63" s="609"/>
      <c r="F63" s="609"/>
      <c r="G63" s="609"/>
      <c r="H63" s="609"/>
      <c r="I63" s="609"/>
      <c r="J63" s="16">
        <f>'Subaward 3'!$H$43</f>
        <v>0</v>
      </c>
      <c r="K63" s="16">
        <f>'Subaward 3'!$I$43</f>
        <v>0</v>
      </c>
      <c r="L63" s="16">
        <f>'Subaward 3'!$J$43</f>
        <v>0</v>
      </c>
      <c r="M63" s="14">
        <f t="shared" si="95"/>
        <v>0</v>
      </c>
      <c r="N63" s="6"/>
      <c r="O63" s="3"/>
      <c r="P63" s="10">
        <v>3</v>
      </c>
      <c r="Q63" s="592">
        <f>'Subaward 3'!$C$3</f>
        <v>0</v>
      </c>
      <c r="R63" s="592"/>
      <c r="S63" s="592"/>
      <c r="T63" s="592"/>
      <c r="U63" s="592"/>
      <c r="V63" s="592"/>
      <c r="W63" s="592"/>
      <c r="X63" s="592"/>
      <c r="Y63" s="592"/>
      <c r="Z63" s="61">
        <f>'Subaward 3'!$U$43</f>
        <v>0</v>
      </c>
      <c r="AA63" s="61">
        <f>'Subaward 3'!$V$43</f>
        <v>0</v>
      </c>
      <c r="AB63" s="61">
        <f>'Subaward 3'!$W$43</f>
        <v>0</v>
      </c>
      <c r="AC63" s="57">
        <f t="shared" ref="AC63:AC70" si="100">SUM(Z63:AB63)</f>
        <v>0</v>
      </c>
      <c r="AD63" s="58">
        <f t="shared" si="96"/>
        <v>0</v>
      </c>
      <c r="AE63" s="6"/>
      <c r="AF63" s="6"/>
      <c r="AG63" s="10">
        <v>3</v>
      </c>
      <c r="AH63" s="602">
        <f>'Subaward 3'!$C$3</f>
        <v>0</v>
      </c>
      <c r="AI63" s="602"/>
      <c r="AJ63" s="602"/>
      <c r="AK63" s="602"/>
      <c r="AL63" s="602"/>
      <c r="AM63" s="602"/>
      <c r="AN63" s="602"/>
      <c r="AO63" s="602"/>
      <c r="AP63" s="602"/>
      <c r="AQ63" s="49">
        <f>'Subaward 3'!$AI$43</f>
        <v>0</v>
      </c>
      <c r="AR63" s="49">
        <f>'Subaward 3'!$AJ$43</f>
        <v>0</v>
      </c>
      <c r="AS63" s="49">
        <f>'Subaward 3'!$AK$43</f>
        <v>0</v>
      </c>
      <c r="AT63" s="41">
        <f t="shared" si="97"/>
        <v>0</v>
      </c>
      <c r="AU63" s="42">
        <f t="shared" si="99"/>
        <v>0</v>
      </c>
      <c r="AV63" s="3"/>
      <c r="AW63" s="3"/>
      <c r="AX63" s="10">
        <v>3</v>
      </c>
      <c r="AY63" s="690">
        <f>'Subaward 3'!$C$3</f>
        <v>0</v>
      </c>
      <c r="AZ63" s="690"/>
      <c r="BA63" s="690"/>
      <c r="BB63" s="690"/>
      <c r="BC63" s="690"/>
      <c r="BD63" s="690"/>
      <c r="BE63" s="690"/>
      <c r="BF63" s="690"/>
      <c r="BG63" s="690"/>
      <c r="BH63" s="451">
        <f>'Subaward 3'!AV$43</f>
        <v>0</v>
      </c>
      <c r="BI63" s="451">
        <f>'Subaward 3'!AW$43</f>
        <v>0</v>
      </c>
      <c r="BJ63" s="451">
        <f>'Subaward 3'!AX$43</f>
        <v>0</v>
      </c>
      <c r="BK63" s="404">
        <f t="shared" si="98"/>
        <v>0</v>
      </c>
      <c r="BL63" s="3"/>
      <c r="BM63" s="3"/>
      <c r="BN63" s="3"/>
      <c r="BO63" s="3"/>
      <c r="BP63" s="3"/>
      <c r="BQ63" s="3"/>
      <c r="BR63" s="3"/>
      <c r="BS63" s="3"/>
      <c r="BT63" s="3"/>
      <c r="BU63" s="3"/>
      <c r="BV63" s="3"/>
      <c r="BW63" s="3"/>
      <c r="BX63" s="3"/>
      <c r="BY63" s="3"/>
      <c r="BZ63" s="3"/>
      <c r="CA63" s="3"/>
      <c r="CB63" s="3"/>
    </row>
    <row r="64" spans="1:80" s="8" customFormat="1" x14ac:dyDescent="0.35">
      <c r="A64" s="391">
        <v>4</v>
      </c>
      <c r="B64" s="609">
        <f>'Subaward 4'!$C$3</f>
        <v>0</v>
      </c>
      <c r="C64" s="609"/>
      <c r="D64" s="609"/>
      <c r="E64" s="609"/>
      <c r="F64" s="609"/>
      <c r="G64" s="609"/>
      <c r="H64" s="609"/>
      <c r="I64" s="609"/>
      <c r="J64" s="16">
        <f>'Subaward 4'!$H$43</f>
        <v>0</v>
      </c>
      <c r="K64" s="16">
        <f>'Subaward 4'!$I$43</f>
        <v>0</v>
      </c>
      <c r="L64" s="16">
        <f>'Subaward 4'!$J$43</f>
        <v>0</v>
      </c>
      <c r="M64" s="14">
        <f t="shared" si="95"/>
        <v>0</v>
      </c>
      <c r="N64" s="6"/>
      <c r="O64" s="3"/>
      <c r="P64" s="10">
        <v>4</v>
      </c>
      <c r="Q64" s="592">
        <f>'Subaward 4'!$C$3</f>
        <v>0</v>
      </c>
      <c r="R64" s="592"/>
      <c r="S64" s="592"/>
      <c r="T64" s="592"/>
      <c r="U64" s="592"/>
      <c r="V64" s="592"/>
      <c r="W64" s="592"/>
      <c r="X64" s="592"/>
      <c r="Y64" s="592"/>
      <c r="Z64" s="61">
        <f>'Subaward 4'!$U$43</f>
        <v>0</v>
      </c>
      <c r="AA64" s="61">
        <f>'Subaward 4'!$V$43</f>
        <v>0</v>
      </c>
      <c r="AB64" s="61">
        <f>'Subaward 4'!$W$43</f>
        <v>0</v>
      </c>
      <c r="AC64" s="57">
        <f t="shared" si="100"/>
        <v>0</v>
      </c>
      <c r="AD64" s="58">
        <f t="shared" si="96"/>
        <v>0</v>
      </c>
      <c r="AE64" s="6"/>
      <c r="AF64" s="6"/>
      <c r="AG64" s="10">
        <v>4</v>
      </c>
      <c r="AH64" s="602">
        <f>'Subaward 4'!$C$3</f>
        <v>0</v>
      </c>
      <c r="AI64" s="602"/>
      <c r="AJ64" s="602"/>
      <c r="AK64" s="602"/>
      <c r="AL64" s="602"/>
      <c r="AM64" s="602"/>
      <c r="AN64" s="602"/>
      <c r="AO64" s="602"/>
      <c r="AP64" s="602"/>
      <c r="AQ64" s="49">
        <f>'Subaward 4'!$AI$43</f>
        <v>0</v>
      </c>
      <c r="AR64" s="49">
        <f>'Subaward 4'!$AJ$43</f>
        <v>0</v>
      </c>
      <c r="AS64" s="49">
        <f>'Subaward 4'!$AK$43</f>
        <v>0</v>
      </c>
      <c r="AT64" s="41">
        <f t="shared" si="97"/>
        <v>0</v>
      </c>
      <c r="AU64" s="42">
        <f t="shared" si="99"/>
        <v>0</v>
      </c>
      <c r="AV64" s="3"/>
      <c r="AW64" s="3"/>
      <c r="AX64" s="10">
        <v>4</v>
      </c>
      <c r="AY64" s="690">
        <f>'Subaward 4'!$C$3</f>
        <v>0</v>
      </c>
      <c r="AZ64" s="690"/>
      <c r="BA64" s="690"/>
      <c r="BB64" s="690"/>
      <c r="BC64" s="690"/>
      <c r="BD64" s="690"/>
      <c r="BE64" s="690"/>
      <c r="BF64" s="690"/>
      <c r="BG64" s="690"/>
      <c r="BH64" s="451">
        <f>'Subaward 4'!AV$43</f>
        <v>0</v>
      </c>
      <c r="BI64" s="451">
        <f>'Subaward 4'!AW$43</f>
        <v>0</v>
      </c>
      <c r="BJ64" s="451">
        <f>'Subaward 4'!AX$43</f>
        <v>0</v>
      </c>
      <c r="BK64" s="404">
        <f t="shared" si="98"/>
        <v>0</v>
      </c>
      <c r="BL64" s="3"/>
      <c r="BM64" s="3"/>
      <c r="BN64" s="3"/>
      <c r="BO64" s="3"/>
      <c r="BP64" s="3"/>
      <c r="BQ64" s="3"/>
      <c r="BR64" s="3"/>
      <c r="BS64" s="3"/>
      <c r="BT64" s="3"/>
      <c r="BU64" s="3"/>
      <c r="BV64" s="3"/>
      <c r="BW64" s="3"/>
      <c r="BX64" s="3"/>
      <c r="BY64" s="3"/>
      <c r="BZ64" s="3"/>
      <c r="CA64" s="3"/>
      <c r="CB64" s="3"/>
    </row>
    <row r="65" spans="1:80" s="8" customFormat="1" hidden="1" x14ac:dyDescent="0.35">
      <c r="A65" s="391">
        <v>5</v>
      </c>
      <c r="B65" s="606">
        <f>'Subaward 5'!$C$3</f>
        <v>0</v>
      </c>
      <c r="C65" s="606"/>
      <c r="D65" s="606"/>
      <c r="E65" s="606"/>
      <c r="F65" s="606"/>
      <c r="G65" s="606"/>
      <c r="H65" s="606"/>
      <c r="I65" s="606"/>
      <c r="J65" s="16">
        <f>'Subaward 5'!$H$43</f>
        <v>0</v>
      </c>
      <c r="K65" s="16">
        <f>'Subaward 5'!$I$43</f>
        <v>0</v>
      </c>
      <c r="L65" s="16">
        <f>'Subaward 5'!$J$43</f>
        <v>0</v>
      </c>
      <c r="M65" s="14">
        <f t="shared" si="95"/>
        <v>0</v>
      </c>
      <c r="N65" s="6"/>
      <c r="O65" s="3"/>
      <c r="P65" s="10">
        <v>5</v>
      </c>
      <c r="Q65" s="592">
        <f>'Subaward 5'!$C$3</f>
        <v>0</v>
      </c>
      <c r="R65" s="592"/>
      <c r="S65" s="592"/>
      <c r="T65" s="592"/>
      <c r="U65" s="592"/>
      <c r="V65" s="592"/>
      <c r="W65" s="592"/>
      <c r="X65" s="592"/>
      <c r="Y65" s="592"/>
      <c r="Z65" s="61">
        <f>'Subaward 5'!$U$43</f>
        <v>0</v>
      </c>
      <c r="AA65" s="61">
        <f>'Subaward 5'!$V$43</f>
        <v>0</v>
      </c>
      <c r="AB65" s="61">
        <f>'Subaward 5'!$W$43</f>
        <v>0</v>
      </c>
      <c r="AC65" s="57">
        <f t="shared" si="100"/>
        <v>0</v>
      </c>
      <c r="AD65" s="58">
        <f t="shared" si="96"/>
        <v>0</v>
      </c>
      <c r="AE65" s="6"/>
      <c r="AF65" s="6"/>
      <c r="AG65" s="10">
        <v>5</v>
      </c>
      <c r="AH65" s="602">
        <f>'Subaward 5'!$C$3</f>
        <v>0</v>
      </c>
      <c r="AI65" s="602"/>
      <c r="AJ65" s="602"/>
      <c r="AK65" s="602"/>
      <c r="AL65" s="602"/>
      <c r="AM65" s="602"/>
      <c r="AN65" s="602"/>
      <c r="AO65" s="602"/>
      <c r="AP65" s="602"/>
      <c r="AQ65" s="49">
        <f>'Subaward 5'!$AI$43</f>
        <v>0</v>
      </c>
      <c r="AR65" s="49">
        <f>'Subaward 5'!$AJ$43</f>
        <v>0</v>
      </c>
      <c r="AS65" s="49">
        <f>'Subaward 5'!$AK$43</f>
        <v>0</v>
      </c>
      <c r="AT65" s="41">
        <f>SUM(AQ65:AS65)</f>
        <v>0</v>
      </c>
      <c r="AU65" s="42">
        <f t="shared" si="99"/>
        <v>0</v>
      </c>
      <c r="AV65" s="3"/>
      <c r="AW65" s="3"/>
      <c r="AX65" s="10">
        <v>5</v>
      </c>
      <c r="AY65" s="690">
        <f>'Subaward 5'!$C$3</f>
        <v>0</v>
      </c>
      <c r="AZ65" s="690"/>
      <c r="BA65" s="690"/>
      <c r="BB65" s="690"/>
      <c r="BC65" s="690"/>
      <c r="BD65" s="690"/>
      <c r="BE65" s="690"/>
      <c r="BF65" s="690"/>
      <c r="BG65" s="690"/>
      <c r="BH65" s="451">
        <f>'Subaward 5'!AV$43</f>
        <v>0</v>
      </c>
      <c r="BI65" s="451">
        <f>'Subaward 5'!AW$43</f>
        <v>0</v>
      </c>
      <c r="BJ65" s="451">
        <f>'Subaward 5'!AX$43</f>
        <v>0</v>
      </c>
      <c r="BK65" s="404">
        <f>SUM(BH65:BJ65)</f>
        <v>0</v>
      </c>
      <c r="BL65" s="3"/>
      <c r="BM65" s="3"/>
      <c r="BN65" s="3"/>
      <c r="BO65" s="3"/>
      <c r="BP65" s="3"/>
      <c r="BQ65" s="3"/>
      <c r="BR65" s="3"/>
      <c r="BS65" s="3"/>
      <c r="BT65" s="3"/>
      <c r="BU65" s="3"/>
      <c r="BV65" s="3"/>
      <c r="BW65" s="3"/>
      <c r="BX65" s="3"/>
      <c r="BY65" s="3"/>
      <c r="BZ65" s="3"/>
      <c r="CA65" s="3"/>
      <c r="CB65" s="3"/>
    </row>
    <row r="66" spans="1:80" s="8" customFormat="1" hidden="1" x14ac:dyDescent="0.35">
      <c r="A66" s="391">
        <v>6</v>
      </c>
      <c r="B66" s="606">
        <f>'Subaward 6'!$C$3</f>
        <v>0</v>
      </c>
      <c r="C66" s="606"/>
      <c r="D66" s="606"/>
      <c r="E66" s="606"/>
      <c r="F66" s="606"/>
      <c r="G66" s="606"/>
      <c r="H66" s="606"/>
      <c r="I66" s="606"/>
      <c r="J66" s="16">
        <f>'Subaward 6'!$H$43</f>
        <v>0</v>
      </c>
      <c r="K66" s="16">
        <f>'Subaward 6'!$I$43</f>
        <v>0</v>
      </c>
      <c r="L66" s="16">
        <f>'Subaward 6'!$J$43</f>
        <v>0</v>
      </c>
      <c r="M66" s="14">
        <f t="shared" si="95"/>
        <v>0</v>
      </c>
      <c r="N66" s="6"/>
      <c r="O66" s="3"/>
      <c r="P66" s="10">
        <v>6</v>
      </c>
      <c r="Q66" s="592">
        <f>'Subaward 6'!$C$3</f>
        <v>0</v>
      </c>
      <c r="R66" s="592"/>
      <c r="S66" s="592"/>
      <c r="T66" s="592"/>
      <c r="U66" s="592"/>
      <c r="V66" s="592"/>
      <c r="W66" s="592"/>
      <c r="X66" s="592"/>
      <c r="Y66" s="592"/>
      <c r="Z66" s="61">
        <f>'Subaward 6'!$U$43</f>
        <v>0</v>
      </c>
      <c r="AA66" s="61">
        <f>'Subaward 6'!$V$43</f>
        <v>0</v>
      </c>
      <c r="AB66" s="61">
        <f>'Subaward 6'!$W$43</f>
        <v>0</v>
      </c>
      <c r="AC66" s="57">
        <f t="shared" si="100"/>
        <v>0</v>
      </c>
      <c r="AD66" s="58">
        <f t="shared" si="96"/>
        <v>0</v>
      </c>
      <c r="AE66" s="6"/>
      <c r="AF66" s="6"/>
      <c r="AG66" s="10">
        <v>6</v>
      </c>
      <c r="AH66" s="602">
        <f>'Subaward 6'!$C$3</f>
        <v>0</v>
      </c>
      <c r="AI66" s="602"/>
      <c r="AJ66" s="602"/>
      <c r="AK66" s="602"/>
      <c r="AL66" s="602"/>
      <c r="AM66" s="602"/>
      <c r="AN66" s="602"/>
      <c r="AO66" s="602"/>
      <c r="AP66" s="602"/>
      <c r="AQ66" s="49">
        <f>'Subaward 6'!$AI$43</f>
        <v>0</v>
      </c>
      <c r="AR66" s="49">
        <f>'Subaward 6'!$AJ$43</f>
        <v>0</v>
      </c>
      <c r="AS66" s="49">
        <f>'Subaward 6'!$AK$43</f>
        <v>0</v>
      </c>
      <c r="AT66" s="41">
        <f t="shared" si="97"/>
        <v>0</v>
      </c>
      <c r="AU66" s="42">
        <f t="shared" si="99"/>
        <v>0</v>
      </c>
      <c r="AV66" s="3"/>
      <c r="AW66" s="3"/>
      <c r="AX66" s="10">
        <v>6</v>
      </c>
      <c r="AY66" s="690">
        <f>'Subaward 6'!$C$3</f>
        <v>0</v>
      </c>
      <c r="AZ66" s="690"/>
      <c r="BA66" s="690"/>
      <c r="BB66" s="690"/>
      <c r="BC66" s="690"/>
      <c r="BD66" s="690"/>
      <c r="BE66" s="690"/>
      <c r="BF66" s="690"/>
      <c r="BG66" s="690"/>
      <c r="BH66" s="451">
        <f>'Subaward 6'!AV$43</f>
        <v>0</v>
      </c>
      <c r="BI66" s="451">
        <f>'Subaward 6'!AW$43</f>
        <v>0</v>
      </c>
      <c r="BJ66" s="451">
        <f>'Subaward 6'!AX$43</f>
        <v>0</v>
      </c>
      <c r="BK66" s="404">
        <f t="shared" ref="BK66:BK70" si="101">SUM(BH66:BJ66)</f>
        <v>0</v>
      </c>
      <c r="BL66" s="3"/>
      <c r="BM66" s="3"/>
      <c r="BN66" s="3"/>
      <c r="BO66" s="3"/>
      <c r="BP66" s="3"/>
      <c r="BQ66" s="3"/>
      <c r="BR66" s="3"/>
      <c r="BS66" s="3"/>
      <c r="BT66" s="3"/>
      <c r="BU66" s="3"/>
      <c r="BV66" s="3"/>
      <c r="BW66" s="3"/>
      <c r="BX66" s="3"/>
      <c r="BY66" s="3"/>
      <c r="BZ66" s="3"/>
      <c r="CA66" s="3"/>
      <c r="CB66" s="3"/>
    </row>
    <row r="67" spans="1:80" s="8" customFormat="1" hidden="1" x14ac:dyDescent="0.35">
      <c r="A67" s="391">
        <v>7</v>
      </c>
      <c r="B67" s="606">
        <f>'Subaward 7'!$C$3</f>
        <v>0</v>
      </c>
      <c r="C67" s="606"/>
      <c r="D67" s="606"/>
      <c r="E67" s="606"/>
      <c r="F67" s="606"/>
      <c r="G67" s="606"/>
      <c r="H67" s="606"/>
      <c r="I67" s="606"/>
      <c r="J67" s="16">
        <f>'Subaward 7'!$H$43</f>
        <v>0</v>
      </c>
      <c r="K67" s="16">
        <f>'Subaward 7'!$I$43</f>
        <v>0</v>
      </c>
      <c r="L67" s="16">
        <f>'Subaward 7'!$J$43</f>
        <v>0</v>
      </c>
      <c r="M67" s="14">
        <f t="shared" si="95"/>
        <v>0</v>
      </c>
      <c r="N67" s="6"/>
      <c r="O67" s="3"/>
      <c r="P67" s="10">
        <v>7</v>
      </c>
      <c r="Q67" s="592">
        <f>'Subaward 7'!$C$3</f>
        <v>0</v>
      </c>
      <c r="R67" s="592"/>
      <c r="S67" s="592"/>
      <c r="T67" s="592"/>
      <c r="U67" s="592"/>
      <c r="V67" s="592"/>
      <c r="W67" s="592"/>
      <c r="X67" s="592"/>
      <c r="Y67" s="592"/>
      <c r="Z67" s="61">
        <f>'Subaward 7'!$U$43</f>
        <v>0</v>
      </c>
      <c r="AA67" s="61">
        <f>'Subaward 7'!$V$43</f>
        <v>0</v>
      </c>
      <c r="AB67" s="61">
        <f>'Subaward 7'!$W$43</f>
        <v>0</v>
      </c>
      <c r="AC67" s="57">
        <f t="shared" si="100"/>
        <v>0</v>
      </c>
      <c r="AD67" s="58">
        <f t="shared" si="96"/>
        <v>0</v>
      </c>
      <c r="AE67" s="6"/>
      <c r="AF67" s="6"/>
      <c r="AG67" s="10">
        <v>7</v>
      </c>
      <c r="AH67" s="602">
        <f>'Subaward 7'!$C$3</f>
        <v>0</v>
      </c>
      <c r="AI67" s="602"/>
      <c r="AJ67" s="602"/>
      <c r="AK67" s="602"/>
      <c r="AL67" s="602"/>
      <c r="AM67" s="602"/>
      <c r="AN67" s="602"/>
      <c r="AO67" s="602"/>
      <c r="AP67" s="602"/>
      <c r="AQ67" s="49">
        <f>'Subaward 7'!$AI$43</f>
        <v>0</v>
      </c>
      <c r="AR67" s="49">
        <f>'Subaward 7'!$AJ$43</f>
        <v>0</v>
      </c>
      <c r="AS67" s="49">
        <f>'Subaward 7'!$AK$43</f>
        <v>0</v>
      </c>
      <c r="AT67" s="41">
        <f t="shared" si="97"/>
        <v>0</v>
      </c>
      <c r="AU67" s="42">
        <f t="shared" si="99"/>
        <v>0</v>
      </c>
      <c r="AV67" s="3"/>
      <c r="AW67" s="3"/>
      <c r="AX67" s="10">
        <v>7</v>
      </c>
      <c r="AY67" s="690">
        <f>'Subaward 7'!$C$3</f>
        <v>0</v>
      </c>
      <c r="AZ67" s="690"/>
      <c r="BA67" s="690"/>
      <c r="BB67" s="690"/>
      <c r="BC67" s="690"/>
      <c r="BD67" s="690"/>
      <c r="BE67" s="690"/>
      <c r="BF67" s="690"/>
      <c r="BG67" s="690"/>
      <c r="BH67" s="451">
        <f>'Subaward 7'!AV$43</f>
        <v>0</v>
      </c>
      <c r="BI67" s="451">
        <f>'Subaward 7'!AW$43</f>
        <v>0</v>
      </c>
      <c r="BJ67" s="451">
        <f>'Subaward 7'!AX$43</f>
        <v>0</v>
      </c>
      <c r="BK67" s="404">
        <f t="shared" si="101"/>
        <v>0</v>
      </c>
      <c r="BL67" s="3"/>
      <c r="BM67" s="3"/>
      <c r="BN67" s="3"/>
      <c r="BO67" s="3"/>
      <c r="BP67" s="3"/>
      <c r="BQ67" s="3"/>
      <c r="BR67" s="3"/>
      <c r="BS67" s="3"/>
      <c r="BT67" s="3"/>
      <c r="BU67" s="3"/>
      <c r="BV67" s="3"/>
      <c r="BW67" s="3"/>
      <c r="BX67" s="3"/>
      <c r="BY67" s="3"/>
      <c r="BZ67" s="3"/>
      <c r="CA67" s="3"/>
      <c r="CB67" s="3"/>
    </row>
    <row r="68" spans="1:80" s="8" customFormat="1" hidden="1" x14ac:dyDescent="0.35">
      <c r="A68" s="391">
        <v>8</v>
      </c>
      <c r="B68" s="606">
        <f>'Subaward 8'!$C$3</f>
        <v>0</v>
      </c>
      <c r="C68" s="606"/>
      <c r="D68" s="606"/>
      <c r="E68" s="606"/>
      <c r="F68" s="606"/>
      <c r="G68" s="606"/>
      <c r="H68" s="606"/>
      <c r="I68" s="606"/>
      <c r="J68" s="16">
        <f>'Subaward 8'!$H$43</f>
        <v>0</v>
      </c>
      <c r="K68" s="16">
        <f>'Subaward 8'!$I$43</f>
        <v>0</v>
      </c>
      <c r="L68" s="16">
        <f>'Subaward 8'!$J$43</f>
        <v>0</v>
      </c>
      <c r="M68" s="14">
        <f t="shared" si="95"/>
        <v>0</v>
      </c>
      <c r="N68" s="6"/>
      <c r="O68" s="3"/>
      <c r="P68" s="10">
        <v>8</v>
      </c>
      <c r="Q68" s="592">
        <f>'Subaward 8'!$C$3</f>
        <v>0</v>
      </c>
      <c r="R68" s="592"/>
      <c r="S68" s="592"/>
      <c r="T68" s="592"/>
      <c r="U68" s="592"/>
      <c r="V68" s="592"/>
      <c r="W68" s="592"/>
      <c r="X68" s="592"/>
      <c r="Y68" s="592"/>
      <c r="Z68" s="61">
        <f>'Subaward 8'!$U$43</f>
        <v>0</v>
      </c>
      <c r="AA68" s="61">
        <f>'Subaward 8'!$V$43</f>
        <v>0</v>
      </c>
      <c r="AB68" s="61">
        <f>'Subaward 8'!$W$43</f>
        <v>0</v>
      </c>
      <c r="AC68" s="57">
        <f t="shared" si="100"/>
        <v>0</v>
      </c>
      <c r="AD68" s="58">
        <f t="shared" si="96"/>
        <v>0</v>
      </c>
      <c r="AE68" s="6"/>
      <c r="AF68" s="6"/>
      <c r="AG68" s="10">
        <v>8</v>
      </c>
      <c r="AH68" s="602">
        <f>'Subaward 8'!$C$3</f>
        <v>0</v>
      </c>
      <c r="AI68" s="602"/>
      <c r="AJ68" s="602"/>
      <c r="AK68" s="602"/>
      <c r="AL68" s="602"/>
      <c r="AM68" s="602"/>
      <c r="AN68" s="602"/>
      <c r="AO68" s="602"/>
      <c r="AP68" s="602"/>
      <c r="AQ68" s="49">
        <f>'Subaward 8'!$AI$43</f>
        <v>0</v>
      </c>
      <c r="AR68" s="49">
        <f>'Subaward 8'!$AJ$43</f>
        <v>0</v>
      </c>
      <c r="AS68" s="49">
        <f>'Subaward 8'!$AK$43</f>
        <v>0</v>
      </c>
      <c r="AT68" s="41">
        <f t="shared" si="97"/>
        <v>0</v>
      </c>
      <c r="AU68" s="42">
        <f t="shared" si="99"/>
        <v>0</v>
      </c>
      <c r="AV68" s="3"/>
      <c r="AW68" s="3"/>
      <c r="AX68" s="10">
        <v>8</v>
      </c>
      <c r="AY68" s="690">
        <f>'Subaward 8'!$C$3</f>
        <v>0</v>
      </c>
      <c r="AZ68" s="690"/>
      <c r="BA68" s="690"/>
      <c r="BB68" s="690"/>
      <c r="BC68" s="690"/>
      <c r="BD68" s="690"/>
      <c r="BE68" s="690"/>
      <c r="BF68" s="690"/>
      <c r="BG68" s="690"/>
      <c r="BH68" s="451">
        <f>'Subaward 8'!AV$43</f>
        <v>0</v>
      </c>
      <c r="BI68" s="451">
        <f>'Subaward 8'!AW$43</f>
        <v>0</v>
      </c>
      <c r="BJ68" s="451">
        <f>'Subaward 8'!AX$43</f>
        <v>0</v>
      </c>
      <c r="BK68" s="404">
        <f t="shared" si="101"/>
        <v>0</v>
      </c>
      <c r="BL68" s="3"/>
      <c r="BM68" s="3"/>
      <c r="BN68" s="3"/>
      <c r="BO68" s="3"/>
      <c r="BP68" s="3"/>
      <c r="BQ68" s="3"/>
      <c r="BR68" s="3"/>
      <c r="BS68" s="3"/>
      <c r="BT68" s="3"/>
      <c r="BU68" s="3"/>
      <c r="BV68" s="3"/>
      <c r="BW68" s="3"/>
      <c r="BX68" s="3"/>
      <c r="BY68" s="3"/>
      <c r="BZ68" s="3"/>
      <c r="CA68" s="3"/>
      <c r="CB68" s="3"/>
    </row>
    <row r="69" spans="1:80" s="8" customFormat="1" hidden="1" x14ac:dyDescent="0.35">
      <c r="A69" s="391">
        <v>9</v>
      </c>
      <c r="B69" s="606">
        <f>'Subaward 9'!$C$3</f>
        <v>0</v>
      </c>
      <c r="C69" s="606"/>
      <c r="D69" s="606"/>
      <c r="E69" s="606"/>
      <c r="F69" s="606"/>
      <c r="G69" s="606"/>
      <c r="H69" s="606"/>
      <c r="I69" s="606"/>
      <c r="J69" s="16">
        <f>'Subaward 9'!$H$43</f>
        <v>0</v>
      </c>
      <c r="K69" s="16">
        <f>'Subaward 9'!$I$43</f>
        <v>0</v>
      </c>
      <c r="L69" s="16">
        <f>'Subaward 9'!$J$43</f>
        <v>0</v>
      </c>
      <c r="M69" s="14">
        <f t="shared" si="95"/>
        <v>0</v>
      </c>
      <c r="N69" s="6"/>
      <c r="O69" s="3"/>
      <c r="P69" s="10">
        <v>9</v>
      </c>
      <c r="Q69" s="592">
        <f>'Subaward 9'!$C$3</f>
        <v>0</v>
      </c>
      <c r="R69" s="592"/>
      <c r="S69" s="592"/>
      <c r="T69" s="592"/>
      <c r="U69" s="592"/>
      <c r="V69" s="592"/>
      <c r="W69" s="592"/>
      <c r="X69" s="592"/>
      <c r="Y69" s="592"/>
      <c r="Z69" s="61">
        <f>'Subaward 9'!$U$43</f>
        <v>0</v>
      </c>
      <c r="AA69" s="61">
        <f>'Subaward 9'!$V$43</f>
        <v>0</v>
      </c>
      <c r="AB69" s="61">
        <f>'Subaward 9'!$W$43</f>
        <v>0</v>
      </c>
      <c r="AC69" s="57">
        <f t="shared" si="100"/>
        <v>0</v>
      </c>
      <c r="AD69" s="58">
        <f t="shared" si="96"/>
        <v>0</v>
      </c>
      <c r="AE69" s="6"/>
      <c r="AF69" s="6"/>
      <c r="AG69" s="10">
        <v>9</v>
      </c>
      <c r="AH69" s="602">
        <f>'Subaward 9'!$C$3</f>
        <v>0</v>
      </c>
      <c r="AI69" s="602"/>
      <c r="AJ69" s="602"/>
      <c r="AK69" s="602"/>
      <c r="AL69" s="602"/>
      <c r="AM69" s="602"/>
      <c r="AN69" s="602"/>
      <c r="AO69" s="602"/>
      <c r="AP69" s="602"/>
      <c r="AQ69" s="49">
        <f>'Subaward 9'!$AI$43</f>
        <v>0</v>
      </c>
      <c r="AR69" s="49">
        <f>'Subaward 9'!$AJ$43</f>
        <v>0</v>
      </c>
      <c r="AS69" s="49">
        <f>'Subaward 9'!$AK$43</f>
        <v>0</v>
      </c>
      <c r="AT69" s="41">
        <f t="shared" si="97"/>
        <v>0</v>
      </c>
      <c r="AU69" s="42">
        <f t="shared" si="99"/>
        <v>0</v>
      </c>
      <c r="AV69" s="3"/>
      <c r="AW69" s="3"/>
      <c r="AX69" s="10">
        <v>9</v>
      </c>
      <c r="AY69" s="690">
        <f>'Subaward 9'!$C$3</f>
        <v>0</v>
      </c>
      <c r="AZ69" s="690"/>
      <c r="BA69" s="690"/>
      <c r="BB69" s="690"/>
      <c r="BC69" s="690"/>
      <c r="BD69" s="690"/>
      <c r="BE69" s="690"/>
      <c r="BF69" s="690"/>
      <c r="BG69" s="690"/>
      <c r="BH69" s="451">
        <f>'Subaward 9'!AV$43</f>
        <v>0</v>
      </c>
      <c r="BI69" s="451">
        <f>'Subaward 9'!AW$43</f>
        <v>0</v>
      </c>
      <c r="BJ69" s="451">
        <f>'Subaward 9'!AX$43</f>
        <v>0</v>
      </c>
      <c r="BK69" s="404">
        <f t="shared" si="101"/>
        <v>0</v>
      </c>
      <c r="BL69" s="3"/>
      <c r="BM69" s="3"/>
      <c r="BN69" s="3"/>
      <c r="BO69" s="3"/>
      <c r="BP69" s="3"/>
      <c r="BQ69" s="3"/>
      <c r="BR69" s="3"/>
      <c r="BS69" s="3"/>
      <c r="BT69" s="3"/>
      <c r="BU69" s="3"/>
      <c r="BV69" s="3"/>
      <c r="BW69" s="3"/>
      <c r="BX69" s="3"/>
      <c r="BY69" s="3"/>
      <c r="BZ69" s="3"/>
      <c r="CA69" s="3"/>
      <c r="CB69" s="3"/>
    </row>
    <row r="70" spans="1:80" s="8" customFormat="1" hidden="1" x14ac:dyDescent="0.35">
      <c r="A70" s="391">
        <v>10</v>
      </c>
      <c r="B70" s="606">
        <f>'Subaward 10'!$C$3</f>
        <v>0</v>
      </c>
      <c r="C70" s="606"/>
      <c r="D70" s="606"/>
      <c r="E70" s="606"/>
      <c r="F70" s="606"/>
      <c r="G70" s="606"/>
      <c r="H70" s="606"/>
      <c r="I70" s="606"/>
      <c r="J70" s="16">
        <f>'Subaward 10'!$H$43</f>
        <v>0</v>
      </c>
      <c r="K70" s="16">
        <f>'Subaward 10'!$I$43</f>
        <v>0</v>
      </c>
      <c r="L70" s="16">
        <f>'Subaward 10'!$J$43</f>
        <v>0</v>
      </c>
      <c r="M70" s="14">
        <f t="shared" si="95"/>
        <v>0</v>
      </c>
      <c r="N70" s="6"/>
      <c r="O70" s="3"/>
      <c r="P70" s="10">
        <v>10</v>
      </c>
      <c r="Q70" s="592">
        <f>'Subaward 10'!$C$3</f>
        <v>0</v>
      </c>
      <c r="R70" s="592"/>
      <c r="S70" s="592"/>
      <c r="T70" s="592"/>
      <c r="U70" s="592"/>
      <c r="V70" s="592"/>
      <c r="W70" s="592"/>
      <c r="X70" s="592"/>
      <c r="Y70" s="592"/>
      <c r="Z70" s="61">
        <f>'Subaward 10'!$U$43</f>
        <v>0</v>
      </c>
      <c r="AA70" s="61">
        <f>'Subaward 10'!$V$43</f>
        <v>0</v>
      </c>
      <c r="AB70" s="61">
        <f>'Subaward 10'!$W$43</f>
        <v>0</v>
      </c>
      <c r="AC70" s="57">
        <f t="shared" si="100"/>
        <v>0</v>
      </c>
      <c r="AD70" s="58">
        <f t="shared" si="96"/>
        <v>0</v>
      </c>
      <c r="AE70" s="6"/>
      <c r="AF70" s="6"/>
      <c r="AG70" s="10">
        <v>10</v>
      </c>
      <c r="AH70" s="602">
        <f>'Subaward 10'!$C$3</f>
        <v>0</v>
      </c>
      <c r="AI70" s="602"/>
      <c r="AJ70" s="602"/>
      <c r="AK70" s="602"/>
      <c r="AL70" s="602"/>
      <c r="AM70" s="602"/>
      <c r="AN70" s="602"/>
      <c r="AO70" s="602"/>
      <c r="AP70" s="602"/>
      <c r="AQ70" s="49">
        <f>'Subaward 10'!$AI$43</f>
        <v>0</v>
      </c>
      <c r="AR70" s="49">
        <f>'Subaward 10'!$AJ$43</f>
        <v>0</v>
      </c>
      <c r="AS70" s="49">
        <f>'Subaward 10'!$AK$43</f>
        <v>0</v>
      </c>
      <c r="AT70" s="41">
        <f t="shared" si="97"/>
        <v>0</v>
      </c>
      <c r="AU70" s="42">
        <f t="shared" si="99"/>
        <v>0</v>
      </c>
      <c r="AV70" s="3"/>
      <c r="AW70" s="3"/>
      <c r="AX70" s="10">
        <v>10</v>
      </c>
      <c r="AY70" s="690">
        <f>'Subaward 10'!$C$3</f>
        <v>0</v>
      </c>
      <c r="AZ70" s="690"/>
      <c r="BA70" s="690"/>
      <c r="BB70" s="690"/>
      <c r="BC70" s="690"/>
      <c r="BD70" s="690"/>
      <c r="BE70" s="690"/>
      <c r="BF70" s="690"/>
      <c r="BG70" s="690"/>
      <c r="BH70" s="451">
        <f>'Subaward 10'!AV$43</f>
        <v>0</v>
      </c>
      <c r="BI70" s="451">
        <f>'Subaward 10'!AW$43</f>
        <v>0</v>
      </c>
      <c r="BJ70" s="451">
        <f>'Subaward 10'!AX$43</f>
        <v>0</v>
      </c>
      <c r="BK70" s="404">
        <f t="shared" si="101"/>
        <v>0</v>
      </c>
      <c r="BL70" s="3"/>
      <c r="BM70" s="3"/>
      <c r="BN70" s="3"/>
      <c r="BO70" s="3"/>
      <c r="BP70" s="3"/>
      <c r="BQ70" s="3"/>
      <c r="BR70" s="3"/>
      <c r="BS70" s="3"/>
      <c r="BT70" s="3"/>
      <c r="BU70" s="3"/>
      <c r="BV70" s="3"/>
      <c r="BW70" s="3"/>
      <c r="BX70" s="3"/>
      <c r="BY70" s="3"/>
      <c r="BZ70" s="3"/>
      <c r="CA70" s="3"/>
      <c r="CB70" s="3"/>
    </row>
    <row r="71" spans="1:80" s="8" customFormat="1" ht="16" thickBot="1" x14ac:dyDescent="0.4">
      <c r="A71" s="593" t="s">
        <v>118</v>
      </c>
      <c r="B71" s="594"/>
      <c r="C71" s="594"/>
      <c r="D71" s="594"/>
      <c r="E71" s="594"/>
      <c r="F71" s="594"/>
      <c r="G71" s="594"/>
      <c r="H71" s="594"/>
      <c r="I71" s="594"/>
      <c r="J71" s="77">
        <f>SUM(J61:J70)</f>
        <v>0</v>
      </c>
      <c r="K71" s="77">
        <f t="shared" ref="K71:L71" si="102">SUM(K61:K70)</f>
        <v>0</v>
      </c>
      <c r="L71" s="77">
        <f t="shared" si="102"/>
        <v>0</v>
      </c>
      <c r="M71" s="15">
        <f t="shared" si="95"/>
        <v>0</v>
      </c>
      <c r="N71" s="6"/>
      <c r="O71" s="3"/>
      <c r="P71" s="593" t="s">
        <v>118</v>
      </c>
      <c r="Q71" s="594"/>
      <c r="R71" s="594"/>
      <c r="S71" s="594"/>
      <c r="T71" s="594"/>
      <c r="U71" s="594"/>
      <c r="V71" s="594"/>
      <c r="W71" s="594"/>
      <c r="X71" s="594"/>
      <c r="Y71" s="594"/>
      <c r="Z71" s="79">
        <f>SUM(Z61:Z70)</f>
        <v>0</v>
      </c>
      <c r="AA71" s="79">
        <f>SUM(AA61:AA70)</f>
        <v>0</v>
      </c>
      <c r="AB71" s="79">
        <f t="shared" ref="AB71:AC71" si="103">SUM(AB61:AB70)</f>
        <v>0</v>
      </c>
      <c r="AC71" s="79">
        <f t="shared" si="103"/>
        <v>0</v>
      </c>
      <c r="AD71" s="103">
        <f>SUM(AD61:AD70)</f>
        <v>0</v>
      </c>
      <c r="AE71" s="6"/>
      <c r="AF71" s="6"/>
      <c r="AG71" s="593" t="s">
        <v>118</v>
      </c>
      <c r="AH71" s="594"/>
      <c r="AI71" s="594"/>
      <c r="AJ71" s="594"/>
      <c r="AK71" s="594"/>
      <c r="AL71" s="594"/>
      <c r="AM71" s="594"/>
      <c r="AN71" s="594"/>
      <c r="AO71" s="594"/>
      <c r="AP71" s="594"/>
      <c r="AQ71" s="78">
        <f>SUM(AQ61:AQ70)</f>
        <v>0</v>
      </c>
      <c r="AR71" s="78">
        <f>SUM(AR61:AR70)</f>
        <v>0</v>
      </c>
      <c r="AS71" s="78">
        <f>SUM(AS61:AS70)</f>
        <v>0</v>
      </c>
      <c r="AT71" s="78">
        <f>SUM(AT61:AT70)</f>
        <v>0</v>
      </c>
      <c r="AU71" s="40">
        <f>IF($S$86&lt;&gt;0, AC71-AT71, M71-AT71)</f>
        <v>0</v>
      </c>
      <c r="AV71" s="3"/>
      <c r="AW71" s="3"/>
      <c r="AX71" s="593" t="s">
        <v>118</v>
      </c>
      <c r="AY71" s="594"/>
      <c r="AZ71" s="594"/>
      <c r="BA71" s="594"/>
      <c r="BB71" s="594"/>
      <c r="BC71" s="594"/>
      <c r="BD71" s="594"/>
      <c r="BE71" s="594"/>
      <c r="BF71" s="594"/>
      <c r="BG71" s="594"/>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row>
    <row r="72" spans="1:80" ht="3.75" customHeight="1" thickBot="1" x14ac:dyDescent="0.4">
      <c r="A72" s="20"/>
      <c r="B72" s="20"/>
      <c r="C72" s="20"/>
      <c r="D72" s="20"/>
      <c r="E72" s="20"/>
      <c r="F72" s="20"/>
      <c r="G72" s="20"/>
      <c r="H72" s="20"/>
      <c r="I72" s="20"/>
      <c r="J72" s="5"/>
      <c r="K72" s="5"/>
      <c r="L72" s="5"/>
      <c r="M72" s="5"/>
      <c r="N72" s="6"/>
      <c r="Q72" s="20"/>
      <c r="R72" s="20"/>
      <c r="S72" s="20"/>
      <c r="T72" s="20"/>
      <c r="U72" s="20"/>
      <c r="V72" s="20"/>
      <c r="W72" s="20"/>
      <c r="X72" s="20"/>
      <c r="Y72" s="20"/>
      <c r="Z72" s="5"/>
      <c r="AA72" s="5"/>
      <c r="AB72" s="5"/>
      <c r="AC72" s="5"/>
      <c r="AD72" s="5"/>
      <c r="AE72" s="6"/>
      <c r="AF72" s="6"/>
      <c r="AH72" s="20"/>
      <c r="AI72" s="20"/>
      <c r="AJ72" s="20"/>
      <c r="AK72" s="20"/>
      <c r="AL72" s="20"/>
      <c r="AM72" s="20"/>
      <c r="AN72" s="20"/>
      <c r="AO72" s="20"/>
      <c r="AP72" s="20"/>
      <c r="AQ72" s="5"/>
      <c r="AR72" s="5"/>
      <c r="AS72" s="5"/>
      <c r="AT72" s="5"/>
      <c r="AU72" s="5"/>
      <c r="AY72" s="20"/>
      <c r="AZ72" s="20"/>
      <c r="BA72" s="20"/>
      <c r="BB72" s="20"/>
      <c r="BC72" s="20"/>
      <c r="BD72" s="20"/>
      <c r="BE72" s="20"/>
      <c r="BF72" s="20"/>
      <c r="BG72" s="20"/>
      <c r="BH72" s="5"/>
      <c r="BI72" s="5"/>
      <c r="BJ72" s="5"/>
      <c r="BK72" s="412"/>
    </row>
    <row r="73" spans="1:80" x14ac:dyDescent="0.35">
      <c r="A73" s="595" t="s">
        <v>119</v>
      </c>
      <c r="B73" s="596"/>
      <c r="C73" s="596"/>
      <c r="D73" s="596"/>
      <c r="E73" s="596"/>
      <c r="F73" s="596"/>
      <c r="G73" s="596"/>
      <c r="H73" s="596"/>
      <c r="I73" s="596"/>
      <c r="J73" s="23">
        <f>SUM(J58,J43,J37,H30,J71)</f>
        <v>0</v>
      </c>
      <c r="K73" s="23">
        <f>SUM(K58,K43,K37,K30,K71)</f>
        <v>0</v>
      </c>
      <c r="L73" s="23">
        <f>SUM(L58,L43,L37,L30,L71)</f>
        <v>0</v>
      </c>
      <c r="M73" s="24">
        <f>SUM(J73:L73)</f>
        <v>0</v>
      </c>
      <c r="N73" s="6"/>
      <c r="P73" s="595" t="s">
        <v>119</v>
      </c>
      <c r="Q73" s="596"/>
      <c r="R73" s="596"/>
      <c r="S73" s="596"/>
      <c r="T73" s="596"/>
      <c r="U73" s="596"/>
      <c r="V73" s="596"/>
      <c r="W73" s="596"/>
      <c r="X73" s="596"/>
      <c r="Y73" s="596"/>
      <c r="Z73" s="194">
        <f>SUM(Z71, Z58, Z43, Z37, X30)</f>
        <v>0</v>
      </c>
      <c r="AA73" s="194">
        <f>SUM(AA71, AA58, AA43, AA37, AA30)</f>
        <v>0</v>
      </c>
      <c r="AB73" s="194">
        <f>SUM(AB71, AB58, AB43, AB37, AB30)</f>
        <v>0</v>
      </c>
      <c r="AC73" s="194">
        <f>SUM(Z73:AB73)</f>
        <v>0</v>
      </c>
      <c r="AD73" s="63">
        <f>M73-AC73</f>
        <v>0</v>
      </c>
      <c r="AE73" s="6"/>
      <c r="AF73" s="6"/>
      <c r="AG73" s="595" t="s">
        <v>119</v>
      </c>
      <c r="AH73" s="596"/>
      <c r="AI73" s="596"/>
      <c r="AJ73" s="596"/>
      <c r="AK73" s="596"/>
      <c r="AL73" s="596"/>
      <c r="AM73" s="596"/>
      <c r="AN73" s="596"/>
      <c r="AO73" s="596"/>
      <c r="AP73" s="596"/>
      <c r="AQ73" s="50">
        <f>SUM(AQ71, AQ58, AQ43, AQ37, AO30)</f>
        <v>0</v>
      </c>
      <c r="AR73" s="50">
        <f>SUM(AR71, AR58, AR43, AR37, AR30)</f>
        <v>0</v>
      </c>
      <c r="AS73" s="50">
        <f>SUM(AS71, AS58, AS43, AS37, AS30)</f>
        <v>0</v>
      </c>
      <c r="AT73" s="50">
        <f>SUM(AQ73:AS73)</f>
        <v>0</v>
      </c>
      <c r="AU73" s="51">
        <f>IF($S$86&lt;&gt;0, AC73-AT73, M73-AT73)</f>
        <v>0</v>
      </c>
      <c r="AX73" s="595" t="s">
        <v>119</v>
      </c>
      <c r="AY73" s="596"/>
      <c r="AZ73" s="596"/>
      <c r="BA73" s="596"/>
      <c r="BB73" s="596"/>
      <c r="BC73" s="596"/>
      <c r="BD73" s="596"/>
      <c r="BE73" s="596"/>
      <c r="BF73" s="596"/>
      <c r="BG73" s="596"/>
      <c r="BH73" s="408">
        <f>SUM(BH71, BH58, BH43, BH37, BF30)</f>
        <v>0</v>
      </c>
      <c r="BI73" s="408">
        <f>SUM(BI71, BI58, BI43, BI37, BI30)</f>
        <v>0</v>
      </c>
      <c r="BJ73" s="408">
        <f>SUM(BJ71, BJ58, BJ43, BJ37, BJ30)</f>
        <v>0</v>
      </c>
      <c r="BK73" s="424">
        <f>SUM(BH73:BJ73)</f>
        <v>0</v>
      </c>
    </row>
    <row r="74" spans="1:80" ht="16" thickBot="1" x14ac:dyDescent="0.4">
      <c r="A74" s="586" t="s">
        <v>120</v>
      </c>
      <c r="B74" s="587"/>
      <c r="C74" s="587"/>
      <c r="D74" s="587"/>
      <c r="E74" s="587"/>
      <c r="F74" s="587"/>
      <c r="G74" s="587"/>
      <c r="H74" s="587"/>
      <c r="I74" s="612"/>
      <c r="J74" s="202"/>
      <c r="K74" s="203"/>
      <c r="L74" s="203">
        <f>SUM(K58, L58, K43, L43, K37, L37, K30, L30, K71, L71)</f>
        <v>0</v>
      </c>
      <c r="M74" s="15">
        <f>SUM(J74:L74)</f>
        <v>0</v>
      </c>
      <c r="N74" s="6"/>
      <c r="P74" s="586" t="s">
        <v>120</v>
      </c>
      <c r="Q74" s="587"/>
      <c r="R74" s="587"/>
      <c r="S74" s="587"/>
      <c r="T74" s="587"/>
      <c r="U74" s="587"/>
      <c r="V74" s="587"/>
      <c r="W74" s="587"/>
      <c r="X74" s="587"/>
      <c r="Y74" s="612"/>
      <c r="Z74" s="205"/>
      <c r="AA74" s="208"/>
      <c r="AB74" s="208"/>
      <c r="AC74" s="206">
        <f>SUM(AA71, AB71, AA58, AB58, AA43, AB43, AA37, AB37,AA30, AB30)</f>
        <v>0</v>
      </c>
      <c r="AD74" s="56">
        <f>M74-AC74</f>
        <v>0</v>
      </c>
      <c r="AE74" s="6"/>
      <c r="AF74" s="6"/>
      <c r="AG74" s="586" t="s">
        <v>120</v>
      </c>
      <c r="AH74" s="587"/>
      <c r="AI74" s="587"/>
      <c r="AJ74" s="587"/>
      <c r="AK74" s="587"/>
      <c r="AL74" s="587"/>
      <c r="AM74" s="587"/>
      <c r="AN74" s="587"/>
      <c r="AO74" s="587"/>
      <c r="AP74" s="612"/>
      <c r="AQ74" s="209"/>
      <c r="AR74" s="210"/>
      <c r="AS74" s="210"/>
      <c r="AT74" s="211">
        <f>SUM(AR71, AS71, AR58, AS58, AR43, AS43, AR37, AS37,AR30, AS30)</f>
        <v>0</v>
      </c>
      <c r="AU74" s="40">
        <f>IF($S$86&lt;&gt;0, AC74-AT74, M74-AT74)</f>
        <v>0</v>
      </c>
      <c r="AX74" s="586" t="s">
        <v>120</v>
      </c>
      <c r="AY74" s="587"/>
      <c r="AZ74" s="587"/>
      <c r="BA74" s="587"/>
      <c r="BB74" s="587"/>
      <c r="BC74" s="587"/>
      <c r="BD74" s="587"/>
      <c r="BE74" s="587"/>
      <c r="BF74" s="587"/>
      <c r="BG74" s="612"/>
      <c r="BH74" s="425"/>
      <c r="BI74" s="426"/>
      <c r="BJ74" s="426"/>
      <c r="BK74" s="427">
        <f>SUM(BI71, BJ71, BI58, BJ58, BI43, BJ43, BI37, BJ37,BI30, BJ30)</f>
        <v>0</v>
      </c>
    </row>
    <row r="75" spans="1:80" ht="16" thickBot="1" x14ac:dyDescent="0.4">
      <c r="B75" s="20"/>
      <c r="C75" s="20"/>
      <c r="D75" s="20"/>
      <c r="E75" s="20"/>
      <c r="F75" s="20"/>
      <c r="G75" s="20"/>
      <c r="H75" s="20"/>
      <c r="I75" s="20"/>
      <c r="J75" s="27"/>
      <c r="K75" s="27"/>
      <c r="L75" s="27"/>
      <c r="N75" s="6"/>
      <c r="R75" s="20"/>
      <c r="S75" s="20"/>
      <c r="T75" s="20"/>
      <c r="U75" s="20"/>
      <c r="V75" s="20"/>
      <c r="W75" s="20"/>
      <c r="X75" s="20"/>
      <c r="Y75" s="20"/>
      <c r="Z75" s="27"/>
      <c r="AA75" s="27"/>
      <c r="AB75" s="27"/>
      <c r="AD75" s="5"/>
      <c r="AE75" s="6"/>
      <c r="AF75" s="6"/>
      <c r="AI75" s="20"/>
      <c r="AJ75" s="20"/>
      <c r="AK75" s="20"/>
      <c r="AL75" s="20"/>
      <c r="AM75" s="20"/>
      <c r="AN75" s="20"/>
      <c r="AO75" s="20"/>
      <c r="AP75" s="20"/>
      <c r="AQ75" s="27"/>
      <c r="AR75" s="27"/>
      <c r="AS75" s="27"/>
      <c r="AU75" s="5"/>
      <c r="AZ75" s="20"/>
      <c r="BA75" s="20"/>
      <c r="BB75" s="20"/>
      <c r="BC75" s="20"/>
      <c r="BD75" s="20"/>
      <c r="BE75" s="20"/>
      <c r="BF75" s="20"/>
      <c r="BG75" s="20"/>
      <c r="BH75" s="27"/>
      <c r="BI75" s="27"/>
      <c r="BJ75" s="27"/>
    </row>
    <row r="76" spans="1:80" s="20" customFormat="1" x14ac:dyDescent="0.35">
      <c r="A76" s="580" t="s">
        <v>121</v>
      </c>
      <c r="B76" s="581"/>
      <c r="C76" s="581"/>
      <c r="D76" s="581"/>
      <c r="E76" s="581"/>
      <c r="F76" s="581"/>
      <c r="G76" s="581"/>
      <c r="H76" s="581"/>
      <c r="I76" s="581"/>
      <c r="J76" s="84" t="s">
        <v>111</v>
      </c>
      <c r="K76" s="585" t="s">
        <v>27</v>
      </c>
      <c r="L76" s="585"/>
      <c r="M76" s="99" t="s">
        <v>122</v>
      </c>
      <c r="N76" s="29"/>
      <c r="P76" s="580" t="s">
        <v>121</v>
      </c>
      <c r="Q76" s="581"/>
      <c r="R76" s="581"/>
      <c r="S76" s="581"/>
      <c r="T76" s="581"/>
      <c r="U76" s="581"/>
      <c r="V76" s="581"/>
      <c r="W76" s="581"/>
      <c r="X76" s="581"/>
      <c r="Y76" s="581"/>
      <c r="Z76" s="84" t="s">
        <v>41</v>
      </c>
      <c r="AA76" s="585" t="s">
        <v>27</v>
      </c>
      <c r="AB76" s="585"/>
      <c r="AC76" s="94" t="s">
        <v>94</v>
      </c>
      <c r="AD76" s="36" t="s">
        <v>95</v>
      </c>
      <c r="AE76" s="29"/>
      <c r="AF76" s="29"/>
      <c r="AG76" s="580" t="s">
        <v>121</v>
      </c>
      <c r="AH76" s="581"/>
      <c r="AI76" s="581"/>
      <c r="AJ76" s="581"/>
      <c r="AK76" s="581"/>
      <c r="AL76" s="581"/>
      <c r="AM76" s="581"/>
      <c r="AN76" s="581"/>
      <c r="AO76" s="581"/>
      <c r="AP76" s="581"/>
      <c r="AQ76" s="84" t="s">
        <v>123</v>
      </c>
      <c r="AR76" s="585" t="s">
        <v>27</v>
      </c>
      <c r="AS76" s="585"/>
      <c r="AT76" s="94" t="s">
        <v>124</v>
      </c>
      <c r="AU76" s="36" t="s">
        <v>97</v>
      </c>
      <c r="AX76" s="580" t="s">
        <v>121</v>
      </c>
      <c r="AY76" s="581"/>
      <c r="AZ76" s="581"/>
      <c r="BA76" s="581"/>
      <c r="BB76" s="581"/>
      <c r="BC76" s="581"/>
      <c r="BD76" s="581"/>
      <c r="BE76" s="581"/>
      <c r="BF76" s="581"/>
      <c r="BG76" s="581"/>
      <c r="BH76" s="84" t="s">
        <v>123</v>
      </c>
      <c r="BI76" s="585" t="s">
        <v>27</v>
      </c>
      <c r="BJ76" s="585"/>
      <c r="BK76" s="99" t="s">
        <v>124</v>
      </c>
    </row>
    <row r="77" spans="1:80" ht="16" thickBot="1" x14ac:dyDescent="0.4">
      <c r="A77" s="586" t="s">
        <v>40</v>
      </c>
      <c r="B77" s="587"/>
      <c r="C77" s="587"/>
      <c r="D77" s="587"/>
      <c r="E77" s="587"/>
      <c r="F77" s="587"/>
      <c r="G77" s="587"/>
      <c r="H77" s="587"/>
      <c r="I77" s="587"/>
      <c r="J77" s="199">
        <f>(SUM(J58, J43, J37, J71, H30))*'Cumulative Budget'!$G$35</f>
        <v>0</v>
      </c>
      <c r="K77" s="193"/>
      <c r="L77" s="200">
        <f>(SUM(K71, L71, K58, L58, K43, L43, K37, L37, K30, L30))*'Cumulative Budget'!$G$35</f>
        <v>0</v>
      </c>
      <c r="M77" s="201">
        <f>SUM(J77:L77)</f>
        <v>0</v>
      </c>
      <c r="N77" s="6"/>
      <c r="P77" s="586" t="s">
        <v>40</v>
      </c>
      <c r="Q77" s="587"/>
      <c r="R77" s="587"/>
      <c r="S77" s="587"/>
      <c r="T77" s="587"/>
      <c r="U77" s="587"/>
      <c r="V77" s="587"/>
      <c r="W77" s="587"/>
      <c r="X77" s="587"/>
      <c r="Y77" s="587"/>
      <c r="Z77" s="204">
        <f>(SUM(Z58, Z43, Z37, Z71, X30))*'Cumulative Budget'!$G$35</f>
        <v>0</v>
      </c>
      <c r="AA77" s="205"/>
      <c r="AB77" s="206">
        <f>(SUM(AA71, AB71, AA58, AB58, AA43, AB43, AA37, AB37, AA30, AB30))*'Cumulative Budget'!$G$35</f>
        <v>0</v>
      </c>
      <c r="AC77" s="207">
        <f>SUM(Z77:AB77)</f>
        <v>0</v>
      </c>
      <c r="AD77" s="56">
        <f>M77-AC77</f>
        <v>0</v>
      </c>
      <c r="AE77" s="6"/>
      <c r="AF77" s="6"/>
      <c r="AG77" s="586" t="s">
        <v>40</v>
      </c>
      <c r="AH77" s="587"/>
      <c r="AI77" s="587"/>
      <c r="AJ77" s="587"/>
      <c r="AK77" s="587"/>
      <c r="AL77" s="587"/>
      <c r="AM77" s="587"/>
      <c r="AN77" s="587"/>
      <c r="AO77" s="587"/>
      <c r="AP77" s="587"/>
      <c r="AQ77" s="212">
        <f>(SUM(AQ58, AQ43, AQ37, AQ71, AO30))*'Cumulative Budget'!$G$35</f>
        <v>0</v>
      </c>
      <c r="AR77" s="213"/>
      <c r="AS77" s="214">
        <f>(SUM(AR71, AS71, AR58, AS58, AR43, AS43, AR37, AS37, AR30, AS30))*'Cumulative Budget'!$G$35</f>
        <v>0</v>
      </c>
      <c r="AT77" s="215">
        <f>SUM(AQ77:AS77)</f>
        <v>0</v>
      </c>
      <c r="AU77" s="40">
        <f>IF($S$86&lt;&gt;0, AC77-AT77, M77-AT77)</f>
        <v>0</v>
      </c>
      <c r="AX77" s="586" t="s">
        <v>40</v>
      </c>
      <c r="AY77" s="587"/>
      <c r="AZ77" s="587"/>
      <c r="BA77" s="587"/>
      <c r="BB77" s="587"/>
      <c r="BC77" s="587"/>
      <c r="BD77" s="587"/>
      <c r="BE77" s="587"/>
      <c r="BF77" s="587"/>
      <c r="BG77" s="587"/>
      <c r="BH77" s="420">
        <f>(SUM(BH58, BH43, BH37, BH71, BF30))*'Cumulative Budget'!$G$35</f>
        <v>0</v>
      </c>
      <c r="BI77" s="421"/>
      <c r="BJ77" s="422">
        <f>(SUM(BI71, BJ71, BI58, BJ58, BI43, BJ43, BI37, BJ37, BI30, BJ30))*'Cumulative Budget'!$G$35</f>
        <v>0</v>
      </c>
      <c r="BK77" s="423">
        <f>SUM(BH77:BJ77)</f>
        <v>0</v>
      </c>
    </row>
    <row r="78" spans="1:80" ht="16.5" customHeight="1" thickBot="1" x14ac:dyDescent="0.4">
      <c r="A78" s="71" t="s">
        <v>125</v>
      </c>
      <c r="B78" s="71"/>
      <c r="F78" s="3"/>
      <c r="G78" s="3"/>
      <c r="J78" s="11"/>
      <c r="K78" s="11"/>
      <c r="L78" s="11"/>
      <c r="M78" s="11"/>
      <c r="N78" s="6"/>
      <c r="P78" s="71" t="s">
        <v>125</v>
      </c>
      <c r="Q78" s="71"/>
      <c r="R78" s="71"/>
      <c r="Z78" s="11"/>
      <c r="AA78" s="11"/>
      <c r="AB78" s="11"/>
      <c r="AC78" s="11"/>
      <c r="AD78" s="11"/>
      <c r="AE78" s="6"/>
      <c r="AF78" s="6"/>
      <c r="AG78" s="71" t="s">
        <v>125</v>
      </c>
      <c r="AH78" s="71"/>
      <c r="AI78" s="71"/>
      <c r="AQ78" s="11"/>
      <c r="AR78" s="11"/>
      <c r="AS78" s="11"/>
      <c r="AT78" s="11"/>
      <c r="AU78" s="11"/>
      <c r="AX78" s="71" t="s">
        <v>125</v>
      </c>
      <c r="AY78" s="71"/>
      <c r="AZ78" s="71"/>
      <c r="BH78" s="11"/>
      <c r="BI78" s="11"/>
      <c r="BJ78" s="11"/>
      <c r="BK78" s="11"/>
    </row>
    <row r="79" spans="1:80" s="85" customFormat="1" ht="16" thickBot="1" x14ac:dyDescent="0.4">
      <c r="A79" s="610" t="s">
        <v>126</v>
      </c>
      <c r="B79" s="611"/>
      <c r="C79" s="611"/>
      <c r="D79" s="611"/>
      <c r="E79" s="611"/>
      <c r="F79" s="611"/>
      <c r="G79" s="611"/>
      <c r="H79" s="611"/>
      <c r="I79" s="611"/>
      <c r="J79" s="17">
        <f>SUM(J71, J77, J58, J43, J37, H30)</f>
        <v>0</v>
      </c>
      <c r="K79" s="17">
        <f>SUM(K71, L77, K58, K43, K37, K30)</f>
        <v>0</v>
      </c>
      <c r="L79" s="17">
        <f>SUM(L71, L58, L43, L37, L30)</f>
        <v>0</v>
      </c>
      <c r="M79" s="18">
        <f>SUM(J79:L79)</f>
        <v>0</v>
      </c>
      <c r="N79" s="5"/>
      <c r="O79" s="5"/>
      <c r="P79" s="588" t="s">
        <v>126</v>
      </c>
      <c r="Q79" s="589"/>
      <c r="R79" s="589"/>
      <c r="S79" s="589"/>
      <c r="T79" s="589"/>
      <c r="U79" s="589"/>
      <c r="V79" s="589"/>
      <c r="W79" s="589"/>
      <c r="X79" s="589"/>
      <c r="Y79" s="589"/>
      <c r="Z79" s="65">
        <f>SUM(Z77, Z58, Z43, Z37, X30, Z71)</f>
        <v>0</v>
      </c>
      <c r="AA79" s="65">
        <f>SUM(AB77, AA58, AA43, AA37, AA30, AA71)</f>
        <v>0</v>
      </c>
      <c r="AB79" s="65">
        <f>SUM(AB58, AB43, AB37, AB30, AB71)</f>
        <v>0</v>
      </c>
      <c r="AC79" s="59">
        <f>SUM(Z79:AB79)</f>
        <v>0</v>
      </c>
      <c r="AD79" s="60">
        <f>M79-AC79</f>
        <v>0</v>
      </c>
      <c r="AE79" s="5"/>
      <c r="AF79" s="5"/>
      <c r="AG79" s="642" t="s">
        <v>126</v>
      </c>
      <c r="AH79" s="643"/>
      <c r="AI79" s="643"/>
      <c r="AJ79" s="643"/>
      <c r="AK79" s="643"/>
      <c r="AL79" s="643"/>
      <c r="AM79" s="643"/>
      <c r="AN79" s="643"/>
      <c r="AO79" s="643"/>
      <c r="AP79" s="643"/>
      <c r="AQ79" s="52">
        <f>SUM(AQ77, AQ58, AQ43, AQ37, AO30, AQ71)</f>
        <v>0</v>
      </c>
      <c r="AR79" s="52">
        <f>SUM(AS77, AR58, AR43, AR37, AR30, AR71)</f>
        <v>0</v>
      </c>
      <c r="AS79" s="52">
        <f>SUM(AS58, AS43, AS37, AS30, AS71)</f>
        <v>0</v>
      </c>
      <c r="AT79" s="43">
        <f>SUM(AQ79:AS79)</f>
        <v>0</v>
      </c>
      <c r="AU79" s="44">
        <f>IF($S$86&lt;&gt;0, AC79-AT79, M79-AT79)</f>
        <v>0</v>
      </c>
      <c r="AX79" s="691" t="s">
        <v>126</v>
      </c>
      <c r="AY79" s="692"/>
      <c r="AZ79" s="692"/>
      <c r="BA79" s="692"/>
      <c r="BB79" s="692"/>
      <c r="BC79" s="692"/>
      <c r="BD79" s="692"/>
      <c r="BE79" s="692"/>
      <c r="BF79" s="692"/>
      <c r="BG79" s="692"/>
      <c r="BH79" s="405">
        <f>SUM(BH77, BH58, BH43, BH37, BF30, BH71)</f>
        <v>0</v>
      </c>
      <c r="BI79" s="405">
        <f>SUM(BJ77, BI58, BI43, BI37, BI30, BI71)</f>
        <v>0</v>
      </c>
      <c r="BJ79" s="405">
        <f>SUM(BJ58, BJ43, BJ37, BJ30, BJ71)</f>
        <v>0</v>
      </c>
      <c r="BK79" s="419">
        <f>SUM(BH79:BJ79)</f>
        <v>0</v>
      </c>
    </row>
    <row r="80" spans="1:80" x14ac:dyDescent="0.35">
      <c r="F80" s="3"/>
      <c r="G80" s="3"/>
      <c r="N80" s="6"/>
    </row>
    <row r="81" spans="2:62" ht="16" thickBot="1" x14ac:dyDescent="0.4">
      <c r="F81" s="3"/>
      <c r="G81" s="3"/>
      <c r="K81" s="6"/>
      <c r="P81" s="37"/>
      <c r="Q81" s="37"/>
      <c r="R81" s="37"/>
      <c r="S81" s="37"/>
      <c r="T81" s="37"/>
      <c r="U81" s="37"/>
      <c r="V81" s="37"/>
    </row>
    <row r="82" spans="2:62" x14ac:dyDescent="0.35">
      <c r="B82" s="617" t="s">
        <v>127</v>
      </c>
      <c r="C82" s="618"/>
      <c r="D82" s="32">
        <f>$J$79</f>
        <v>0</v>
      </c>
      <c r="F82" s="3"/>
      <c r="G82" s="3"/>
      <c r="O82" s="70"/>
      <c r="P82" s="617" t="s">
        <v>127</v>
      </c>
      <c r="Q82" s="644"/>
      <c r="R82" s="618"/>
      <c r="S82" s="104">
        <f>Z79</f>
        <v>0</v>
      </c>
      <c r="T82" s="613" t="s">
        <v>128</v>
      </c>
      <c r="U82" s="614"/>
      <c r="V82" s="134">
        <f>D82-S82</f>
        <v>0</v>
      </c>
      <c r="X82" s="93"/>
      <c r="Y82" s="590"/>
      <c r="Z82" s="590"/>
      <c r="AA82" s="93"/>
      <c r="AB82" s="93"/>
      <c r="AG82" s="617" t="s">
        <v>129</v>
      </c>
      <c r="AH82" s="644"/>
      <c r="AI82" s="618"/>
      <c r="AJ82" s="108">
        <f>AQ79</f>
        <v>0</v>
      </c>
      <c r="AK82" s="653" t="s">
        <v>130</v>
      </c>
      <c r="AL82" s="618"/>
      <c r="AM82" s="53">
        <f>IF($S$86&lt;&gt;0, S82-AJ82, D82-AJ82)</f>
        <v>0</v>
      </c>
      <c r="AO82" s="136" t="s">
        <v>131</v>
      </c>
      <c r="AP82" s="648"/>
      <c r="AQ82" s="649"/>
      <c r="AR82" s="137" t="s">
        <v>132</v>
      </c>
      <c r="AS82" s="138"/>
      <c r="AX82" s="617" t="s">
        <v>328</v>
      </c>
      <c r="AY82" s="644"/>
      <c r="AZ82" s="644"/>
      <c r="BA82" s="416">
        <f>BH79</f>
        <v>0</v>
      </c>
      <c r="BB82" s="693"/>
      <c r="BC82" s="693"/>
      <c r="BD82" s="411"/>
      <c r="BF82" s="136" t="s">
        <v>131</v>
      </c>
      <c r="BG82" s="648"/>
      <c r="BH82" s="649"/>
      <c r="BI82" s="137" t="s">
        <v>132</v>
      </c>
      <c r="BJ82" s="138"/>
    </row>
    <row r="83" spans="2:62" x14ac:dyDescent="0.35">
      <c r="B83" s="619" t="s">
        <v>133</v>
      </c>
      <c r="C83" s="615"/>
      <c r="D83" s="33">
        <f>$K$79</f>
        <v>0</v>
      </c>
      <c r="F83" s="3"/>
      <c r="G83" s="3"/>
      <c r="O83" s="70"/>
      <c r="P83" s="619" t="s">
        <v>133</v>
      </c>
      <c r="Q83" s="647"/>
      <c r="R83" s="615"/>
      <c r="S83" s="88">
        <f>AA79</f>
        <v>0</v>
      </c>
      <c r="T83" s="615" t="s">
        <v>134</v>
      </c>
      <c r="U83" s="616"/>
      <c r="V83" s="87">
        <f>D83-S83</f>
        <v>0</v>
      </c>
      <c r="X83" s="93"/>
      <c r="Y83" s="591"/>
      <c r="Z83" s="591"/>
      <c r="AA83" s="591"/>
      <c r="AB83" s="591"/>
      <c r="AG83" s="645" t="s">
        <v>135</v>
      </c>
      <c r="AH83" s="646"/>
      <c r="AI83" s="613"/>
      <c r="AJ83" s="102">
        <f>AR79</f>
        <v>0</v>
      </c>
      <c r="AK83" s="654" t="s">
        <v>136</v>
      </c>
      <c r="AL83" s="615"/>
      <c r="AM83" s="54">
        <f>IF($S$86&lt;&gt;0, S83-AJ83, D83-AJ83)</f>
        <v>0</v>
      </c>
      <c r="AO83" s="73" t="s">
        <v>137</v>
      </c>
      <c r="AP83" s="575"/>
      <c r="AQ83" s="575"/>
      <c r="AR83" s="575"/>
      <c r="AS83" s="641"/>
      <c r="AX83" s="645" t="s">
        <v>323</v>
      </c>
      <c r="AY83" s="646"/>
      <c r="AZ83" s="613"/>
      <c r="BA83" s="417">
        <f>BI79</f>
        <v>0</v>
      </c>
      <c r="BB83" s="693"/>
      <c r="BC83" s="693"/>
      <c r="BD83" s="411"/>
      <c r="BF83" s="73" t="s">
        <v>137</v>
      </c>
      <c r="BG83" s="575"/>
      <c r="BH83" s="575"/>
      <c r="BI83" s="575"/>
      <c r="BJ83" s="641"/>
    </row>
    <row r="84" spans="2:62" ht="16" thickBot="1" x14ac:dyDescent="0.4">
      <c r="B84" s="619" t="s">
        <v>138</v>
      </c>
      <c r="C84" s="615"/>
      <c r="D84" s="33">
        <f>$L$79</f>
        <v>0</v>
      </c>
      <c r="F84" s="3"/>
      <c r="G84" s="3"/>
      <c r="O84" s="70"/>
      <c r="P84" s="619" t="s">
        <v>138</v>
      </c>
      <c r="Q84" s="647"/>
      <c r="R84" s="615"/>
      <c r="S84" s="88">
        <f>AB79</f>
        <v>0</v>
      </c>
      <c r="T84" s="615" t="s">
        <v>139</v>
      </c>
      <c r="U84" s="616"/>
      <c r="V84" s="87">
        <f>D84-S84</f>
        <v>0</v>
      </c>
      <c r="X84" s="93"/>
      <c r="Y84" s="590"/>
      <c r="Z84" s="590"/>
      <c r="AA84" s="93"/>
      <c r="AB84" s="93"/>
      <c r="AF84" s="70"/>
      <c r="AG84" s="647" t="s">
        <v>140</v>
      </c>
      <c r="AH84" s="647"/>
      <c r="AI84" s="615"/>
      <c r="AJ84" s="102">
        <f>AS79</f>
        <v>0</v>
      </c>
      <c r="AK84" s="654" t="s">
        <v>141</v>
      </c>
      <c r="AL84" s="615"/>
      <c r="AM84" s="54">
        <f>IF($S$86&lt;&gt;0, S84-AJ84, D84-AJ84)</f>
        <v>0</v>
      </c>
      <c r="AO84" s="74" t="s">
        <v>142</v>
      </c>
      <c r="AP84" s="650"/>
      <c r="AQ84" s="651"/>
      <c r="AR84" s="75" t="s">
        <v>132</v>
      </c>
      <c r="AS84" s="76"/>
      <c r="AX84" s="619" t="s">
        <v>324</v>
      </c>
      <c r="AY84" s="647"/>
      <c r="AZ84" s="615"/>
      <c r="BA84" s="417">
        <f>BJ79</f>
        <v>0</v>
      </c>
      <c r="BB84" s="693"/>
      <c r="BC84" s="693"/>
      <c r="BD84" s="411"/>
      <c r="BF84" s="74" t="s">
        <v>142</v>
      </c>
      <c r="BG84" s="650"/>
      <c r="BH84" s="651"/>
      <c r="BI84" s="75" t="s">
        <v>132</v>
      </c>
      <c r="BJ84" s="76"/>
    </row>
    <row r="85" spans="2:62" ht="16" thickBot="1" x14ac:dyDescent="0.4">
      <c r="B85" s="619" t="s">
        <v>143</v>
      </c>
      <c r="C85" s="615"/>
      <c r="D85" s="33">
        <f>$K$79+$L$79</f>
        <v>0</v>
      </c>
      <c r="F85" s="3"/>
      <c r="G85" s="3"/>
      <c r="O85" s="70"/>
      <c r="P85" s="619" t="s">
        <v>143</v>
      </c>
      <c r="Q85" s="647"/>
      <c r="R85" s="615"/>
      <c r="S85" s="88">
        <f>AA79+AB79</f>
        <v>0</v>
      </c>
      <c r="T85" s="615" t="s">
        <v>144</v>
      </c>
      <c r="U85" s="616"/>
      <c r="V85" s="87">
        <f>D85-S85</f>
        <v>0</v>
      </c>
      <c r="X85" s="25"/>
      <c r="Y85" s="25"/>
      <c r="Z85" s="25"/>
      <c r="AA85" s="25"/>
      <c r="AB85" s="25"/>
      <c r="AG85" s="619" t="s">
        <v>145</v>
      </c>
      <c r="AH85" s="647"/>
      <c r="AI85" s="615"/>
      <c r="AJ85" s="102">
        <f>SUM(AJ83:AJ84)</f>
        <v>0</v>
      </c>
      <c r="AK85" s="654" t="s">
        <v>146</v>
      </c>
      <c r="AL85" s="615"/>
      <c r="AM85" s="54">
        <f>IF($S$86&lt;&gt;0, S85-AJ85, D85-AJ85)</f>
        <v>0</v>
      </c>
      <c r="AO85" s="25"/>
      <c r="AP85" s="25"/>
      <c r="AQ85" s="25"/>
      <c r="AR85" s="25"/>
      <c r="AS85" s="25"/>
      <c r="AX85" s="619" t="s">
        <v>325</v>
      </c>
      <c r="AY85" s="647"/>
      <c r="AZ85" s="615"/>
      <c r="BA85" s="417">
        <f>SUM(BA83:BA84)</f>
        <v>0</v>
      </c>
      <c r="BB85" s="693"/>
      <c r="BC85" s="693"/>
      <c r="BD85" s="411"/>
      <c r="BF85" s="25"/>
      <c r="BG85" s="25"/>
      <c r="BH85" s="25"/>
      <c r="BI85" s="25"/>
      <c r="BJ85" s="25"/>
    </row>
    <row r="86" spans="2:62" ht="16" thickBot="1" x14ac:dyDescent="0.4">
      <c r="B86" s="619" t="s">
        <v>147</v>
      </c>
      <c r="C86" s="615"/>
      <c r="D86" s="33">
        <f>$M$79</f>
        <v>0</v>
      </c>
      <c r="F86" s="3"/>
      <c r="G86" s="3"/>
      <c r="O86" s="70"/>
      <c r="P86" s="619" t="s">
        <v>147</v>
      </c>
      <c r="Q86" s="647"/>
      <c r="R86" s="615"/>
      <c r="S86" s="88">
        <f>AC79</f>
        <v>0</v>
      </c>
      <c r="T86" s="682" t="s">
        <v>148</v>
      </c>
      <c r="U86" s="682"/>
      <c r="V86" s="106">
        <f>D86-S86</f>
        <v>0</v>
      </c>
      <c r="X86" s="680"/>
      <c r="Y86" s="680"/>
      <c r="Z86" s="681"/>
      <c r="AA86" s="681"/>
      <c r="AB86" s="681"/>
      <c r="AG86" s="619" t="s">
        <v>149</v>
      </c>
      <c r="AH86" s="647"/>
      <c r="AI86" s="615"/>
      <c r="AJ86" s="102">
        <f>AT79</f>
        <v>0</v>
      </c>
      <c r="AK86" s="683" t="s">
        <v>150</v>
      </c>
      <c r="AL86" s="678"/>
      <c r="AM86" s="55">
        <f>IF($S$86&lt;&gt;0, S86-AJ86, D86-AJ86)</f>
        <v>0</v>
      </c>
      <c r="AO86" s="684" t="s">
        <v>151</v>
      </c>
      <c r="AP86" s="685"/>
      <c r="AQ86" s="639"/>
      <c r="AR86" s="639"/>
      <c r="AS86" s="640"/>
      <c r="AX86" s="677" t="s">
        <v>334</v>
      </c>
      <c r="AY86" s="679"/>
      <c r="AZ86" s="678"/>
      <c r="BA86" s="418">
        <f>BK79</f>
        <v>0</v>
      </c>
      <c r="BB86" s="693"/>
      <c r="BC86" s="693"/>
      <c r="BD86" s="411"/>
      <c r="BF86" s="684" t="s">
        <v>151</v>
      </c>
      <c r="BG86" s="685"/>
      <c r="BH86" s="639"/>
      <c r="BI86" s="639"/>
      <c r="BJ86" s="640"/>
    </row>
    <row r="87" spans="2:62" x14ac:dyDescent="0.35">
      <c r="B87" s="619" t="s">
        <v>152</v>
      </c>
      <c r="C87" s="615"/>
      <c r="D87" s="80" t="e">
        <f>L79/(L79+K79)</f>
        <v>#DIV/0!</v>
      </c>
      <c r="F87" s="3"/>
      <c r="G87" s="3"/>
      <c r="O87" s="70"/>
      <c r="P87" s="619" t="s">
        <v>152</v>
      </c>
      <c r="Q87" s="647"/>
      <c r="R87" s="615"/>
      <c r="S87" s="105" t="e">
        <f>AB79/(AB79+AA79)</f>
        <v>#DIV/0!</v>
      </c>
      <c r="T87" s="26"/>
      <c r="U87" s="26"/>
      <c r="AG87" s="619" t="s">
        <v>153</v>
      </c>
      <c r="AH87" s="647"/>
      <c r="AI87" s="615"/>
      <c r="AJ87" s="81" t="e">
        <f>AQ77/AQ73</f>
        <v>#DIV/0!</v>
      </c>
      <c r="AX87" s="693"/>
      <c r="AY87" s="693"/>
      <c r="AZ87" s="693"/>
      <c r="BA87" s="415"/>
    </row>
    <row r="88" spans="2:62" ht="16" thickBot="1" x14ac:dyDescent="0.4">
      <c r="B88" s="677" t="s">
        <v>60</v>
      </c>
      <c r="C88" s="678"/>
      <c r="D88" s="34" t="e">
        <f>$D$91 &amp; $D$92 &amp; $D$93</f>
        <v>#DIV/0!</v>
      </c>
      <c r="F88" s="3"/>
      <c r="G88" s="3"/>
      <c r="O88" s="70"/>
      <c r="P88" s="677" t="s">
        <v>60</v>
      </c>
      <c r="Q88" s="679"/>
      <c r="R88" s="678"/>
      <c r="S88" s="107" t="e">
        <f>S91 &amp; S92 &amp; S93</f>
        <v>#DIV/0!</v>
      </c>
      <c r="T88" s="26"/>
      <c r="U88" s="26"/>
      <c r="AG88" s="677" t="s">
        <v>154</v>
      </c>
      <c r="AH88" s="679"/>
      <c r="AI88" s="678"/>
      <c r="AJ88" s="82" t="e">
        <f>(AS77)/(AR73+AS73)</f>
        <v>#DIV/0!</v>
      </c>
    </row>
    <row r="89" spans="2:62" x14ac:dyDescent="0.35">
      <c r="F89" s="3"/>
      <c r="G89" s="3"/>
      <c r="P89" s="92"/>
      <c r="Q89" s="92"/>
      <c r="R89" s="92"/>
      <c r="S89" s="92"/>
    </row>
    <row r="90" spans="2:62" ht="15.75" customHeight="1" x14ac:dyDescent="0.35">
      <c r="F90" s="3"/>
      <c r="G90" s="3"/>
    </row>
    <row r="91" spans="2:62" hidden="1" x14ac:dyDescent="0.35">
      <c r="D91" s="3" t="e">
        <f>D82/D82</f>
        <v>#DIV/0!</v>
      </c>
      <c r="F91" s="3"/>
      <c r="G91" s="3"/>
      <c r="S91" s="3" t="e">
        <f>S82/S82</f>
        <v>#DIV/0!</v>
      </c>
    </row>
    <row r="92" spans="2:62" hidden="1" x14ac:dyDescent="0.35">
      <c r="D92" s="3" t="s">
        <v>62</v>
      </c>
      <c r="F92" s="3"/>
      <c r="G92" s="3"/>
      <c r="S92" s="3" t="s">
        <v>62</v>
      </c>
    </row>
    <row r="93" spans="2:62" hidden="1"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3" customFormat="1" x14ac:dyDescent="0.35"/>
    <row r="98" s="3" customFormat="1" x14ac:dyDescent="0.35"/>
    <row r="99" s="3" customFormat="1" x14ac:dyDescent="0.35"/>
    <row r="100" s="3" customFormat="1" x14ac:dyDescent="0.35"/>
    <row r="101" s="3" customFormat="1" x14ac:dyDescent="0.35"/>
    <row r="102" s="3" customFormat="1" x14ac:dyDescent="0.35"/>
    <row r="103" s="3" customFormat="1" x14ac:dyDescent="0.35"/>
    <row r="104" s="3" customFormat="1" x14ac:dyDescent="0.35"/>
    <row r="105" s="3" customFormat="1" x14ac:dyDescent="0.35"/>
    <row r="106" s="3" customFormat="1" x14ac:dyDescent="0.35"/>
    <row r="107" s="3" customFormat="1" x14ac:dyDescent="0.35"/>
    <row r="108" s="3" customFormat="1" x14ac:dyDescent="0.35"/>
    <row r="109" s="3" customFormat="1" x14ac:dyDescent="0.35"/>
    <row r="110" s="3" customFormat="1" x14ac:dyDescent="0.35"/>
    <row r="111" s="3" customFormat="1" x14ac:dyDescent="0.35"/>
    <row r="112" s="3" customFormat="1" x14ac:dyDescent="0.35"/>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zc8MmU47BTpkW8pHgcyVePyLedo5LLiM6NcWTRY3vMnUXdiNMD9rH7p6gUzh+x4HTikrG/Y9YwUkA0NCN90dRw==" saltValue="Gp+7v9Yr90Nknz+n/akckw==" spinCount="100000" sheet="1" formatCells="0" formatColumns="0" formatRows="0" insertColumns="0"/>
  <mergeCells count="406">
    <mergeCell ref="AX87:AZ87"/>
    <mergeCell ref="AX19:BC19"/>
    <mergeCell ref="AG19:AL19"/>
    <mergeCell ref="P19:U19"/>
    <mergeCell ref="A19:E19"/>
    <mergeCell ref="AX3:BK3"/>
    <mergeCell ref="AX4:BK4"/>
    <mergeCell ref="BF5:BK5"/>
    <mergeCell ref="BA6:BK6"/>
    <mergeCell ref="BA7:BK7"/>
    <mergeCell ref="BA8:BK8"/>
    <mergeCell ref="AX10:BK10"/>
    <mergeCell ref="AX29:BK29"/>
    <mergeCell ref="AX83:AZ83"/>
    <mergeCell ref="BB83:BC83"/>
    <mergeCell ref="BG83:BJ83"/>
    <mergeCell ref="AX84:AZ84"/>
    <mergeCell ref="BB84:BC84"/>
    <mergeCell ref="BG84:BH84"/>
    <mergeCell ref="AX85:AZ85"/>
    <mergeCell ref="BB85:BC85"/>
    <mergeCell ref="AX86:AZ86"/>
    <mergeCell ref="BB86:BC86"/>
    <mergeCell ref="BF86:BG86"/>
    <mergeCell ref="BH86:BJ86"/>
    <mergeCell ref="AY70:BG70"/>
    <mergeCell ref="AX71:BG71"/>
    <mergeCell ref="AX73:BG73"/>
    <mergeCell ref="AX74:BG74"/>
    <mergeCell ref="AX76:BG76"/>
    <mergeCell ref="BI76:BJ76"/>
    <mergeCell ref="AX77:BG77"/>
    <mergeCell ref="AX79:BG79"/>
    <mergeCell ref="AX82:AZ82"/>
    <mergeCell ref="BB82:BC82"/>
    <mergeCell ref="BG82:BH82"/>
    <mergeCell ref="AY61:BG61"/>
    <mergeCell ref="AY62:BG62"/>
    <mergeCell ref="AY63:BG63"/>
    <mergeCell ref="AY64:BG64"/>
    <mergeCell ref="AY65:BG65"/>
    <mergeCell ref="AY66:BG66"/>
    <mergeCell ref="AY67:BG67"/>
    <mergeCell ref="AY68:BG68"/>
    <mergeCell ref="AY69:BG69"/>
    <mergeCell ref="AY51:BG51"/>
    <mergeCell ref="AY52:BG52"/>
    <mergeCell ref="AY53:BG53"/>
    <mergeCell ref="AY54:BG54"/>
    <mergeCell ref="AY55:BG55"/>
    <mergeCell ref="AY56:BG56"/>
    <mergeCell ref="AY57:BG57"/>
    <mergeCell ref="AX58:BG58"/>
    <mergeCell ref="AX60:BG60"/>
    <mergeCell ref="AY41:BG41"/>
    <mergeCell ref="AY42:BG42"/>
    <mergeCell ref="AX43:BG43"/>
    <mergeCell ref="AX45:BG45"/>
    <mergeCell ref="AY46:BG46"/>
    <mergeCell ref="AY47:BG47"/>
    <mergeCell ref="AY48:BG48"/>
    <mergeCell ref="AY49:BG49"/>
    <mergeCell ref="AY50:BG50"/>
    <mergeCell ref="AX30:BC30"/>
    <mergeCell ref="AX32:BK32"/>
    <mergeCell ref="AX33:BG33"/>
    <mergeCell ref="AY34:BG34"/>
    <mergeCell ref="AY35:BG35"/>
    <mergeCell ref="AY36:BG36"/>
    <mergeCell ref="AX37:BG37"/>
    <mergeCell ref="AX39:BG39"/>
    <mergeCell ref="AY40:BG40"/>
    <mergeCell ref="AX25:AZ25"/>
    <mergeCell ref="BA25:BB25"/>
    <mergeCell ref="AX26:AZ26"/>
    <mergeCell ref="BA26:BB26"/>
    <mergeCell ref="AX27:AZ27"/>
    <mergeCell ref="BA27:BB27"/>
    <mergeCell ref="AX28:AZ28"/>
    <mergeCell ref="BA28:BB28"/>
    <mergeCell ref="AX21:BK21"/>
    <mergeCell ref="AX22:AZ22"/>
    <mergeCell ref="BA22:BB22"/>
    <mergeCell ref="AX23:AZ23"/>
    <mergeCell ref="BA23:BB23"/>
    <mergeCell ref="AX24:AZ24"/>
    <mergeCell ref="BA24:BB24"/>
    <mergeCell ref="AY14:AZ14"/>
    <mergeCell ref="BA14:BB14"/>
    <mergeCell ref="AY15:AZ15"/>
    <mergeCell ref="BA15:BB15"/>
    <mergeCell ref="AY16:AZ16"/>
    <mergeCell ref="BA16:BB16"/>
    <mergeCell ref="AY17:AZ17"/>
    <mergeCell ref="BA17:BB17"/>
    <mergeCell ref="AX18:AZ18"/>
    <mergeCell ref="BA18:BB18"/>
    <mergeCell ref="AX8:AZ8"/>
    <mergeCell ref="AX11:AZ11"/>
    <mergeCell ref="BA11:BB11"/>
    <mergeCell ref="AY12:AZ12"/>
    <mergeCell ref="BA12:BB12"/>
    <mergeCell ref="AY13:AZ13"/>
    <mergeCell ref="BA13:BB13"/>
    <mergeCell ref="AX5:AZ5"/>
    <mergeCell ref="BA5:BD5"/>
    <mergeCell ref="AX6:AZ6"/>
    <mergeCell ref="AX7:AZ7"/>
    <mergeCell ref="Q56:Y56"/>
    <mergeCell ref="AH56:AP56"/>
    <mergeCell ref="B87:C87"/>
    <mergeCell ref="B88:C88"/>
    <mergeCell ref="AG87:AI87"/>
    <mergeCell ref="AG88:AI88"/>
    <mergeCell ref="P82:R82"/>
    <mergeCell ref="P83:R83"/>
    <mergeCell ref="P84:R84"/>
    <mergeCell ref="P85:R85"/>
    <mergeCell ref="P86:R86"/>
    <mergeCell ref="P87:R87"/>
    <mergeCell ref="P88:R88"/>
    <mergeCell ref="T85:U85"/>
    <mergeCell ref="Y84:Z84"/>
    <mergeCell ref="X86:Y86"/>
    <mergeCell ref="Z86:AB86"/>
    <mergeCell ref="T86:U86"/>
    <mergeCell ref="B85:C85"/>
    <mergeCell ref="B86:C86"/>
    <mergeCell ref="AK84:AL84"/>
    <mergeCell ref="AK85:AL85"/>
    <mergeCell ref="AK86:AL86"/>
    <mergeCell ref="AO86:AP86"/>
    <mergeCell ref="P37:Y37"/>
    <mergeCell ref="P39:Y39"/>
    <mergeCell ref="Q40:Y40"/>
    <mergeCell ref="Q41:Y41"/>
    <mergeCell ref="Q42:Y42"/>
    <mergeCell ref="B49:I49"/>
    <mergeCell ref="B50:I50"/>
    <mergeCell ref="B51:I51"/>
    <mergeCell ref="B52:I52"/>
    <mergeCell ref="P43:Y43"/>
    <mergeCell ref="P45:Y45"/>
    <mergeCell ref="Q46:Y46"/>
    <mergeCell ref="Q47:Y47"/>
    <mergeCell ref="Q48:Y48"/>
    <mergeCell ref="Q49:Y49"/>
    <mergeCell ref="Q50:Y50"/>
    <mergeCell ref="Q51:Y51"/>
    <mergeCell ref="Q52:Y52"/>
    <mergeCell ref="Q35:Y35"/>
    <mergeCell ref="Q36:Y36"/>
    <mergeCell ref="C23:D23"/>
    <mergeCell ref="C24:D24"/>
    <mergeCell ref="C25:D25"/>
    <mergeCell ref="C26:D26"/>
    <mergeCell ref="C27:D27"/>
    <mergeCell ref="C28:D28"/>
    <mergeCell ref="B34:I34"/>
    <mergeCell ref="B35:I35"/>
    <mergeCell ref="B36:I36"/>
    <mergeCell ref="P28:R28"/>
    <mergeCell ref="S28:T28"/>
    <mergeCell ref="P29:AD29"/>
    <mergeCell ref="P30:U30"/>
    <mergeCell ref="P32:AC32"/>
    <mergeCell ref="A28:B28"/>
    <mergeCell ref="A27:B27"/>
    <mergeCell ref="P33:Y33"/>
    <mergeCell ref="Q34:Y34"/>
    <mergeCell ref="P27:R27"/>
    <mergeCell ref="S27:T27"/>
    <mergeCell ref="C15:D15"/>
    <mergeCell ref="B61:I61"/>
    <mergeCell ref="A18:B18"/>
    <mergeCell ref="A39:I39"/>
    <mergeCell ref="A43:I43"/>
    <mergeCell ref="B42:I42"/>
    <mergeCell ref="A45:I45"/>
    <mergeCell ref="A30:E30"/>
    <mergeCell ref="B40:I40"/>
    <mergeCell ref="B41:I41"/>
    <mergeCell ref="B46:I46"/>
    <mergeCell ref="B47:I47"/>
    <mergeCell ref="B48:I48"/>
    <mergeCell ref="B53:I53"/>
    <mergeCell ref="B54:I54"/>
    <mergeCell ref="B55:I55"/>
    <mergeCell ref="B57:I57"/>
    <mergeCell ref="B56:I56"/>
    <mergeCell ref="AJ15:AK15"/>
    <mergeCell ref="A6:B6"/>
    <mergeCell ref="A7:B7"/>
    <mergeCell ref="A8:B8"/>
    <mergeCell ref="A21:M21"/>
    <mergeCell ref="A37:I37"/>
    <mergeCell ref="A3:M3"/>
    <mergeCell ref="A4:M4"/>
    <mergeCell ref="A5:B5"/>
    <mergeCell ref="C5:F5"/>
    <mergeCell ref="H5:M5"/>
    <mergeCell ref="C6:M6"/>
    <mergeCell ref="C7:M7"/>
    <mergeCell ref="C8:M8"/>
    <mergeCell ref="A29:M29"/>
    <mergeCell ref="A33:I33"/>
    <mergeCell ref="A32:M32"/>
    <mergeCell ref="C17:D17"/>
    <mergeCell ref="C18:D18"/>
    <mergeCell ref="C11:D11"/>
    <mergeCell ref="C22:D22"/>
    <mergeCell ref="C12:D12"/>
    <mergeCell ref="C13:D13"/>
    <mergeCell ref="P7:R7"/>
    <mergeCell ref="AH47:AP47"/>
    <mergeCell ref="A10:M10"/>
    <mergeCell ref="AG10:AU10"/>
    <mergeCell ref="C14:D14"/>
    <mergeCell ref="C16:D16"/>
    <mergeCell ref="A22:B22"/>
    <mergeCell ref="A23:B23"/>
    <mergeCell ref="A24:B24"/>
    <mergeCell ref="A25:B25"/>
    <mergeCell ref="A26:B26"/>
    <mergeCell ref="AG11:AI11"/>
    <mergeCell ref="AJ17:AK17"/>
    <mergeCell ref="AJ26:AK26"/>
    <mergeCell ref="AH12:AI12"/>
    <mergeCell ref="AH13:AI13"/>
    <mergeCell ref="AH14:AI14"/>
    <mergeCell ref="AH15:AI15"/>
    <mergeCell ref="AH16:AI16"/>
    <mergeCell ref="AH17:AI17"/>
    <mergeCell ref="AG23:AI23"/>
    <mergeCell ref="AJ23:AK23"/>
    <mergeCell ref="AJ12:AK12"/>
    <mergeCell ref="AJ13:AK13"/>
    <mergeCell ref="AJ14:AK14"/>
    <mergeCell ref="AR76:AS76"/>
    <mergeCell ref="AJ28:AK28"/>
    <mergeCell ref="AH40:AP40"/>
    <mergeCell ref="AK82:AL82"/>
    <mergeCell ref="AK83:AL83"/>
    <mergeCell ref="AG73:AP73"/>
    <mergeCell ref="AG74:AP74"/>
    <mergeCell ref="AG60:AP60"/>
    <mergeCell ref="AH68:AP68"/>
    <mergeCell ref="AH69:AP69"/>
    <mergeCell ref="AH70:AP70"/>
    <mergeCell ref="AH61:AP61"/>
    <mergeCell ref="AH62:AP62"/>
    <mergeCell ref="AG30:AL30"/>
    <mergeCell ref="AH65:AP65"/>
    <mergeCell ref="AH66:AP66"/>
    <mergeCell ref="AH67:AP67"/>
    <mergeCell ref="AG58:AP58"/>
    <mergeCell ref="AH48:AP48"/>
    <mergeCell ref="AH49:AP49"/>
    <mergeCell ref="AH50:AP50"/>
    <mergeCell ref="AH51:AP51"/>
    <mergeCell ref="AH52:AP52"/>
    <mergeCell ref="AH53:AP53"/>
    <mergeCell ref="AQ86:AS86"/>
    <mergeCell ref="AP83:AS83"/>
    <mergeCell ref="AG79:AP79"/>
    <mergeCell ref="AG82:AI82"/>
    <mergeCell ref="AG83:AI83"/>
    <mergeCell ref="AG84:AI84"/>
    <mergeCell ref="AG85:AI85"/>
    <mergeCell ref="AG86:AI86"/>
    <mergeCell ref="AP82:AQ82"/>
    <mergeCell ref="AP84:AQ84"/>
    <mergeCell ref="S7:AD7"/>
    <mergeCell ref="P8:R8"/>
    <mergeCell ref="S8:AD8"/>
    <mergeCell ref="P10:AD10"/>
    <mergeCell ref="P11:R11"/>
    <mergeCell ref="S11:T11"/>
    <mergeCell ref="Q12:R12"/>
    <mergeCell ref="S12:T12"/>
    <mergeCell ref="Q13:R13"/>
    <mergeCell ref="S13:T13"/>
    <mergeCell ref="Q14:R14"/>
    <mergeCell ref="S14:T14"/>
    <mergeCell ref="Q15:R15"/>
    <mergeCell ref="S15:T15"/>
    <mergeCell ref="Q16:R16"/>
    <mergeCell ref="S16:T16"/>
    <mergeCell ref="Q17:R17"/>
    <mergeCell ref="S17:T17"/>
    <mergeCell ref="P18:R18"/>
    <mergeCell ref="S18:T18"/>
    <mergeCell ref="AJ16:AK16"/>
    <mergeCell ref="AG18:AI18"/>
    <mergeCell ref="P21:AC21"/>
    <mergeCell ref="AG3:AU3"/>
    <mergeCell ref="AG4:AU4"/>
    <mergeCell ref="AO5:AU5"/>
    <mergeCell ref="AJ6:AU6"/>
    <mergeCell ref="AJ7:AU7"/>
    <mergeCell ref="AJ8:AU8"/>
    <mergeCell ref="AJ11:AK11"/>
    <mergeCell ref="AG5:AI5"/>
    <mergeCell ref="AJ5:AM5"/>
    <mergeCell ref="AG7:AI7"/>
    <mergeCell ref="AG8:AI8"/>
    <mergeCell ref="P3:AD3"/>
    <mergeCell ref="P4:AD4"/>
    <mergeCell ref="P5:R5"/>
    <mergeCell ref="S5:V5"/>
    <mergeCell ref="X5:AD5"/>
    <mergeCell ref="AG6:AI6"/>
    <mergeCell ref="AJ18:AK18"/>
    <mergeCell ref="P6:R6"/>
    <mergeCell ref="S6:AD6"/>
    <mergeCell ref="AG21:AT21"/>
    <mergeCell ref="A79:I79"/>
    <mergeCell ref="A73:I73"/>
    <mergeCell ref="A74:I74"/>
    <mergeCell ref="A76:I76"/>
    <mergeCell ref="A77:I77"/>
    <mergeCell ref="K76:L76"/>
    <mergeCell ref="T82:U82"/>
    <mergeCell ref="T83:U83"/>
    <mergeCell ref="T84:U84"/>
    <mergeCell ref="B82:C82"/>
    <mergeCell ref="B83:C83"/>
    <mergeCell ref="B84:C84"/>
    <mergeCell ref="P74:Y74"/>
    <mergeCell ref="P76:Y76"/>
    <mergeCell ref="B70:I70"/>
    <mergeCell ref="Q61:Y61"/>
    <mergeCell ref="Q62:Y62"/>
    <mergeCell ref="Q63:Y63"/>
    <mergeCell ref="Q64:Y64"/>
    <mergeCell ref="Q65:Y65"/>
    <mergeCell ref="A71:I71"/>
    <mergeCell ref="P60:Y60"/>
    <mergeCell ref="A58:I58"/>
    <mergeCell ref="A60:I60"/>
    <mergeCell ref="B62:I62"/>
    <mergeCell ref="B63:I63"/>
    <mergeCell ref="B64:I64"/>
    <mergeCell ref="B65:I65"/>
    <mergeCell ref="B66:I66"/>
    <mergeCell ref="B67:I67"/>
    <mergeCell ref="B68:I68"/>
    <mergeCell ref="B69:I69"/>
    <mergeCell ref="Q68:Y68"/>
    <mergeCell ref="Q69:Y69"/>
    <mergeCell ref="P58:Y58"/>
    <mergeCell ref="AA76:AB76"/>
    <mergeCell ref="P77:Y77"/>
    <mergeCell ref="P79:Y79"/>
    <mergeCell ref="Y82:Z82"/>
    <mergeCell ref="Y83:AB83"/>
    <mergeCell ref="Q70:Y70"/>
    <mergeCell ref="P71:Y71"/>
    <mergeCell ref="P73:Y73"/>
    <mergeCell ref="AG28:AI28"/>
    <mergeCell ref="Q53:Y53"/>
    <mergeCell ref="Q54:Y54"/>
    <mergeCell ref="Q66:Y66"/>
    <mergeCell ref="Q67:Y67"/>
    <mergeCell ref="Q57:Y57"/>
    <mergeCell ref="AG71:AP71"/>
    <mergeCell ref="AH63:AP63"/>
    <mergeCell ref="AH64:AP64"/>
    <mergeCell ref="Q55:Y55"/>
    <mergeCell ref="AG76:AP76"/>
    <mergeCell ref="AG77:AP77"/>
    <mergeCell ref="AH54:AP54"/>
    <mergeCell ref="AH55:AP55"/>
    <mergeCell ref="AH57:AP57"/>
    <mergeCell ref="AH46:AP46"/>
    <mergeCell ref="AG27:AI27"/>
    <mergeCell ref="AH34:AP34"/>
    <mergeCell ref="AG37:AP37"/>
    <mergeCell ref="AG39:AP39"/>
    <mergeCell ref="AG32:AT32"/>
    <mergeCell ref="AG33:AP33"/>
    <mergeCell ref="AG43:AP43"/>
    <mergeCell ref="AG45:AP45"/>
    <mergeCell ref="AJ27:AK27"/>
    <mergeCell ref="AH41:AP41"/>
    <mergeCell ref="AH42:AP42"/>
    <mergeCell ref="AH35:AP35"/>
    <mergeCell ref="AH36:AP36"/>
    <mergeCell ref="AG29:AU29"/>
    <mergeCell ref="AJ22:AK22"/>
    <mergeCell ref="AG26:AI26"/>
    <mergeCell ref="P22:R22"/>
    <mergeCell ref="S22:T22"/>
    <mergeCell ref="P23:R23"/>
    <mergeCell ref="S23:T23"/>
    <mergeCell ref="P24:R24"/>
    <mergeCell ref="S24:T24"/>
    <mergeCell ref="P25:R25"/>
    <mergeCell ref="S25:T25"/>
    <mergeCell ref="P26:R26"/>
    <mergeCell ref="S26:T26"/>
    <mergeCell ref="AG25:AI25"/>
    <mergeCell ref="AJ25:AK25"/>
    <mergeCell ref="AG24:AI24"/>
    <mergeCell ref="AJ24:AK24"/>
    <mergeCell ref="AG22:AI22"/>
  </mergeCells>
  <conditionalFormatting sqref="AU1:AU1048576">
    <cfRule type="cellIs" dxfId="116" priority="2" operator="lessThan">
      <formula>-10000</formula>
    </cfRule>
  </conditionalFormatting>
  <dataValidations count="1">
    <dataValidation allowBlank="1" showErrorMessage="1" sqref="S18:T18" xr:uid="{98ABF477-AA99-4B85-9FE6-57980E790215}"/>
  </dataValidations>
  <printOptions horizontalCentered="1"/>
  <pageMargins left="0.25" right="0.25" top="0.75" bottom="0.75" header="0.3" footer="0.3"/>
  <pageSetup scale="37" fitToHeight="0" orientation="landscape" r:id="rId1"/>
  <rowBreaks count="5" manualBreakCount="5">
    <brk id="104" max="12" man="1"/>
    <brk id="151" max="16383" man="1"/>
    <brk id="185" max="12" man="1"/>
    <brk id="231" max="16383" man="1"/>
    <brk id="314" max="16383" man="1"/>
  </rowBreaks>
  <colBreaks count="2" manualBreakCount="2">
    <brk id="14" max="1048575" man="1"/>
    <brk id="31" min="2" max="87" man="1"/>
  </colBreaks>
  <ignoredErrors>
    <ignoredError sqref="AR28" formulaRange="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DN232"/>
  <sheetViews>
    <sheetView showGridLines="0" topLeftCell="A45" zoomScale="80" zoomScaleNormal="80" workbookViewId="0">
      <selection activeCell="A65" sqref="A65:XFD70"/>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19.8164062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8.26953125" style="3" customWidth="1"/>
    <col min="49" max="49" width="8.26953125" style="3" hidden="1" customWidth="1"/>
    <col min="50" max="63" width="20.1796875" style="3" hidden="1" customWidth="1"/>
    <col min="64" max="64" width="0" style="3" hidden="1" customWidth="1"/>
    <col min="65" max="16384" width="8.54296875" style="3"/>
  </cols>
  <sheetData>
    <row r="1" spans="1:63" x14ac:dyDescent="0.35">
      <c r="F1" s="3"/>
      <c r="G1" s="3"/>
    </row>
    <row r="2" spans="1:63" ht="16" thickBot="1" x14ac:dyDescent="0.4">
      <c r="F2" s="3"/>
      <c r="G2" s="3"/>
    </row>
    <row r="3" spans="1:63" s="91" customFormat="1" x14ac:dyDescent="0.35">
      <c r="A3" s="737" t="s">
        <v>77</v>
      </c>
      <c r="B3" s="738"/>
      <c r="C3" s="738"/>
      <c r="D3" s="738"/>
      <c r="E3" s="738"/>
      <c r="F3" s="738"/>
      <c r="G3" s="738"/>
      <c r="H3" s="738"/>
      <c r="I3" s="738"/>
      <c r="J3" s="738"/>
      <c r="K3" s="738"/>
      <c r="L3" s="738"/>
      <c r="M3" s="739"/>
      <c r="P3" s="715" t="s">
        <v>155</v>
      </c>
      <c r="Q3" s="716"/>
      <c r="R3" s="716"/>
      <c r="S3" s="716"/>
      <c r="T3" s="716"/>
      <c r="U3" s="716"/>
      <c r="V3" s="716"/>
      <c r="W3" s="716"/>
      <c r="X3" s="716"/>
      <c r="Y3" s="716"/>
      <c r="Z3" s="716"/>
      <c r="AA3" s="716"/>
      <c r="AB3" s="716"/>
      <c r="AC3" s="716"/>
      <c r="AD3" s="717"/>
      <c r="AG3" s="734" t="s">
        <v>156</v>
      </c>
      <c r="AH3" s="735"/>
      <c r="AI3" s="735"/>
      <c r="AJ3" s="735"/>
      <c r="AK3" s="735"/>
      <c r="AL3" s="735"/>
      <c r="AM3" s="735"/>
      <c r="AN3" s="735"/>
      <c r="AO3" s="735"/>
      <c r="AP3" s="735"/>
      <c r="AQ3" s="735"/>
      <c r="AR3" s="735"/>
      <c r="AS3" s="735"/>
      <c r="AT3" s="735"/>
      <c r="AU3" s="736"/>
      <c r="AX3" s="700" t="s">
        <v>322</v>
      </c>
      <c r="AY3" s="701"/>
      <c r="AZ3" s="701"/>
      <c r="BA3" s="701"/>
      <c r="BB3" s="701"/>
      <c r="BC3" s="701"/>
      <c r="BD3" s="701"/>
      <c r="BE3" s="701"/>
      <c r="BF3" s="701"/>
      <c r="BG3" s="701"/>
      <c r="BH3" s="701"/>
      <c r="BI3" s="701"/>
      <c r="BJ3" s="701"/>
      <c r="BK3" s="702"/>
    </row>
    <row r="4" spans="1:63" s="91" customFormat="1" x14ac:dyDescent="0.35">
      <c r="A4" s="574" t="s">
        <v>11</v>
      </c>
      <c r="B4" s="575"/>
      <c r="C4" s="575"/>
      <c r="D4" s="575"/>
      <c r="E4" s="575"/>
      <c r="F4" s="575"/>
      <c r="G4" s="575"/>
      <c r="H4" s="575"/>
      <c r="I4" s="575"/>
      <c r="J4" s="575"/>
      <c r="K4" s="575"/>
      <c r="L4" s="575"/>
      <c r="M4" s="641"/>
      <c r="P4" s="574" t="s">
        <v>157</v>
      </c>
      <c r="Q4" s="575"/>
      <c r="R4" s="575"/>
      <c r="S4" s="575"/>
      <c r="T4" s="575"/>
      <c r="U4" s="575"/>
      <c r="V4" s="575"/>
      <c r="W4" s="575"/>
      <c r="X4" s="575"/>
      <c r="Y4" s="575"/>
      <c r="Z4" s="575"/>
      <c r="AA4" s="575"/>
      <c r="AB4" s="575"/>
      <c r="AC4" s="575"/>
      <c r="AD4" s="641"/>
      <c r="AG4" s="574" t="s">
        <v>157</v>
      </c>
      <c r="AH4" s="575"/>
      <c r="AI4" s="575"/>
      <c r="AJ4" s="575"/>
      <c r="AK4" s="575"/>
      <c r="AL4" s="575"/>
      <c r="AM4" s="575"/>
      <c r="AN4" s="575"/>
      <c r="AO4" s="575"/>
      <c r="AP4" s="575"/>
      <c r="AQ4" s="575"/>
      <c r="AR4" s="575"/>
      <c r="AS4" s="575"/>
      <c r="AT4" s="575"/>
      <c r="AU4" s="641"/>
      <c r="AX4" s="628" t="s">
        <v>13</v>
      </c>
      <c r="AY4" s="576"/>
      <c r="AZ4" s="576"/>
      <c r="BA4" s="576"/>
      <c r="BB4" s="576"/>
      <c r="BC4" s="576"/>
      <c r="BD4" s="576"/>
      <c r="BE4" s="576"/>
      <c r="BF4" s="576"/>
      <c r="BG4" s="576"/>
      <c r="BH4" s="576"/>
      <c r="BI4" s="576"/>
      <c r="BJ4" s="576"/>
      <c r="BK4" s="629"/>
    </row>
    <row r="5" spans="1:63" s="91" customFormat="1" x14ac:dyDescent="0.35">
      <c r="A5" s="574" t="s">
        <v>158</v>
      </c>
      <c r="B5" s="575"/>
      <c r="C5" s="622"/>
      <c r="D5" s="622"/>
      <c r="E5" s="622"/>
      <c r="F5" s="622"/>
      <c r="G5" s="95" t="s">
        <v>159</v>
      </c>
      <c r="H5" s="622"/>
      <c r="I5" s="622"/>
      <c r="J5" s="622"/>
      <c r="K5" s="622"/>
      <c r="L5" s="622"/>
      <c r="M5" s="630"/>
      <c r="P5" s="574" t="s">
        <v>158</v>
      </c>
      <c r="Q5" s="575"/>
      <c r="R5" s="622"/>
      <c r="S5" s="622"/>
      <c r="T5" s="622"/>
      <c r="U5" s="622"/>
      <c r="V5" s="622"/>
      <c r="W5" s="95" t="s">
        <v>159</v>
      </c>
      <c r="X5" s="622"/>
      <c r="Y5" s="622"/>
      <c r="Z5" s="622"/>
      <c r="AA5" s="622"/>
      <c r="AB5" s="622"/>
      <c r="AC5" s="622"/>
      <c r="AD5" s="630"/>
      <c r="AG5" s="574" t="s">
        <v>158</v>
      </c>
      <c r="AH5" s="575"/>
      <c r="AI5" s="622"/>
      <c r="AJ5" s="622"/>
      <c r="AK5" s="622"/>
      <c r="AL5" s="622"/>
      <c r="AM5" s="622"/>
      <c r="AN5" s="95" t="s">
        <v>159</v>
      </c>
      <c r="AO5" s="622"/>
      <c r="AP5" s="622"/>
      <c r="AQ5" s="622"/>
      <c r="AR5" s="622"/>
      <c r="AS5" s="622"/>
      <c r="AT5" s="622"/>
      <c r="AU5" s="630"/>
      <c r="AX5" s="574" t="s">
        <v>326</v>
      </c>
      <c r="AY5" s="575"/>
      <c r="AZ5" s="575"/>
      <c r="BA5" s="622"/>
      <c r="BB5" s="622"/>
      <c r="BC5" s="622"/>
      <c r="BD5" s="622"/>
      <c r="BE5" s="95" t="s">
        <v>327</v>
      </c>
      <c r="BF5" s="622"/>
      <c r="BG5" s="622"/>
      <c r="BH5" s="622"/>
      <c r="BI5" s="622"/>
      <c r="BJ5" s="622"/>
      <c r="BK5" s="630"/>
    </row>
    <row r="6" spans="1:63" s="25" customFormat="1" x14ac:dyDescent="0.35">
      <c r="A6" s="574" t="s">
        <v>5</v>
      </c>
      <c r="B6" s="575"/>
      <c r="C6" s="623">
        <f>'Cumulative Budget'!E5</f>
        <v>0</v>
      </c>
      <c r="D6" s="623"/>
      <c r="E6" s="623"/>
      <c r="F6" s="623"/>
      <c r="G6" s="623"/>
      <c r="H6" s="623"/>
      <c r="I6" s="623"/>
      <c r="J6" s="623"/>
      <c r="K6" s="623"/>
      <c r="L6" s="623"/>
      <c r="M6" s="631"/>
      <c r="P6" s="574" t="s">
        <v>5</v>
      </c>
      <c r="Q6" s="575"/>
      <c r="R6" s="623">
        <f>'Cumulative Budget'!E5</f>
        <v>0</v>
      </c>
      <c r="S6" s="623"/>
      <c r="T6" s="623"/>
      <c r="U6" s="623"/>
      <c r="V6" s="623"/>
      <c r="W6" s="623"/>
      <c r="X6" s="623"/>
      <c r="Y6" s="623"/>
      <c r="Z6" s="623"/>
      <c r="AA6" s="623"/>
      <c r="AB6" s="623"/>
      <c r="AC6" s="623"/>
      <c r="AD6" s="631"/>
      <c r="AG6" s="574" t="s">
        <v>5</v>
      </c>
      <c r="AH6" s="575"/>
      <c r="AI6" s="623">
        <f>'Cumulative Budget'!E5</f>
        <v>0</v>
      </c>
      <c r="AJ6" s="623"/>
      <c r="AK6" s="623"/>
      <c r="AL6" s="623"/>
      <c r="AM6" s="623"/>
      <c r="AN6" s="623"/>
      <c r="AO6" s="623"/>
      <c r="AP6" s="623"/>
      <c r="AQ6" s="623"/>
      <c r="AR6" s="623"/>
      <c r="AS6" s="623"/>
      <c r="AT6" s="623"/>
      <c r="AU6" s="631"/>
      <c r="AX6" s="574" t="s">
        <v>5</v>
      </c>
      <c r="AY6" s="575"/>
      <c r="AZ6" s="575"/>
      <c r="BA6" s="623">
        <f>'Cumulative Budget'!E5</f>
        <v>0</v>
      </c>
      <c r="BB6" s="623"/>
      <c r="BC6" s="623"/>
      <c r="BD6" s="623"/>
      <c r="BE6" s="623"/>
      <c r="BF6" s="623"/>
      <c r="BG6" s="623"/>
      <c r="BH6" s="623"/>
      <c r="BI6" s="623"/>
      <c r="BJ6" s="623"/>
      <c r="BK6" s="631"/>
    </row>
    <row r="7" spans="1:63" s="25" customFormat="1" x14ac:dyDescent="0.35">
      <c r="A7" s="574" t="s">
        <v>82</v>
      </c>
      <c r="B7" s="575"/>
      <c r="C7" s="623">
        <f>'Cumulative Budget'!E6</f>
        <v>0</v>
      </c>
      <c r="D7" s="623"/>
      <c r="E7" s="623"/>
      <c r="F7" s="623"/>
      <c r="G7" s="623"/>
      <c r="H7" s="623"/>
      <c r="I7" s="623"/>
      <c r="J7" s="623"/>
      <c r="K7" s="623"/>
      <c r="L7" s="623"/>
      <c r="M7" s="631"/>
      <c r="P7" s="574" t="s">
        <v>82</v>
      </c>
      <c r="Q7" s="575"/>
      <c r="R7" s="623">
        <f>'Cumulative Budget'!E6</f>
        <v>0</v>
      </c>
      <c r="S7" s="623"/>
      <c r="T7" s="623"/>
      <c r="U7" s="623"/>
      <c r="V7" s="623"/>
      <c r="W7" s="623"/>
      <c r="X7" s="623"/>
      <c r="Y7" s="623"/>
      <c r="Z7" s="623"/>
      <c r="AA7" s="623"/>
      <c r="AB7" s="623"/>
      <c r="AC7" s="623"/>
      <c r="AD7" s="631"/>
      <c r="AG7" s="574" t="s">
        <v>82</v>
      </c>
      <c r="AH7" s="575"/>
      <c r="AI7" s="623">
        <f>'Cumulative Budget'!E6</f>
        <v>0</v>
      </c>
      <c r="AJ7" s="623"/>
      <c r="AK7" s="623"/>
      <c r="AL7" s="623"/>
      <c r="AM7" s="623"/>
      <c r="AN7" s="623"/>
      <c r="AO7" s="623"/>
      <c r="AP7" s="623"/>
      <c r="AQ7" s="623"/>
      <c r="AR7" s="623"/>
      <c r="AS7" s="623"/>
      <c r="AT7" s="623"/>
      <c r="AU7" s="631"/>
      <c r="AX7" s="574" t="s">
        <v>82</v>
      </c>
      <c r="AY7" s="575"/>
      <c r="AZ7" s="575"/>
      <c r="BA7" s="623">
        <f>'Cumulative Budget'!E6</f>
        <v>0</v>
      </c>
      <c r="BB7" s="623"/>
      <c r="BC7" s="623"/>
      <c r="BD7" s="623"/>
      <c r="BE7" s="623"/>
      <c r="BF7" s="623"/>
      <c r="BG7" s="623"/>
      <c r="BH7" s="623"/>
      <c r="BI7" s="623"/>
      <c r="BJ7" s="623"/>
      <c r="BK7" s="631"/>
    </row>
    <row r="8" spans="1:63" s="25" customFormat="1" ht="16" thickBot="1" x14ac:dyDescent="0.4">
      <c r="A8" s="634" t="s">
        <v>7</v>
      </c>
      <c r="B8" s="635"/>
      <c r="C8" s="636">
        <f>'Cumulative Budget'!E7</f>
        <v>0</v>
      </c>
      <c r="D8" s="636"/>
      <c r="E8" s="636"/>
      <c r="F8" s="636"/>
      <c r="G8" s="636"/>
      <c r="H8" s="636"/>
      <c r="I8" s="636"/>
      <c r="J8" s="636"/>
      <c r="K8" s="636"/>
      <c r="L8" s="636"/>
      <c r="M8" s="637"/>
      <c r="P8" s="634" t="s">
        <v>7</v>
      </c>
      <c r="Q8" s="635"/>
      <c r="R8" s="636">
        <f>'Cumulative Budget'!E7</f>
        <v>0</v>
      </c>
      <c r="S8" s="636"/>
      <c r="T8" s="636"/>
      <c r="U8" s="636"/>
      <c r="V8" s="636"/>
      <c r="W8" s="636"/>
      <c r="X8" s="636"/>
      <c r="Y8" s="636"/>
      <c r="Z8" s="636"/>
      <c r="AA8" s="636"/>
      <c r="AB8" s="636"/>
      <c r="AC8" s="636"/>
      <c r="AD8" s="637"/>
      <c r="AG8" s="634" t="s">
        <v>7</v>
      </c>
      <c r="AH8" s="635"/>
      <c r="AI8" s="636">
        <f>'Cumulative Budget'!E7</f>
        <v>0</v>
      </c>
      <c r="AJ8" s="636"/>
      <c r="AK8" s="636"/>
      <c r="AL8" s="636"/>
      <c r="AM8" s="636"/>
      <c r="AN8" s="636"/>
      <c r="AO8" s="636"/>
      <c r="AP8" s="636"/>
      <c r="AQ8" s="636"/>
      <c r="AR8" s="636"/>
      <c r="AS8" s="636"/>
      <c r="AT8" s="636"/>
      <c r="AU8" s="637"/>
      <c r="AX8" s="634" t="s">
        <v>7</v>
      </c>
      <c r="AY8" s="635"/>
      <c r="AZ8" s="635"/>
      <c r="BA8" s="703">
        <f>'Cumulative Budget'!E7</f>
        <v>0</v>
      </c>
      <c r="BB8" s="703"/>
      <c r="BC8" s="703"/>
      <c r="BD8" s="703"/>
      <c r="BE8" s="703"/>
      <c r="BF8" s="703"/>
      <c r="BG8" s="703"/>
      <c r="BH8" s="703"/>
      <c r="BI8" s="703"/>
      <c r="BJ8" s="703"/>
      <c r="BK8" s="704"/>
    </row>
    <row r="9" spans="1:63" ht="16" thickBot="1" x14ac:dyDescent="0.4">
      <c r="F9" s="3"/>
      <c r="G9" s="3"/>
      <c r="AX9" s="37"/>
      <c r="BA9" s="395"/>
      <c r="BB9" s="395"/>
      <c r="BC9" s="395"/>
      <c r="BD9" s="395"/>
      <c r="BE9" s="395"/>
      <c r="BF9" s="395"/>
      <c r="BG9" s="395"/>
      <c r="BH9" s="395"/>
      <c r="BI9" s="395"/>
      <c r="BJ9" s="395"/>
      <c r="BK9" s="395"/>
    </row>
    <row r="10" spans="1:63" s="20" customFormat="1" x14ac:dyDescent="0.35">
      <c r="A10" s="580" t="s">
        <v>83</v>
      </c>
      <c r="B10" s="581"/>
      <c r="C10" s="581"/>
      <c r="D10" s="581"/>
      <c r="E10" s="581"/>
      <c r="F10" s="581"/>
      <c r="G10" s="581"/>
      <c r="H10" s="581"/>
      <c r="I10" s="581"/>
      <c r="J10" s="581"/>
      <c r="K10" s="581"/>
      <c r="L10" s="581"/>
      <c r="M10" s="638"/>
      <c r="P10" s="580" t="s">
        <v>83</v>
      </c>
      <c r="Q10" s="581"/>
      <c r="R10" s="581"/>
      <c r="S10" s="581"/>
      <c r="T10" s="581"/>
      <c r="U10" s="581"/>
      <c r="V10" s="581"/>
      <c r="W10" s="581"/>
      <c r="X10" s="581"/>
      <c r="Y10" s="581"/>
      <c r="Z10" s="581"/>
      <c r="AA10" s="581"/>
      <c r="AB10" s="581"/>
      <c r="AC10" s="581"/>
      <c r="AD10" s="638"/>
      <c r="AG10" s="580" t="s">
        <v>83</v>
      </c>
      <c r="AH10" s="581"/>
      <c r="AI10" s="581"/>
      <c r="AJ10" s="581"/>
      <c r="AK10" s="581"/>
      <c r="AL10" s="581"/>
      <c r="AM10" s="581"/>
      <c r="AN10" s="581"/>
      <c r="AO10" s="581"/>
      <c r="AP10" s="581"/>
      <c r="AQ10" s="581"/>
      <c r="AR10" s="581"/>
      <c r="AS10" s="581"/>
      <c r="AT10" s="581"/>
      <c r="AU10" s="638"/>
      <c r="AX10" s="580" t="s">
        <v>83</v>
      </c>
      <c r="AY10" s="581"/>
      <c r="AZ10" s="581"/>
      <c r="BA10" s="581"/>
      <c r="BB10" s="581"/>
      <c r="BC10" s="581"/>
      <c r="BD10" s="581"/>
      <c r="BE10" s="581"/>
      <c r="BF10" s="581"/>
      <c r="BG10" s="581"/>
      <c r="BH10" s="581"/>
      <c r="BI10" s="581"/>
      <c r="BJ10" s="581"/>
      <c r="BK10" s="638"/>
    </row>
    <row r="11" spans="1:63" s="20" customFormat="1" ht="46.5" customHeight="1" x14ac:dyDescent="0.35">
      <c r="A11" s="98"/>
      <c r="B11" s="96" t="s">
        <v>84</v>
      </c>
      <c r="C11" s="576" t="s">
        <v>85</v>
      </c>
      <c r="D11" s="576"/>
      <c r="E11" s="83" t="s">
        <v>86</v>
      </c>
      <c r="F11" s="96" t="s">
        <v>87</v>
      </c>
      <c r="G11" s="96" t="s">
        <v>88</v>
      </c>
      <c r="H11" s="101" t="s">
        <v>89</v>
      </c>
      <c r="I11" s="96" t="s">
        <v>90</v>
      </c>
      <c r="J11" s="83" t="s">
        <v>91</v>
      </c>
      <c r="K11" s="101" t="s">
        <v>92</v>
      </c>
      <c r="L11" s="96" t="s">
        <v>93</v>
      </c>
      <c r="M11" s="38" t="s">
        <v>94</v>
      </c>
      <c r="P11" s="98"/>
      <c r="Q11" s="96" t="s">
        <v>84</v>
      </c>
      <c r="R11" s="576" t="s">
        <v>85</v>
      </c>
      <c r="S11" s="576"/>
      <c r="T11" s="83" t="s">
        <v>86</v>
      </c>
      <c r="U11" s="28" t="s">
        <v>97</v>
      </c>
      <c r="V11" s="83" t="s">
        <v>87</v>
      </c>
      <c r="W11" s="83" t="s">
        <v>88</v>
      </c>
      <c r="X11" s="28" t="s">
        <v>89</v>
      </c>
      <c r="Y11" s="96" t="s">
        <v>90</v>
      </c>
      <c r="Z11" s="83" t="s">
        <v>91</v>
      </c>
      <c r="AA11" s="28" t="s">
        <v>92</v>
      </c>
      <c r="AB11" s="83" t="s">
        <v>93</v>
      </c>
      <c r="AC11" s="28" t="s">
        <v>94</v>
      </c>
      <c r="AD11" s="35" t="s">
        <v>95</v>
      </c>
      <c r="AG11" s="98"/>
      <c r="AH11" s="96" t="s">
        <v>84</v>
      </c>
      <c r="AI11" s="576" t="s">
        <v>85</v>
      </c>
      <c r="AJ11" s="576"/>
      <c r="AK11" s="83" t="s">
        <v>86</v>
      </c>
      <c r="AL11" s="28" t="s">
        <v>97</v>
      </c>
      <c r="AM11" s="83" t="s">
        <v>87</v>
      </c>
      <c r="AN11" s="83" t="s">
        <v>88</v>
      </c>
      <c r="AO11" s="28" t="s">
        <v>89</v>
      </c>
      <c r="AP11" s="96" t="s">
        <v>90</v>
      </c>
      <c r="AQ11" s="83" t="s">
        <v>91</v>
      </c>
      <c r="AR11" s="28" t="s">
        <v>92</v>
      </c>
      <c r="AS11" s="83" t="s">
        <v>93</v>
      </c>
      <c r="AT11" s="28" t="s">
        <v>96</v>
      </c>
      <c r="AU11" s="35" t="s">
        <v>160</v>
      </c>
      <c r="AX11" s="660" t="s">
        <v>84</v>
      </c>
      <c r="AY11" s="624"/>
      <c r="AZ11" s="624"/>
      <c r="BA11" s="624" t="s">
        <v>85</v>
      </c>
      <c r="BB11" s="624"/>
      <c r="BC11" s="196" t="s">
        <v>86</v>
      </c>
      <c r="BD11" s="196" t="s">
        <v>87</v>
      </c>
      <c r="BE11" s="196" t="s">
        <v>88</v>
      </c>
      <c r="BF11" s="197" t="s">
        <v>89</v>
      </c>
      <c r="BG11" s="195" t="s">
        <v>90</v>
      </c>
      <c r="BH11" s="196" t="s">
        <v>91</v>
      </c>
      <c r="BI11" s="197" t="s">
        <v>92</v>
      </c>
      <c r="BJ11" s="196" t="s">
        <v>93</v>
      </c>
      <c r="BK11" s="198" t="s">
        <v>249</v>
      </c>
    </row>
    <row r="12" spans="1:63" x14ac:dyDescent="0.35">
      <c r="A12" s="128">
        <v>1</v>
      </c>
      <c r="B12" s="392">
        <f>'Year 1'!B12</f>
        <v>0</v>
      </c>
      <c r="C12" s="575">
        <f>'Year 1'!C12</f>
        <v>0</v>
      </c>
      <c r="D12" s="575"/>
      <c r="E12" s="95">
        <f>'Year 1'!E12</f>
        <v>0</v>
      </c>
      <c r="F12" s="12">
        <v>0</v>
      </c>
      <c r="G12" s="12">
        <v>0</v>
      </c>
      <c r="H12" s="13">
        <f>SUM(F12:G12)</f>
        <v>0</v>
      </c>
      <c r="I12" s="12">
        <v>0</v>
      </c>
      <c r="J12" s="12">
        <v>0</v>
      </c>
      <c r="K12" s="13">
        <f>SUM(I12:J12)</f>
        <v>0</v>
      </c>
      <c r="L12" s="12">
        <v>0</v>
      </c>
      <c r="M12" s="14">
        <f>SUM(H12, K12, L12)</f>
        <v>0</v>
      </c>
      <c r="N12" s="5"/>
      <c r="P12" s="128">
        <v>1</v>
      </c>
      <c r="Q12" s="392">
        <f>'Year 1'!Q12</f>
        <v>0</v>
      </c>
      <c r="R12" s="572">
        <f>'Year 1'!S12</f>
        <v>0</v>
      </c>
      <c r="S12" s="572"/>
      <c r="T12" s="392">
        <f>'Year 1'!U12</f>
        <v>0</v>
      </c>
      <c r="U12" s="88">
        <f>'Year 1'!AU12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572">
        <f>IF($S$86&lt;&gt;0, S12, C12)</f>
        <v>0</v>
      </c>
      <c r="AJ12" s="572"/>
      <c r="AK12" s="392">
        <f>IF($S$86&lt;&gt;0, U12, E12)</f>
        <v>0</v>
      </c>
      <c r="AL12" s="69">
        <f>'Year 1'!AU12</f>
        <v>0</v>
      </c>
      <c r="AM12" s="12">
        <v>0</v>
      </c>
      <c r="AN12" s="12">
        <v>0</v>
      </c>
      <c r="AO12" s="41">
        <f>SUM(AM12:AN12)</f>
        <v>0</v>
      </c>
      <c r="AP12" s="12">
        <v>0</v>
      </c>
      <c r="AQ12" s="12">
        <v>0</v>
      </c>
      <c r="AR12" s="41">
        <f>SUM(AP12:AQ12)</f>
        <v>0</v>
      </c>
      <c r="AS12" s="12">
        <v>0</v>
      </c>
      <c r="AT12" s="41">
        <f>SUM(AO12, AR12, AS12)</f>
        <v>0</v>
      </c>
      <c r="AU12" s="42">
        <f>IF($S$86&lt;&gt;0, AC12+AL12-AT12, M12+AL12-AT12)</f>
        <v>0</v>
      </c>
      <c r="AX12" s="218">
        <v>1</v>
      </c>
      <c r="AY12" s="572"/>
      <c r="AZ12" s="572"/>
      <c r="BA12" s="572"/>
      <c r="BB12" s="572"/>
      <c r="BC12" s="392"/>
      <c r="BD12" s="12">
        <v>0</v>
      </c>
      <c r="BE12" s="12">
        <v>0</v>
      </c>
      <c r="BF12" s="410">
        <f>SUM(BD12:BE12)</f>
        <v>0</v>
      </c>
      <c r="BG12" s="139">
        <v>0</v>
      </c>
      <c r="BH12" s="12">
        <v>0</v>
      </c>
      <c r="BI12" s="410">
        <f>SUM(BG12:BH12)</f>
        <v>0</v>
      </c>
      <c r="BJ12" s="12">
        <v>0</v>
      </c>
      <c r="BK12" s="404">
        <f>SUM(BF12, BI12, BJ12)</f>
        <v>0</v>
      </c>
    </row>
    <row r="13" spans="1:63" x14ac:dyDescent="0.35">
      <c r="A13" s="128">
        <v>2</v>
      </c>
      <c r="B13" s="392">
        <f>'Year 1'!B13</f>
        <v>0</v>
      </c>
      <c r="C13" s="575">
        <f>'Year 1'!C13</f>
        <v>0</v>
      </c>
      <c r="D13" s="575"/>
      <c r="E13" s="95">
        <f>'Year 1'!E13</f>
        <v>0</v>
      </c>
      <c r="F13" s="12">
        <v>0</v>
      </c>
      <c r="G13" s="12">
        <v>0</v>
      </c>
      <c r="H13" s="13">
        <f t="shared" ref="H13:H18" si="1">SUM(F13:G13)</f>
        <v>0</v>
      </c>
      <c r="I13" s="12">
        <v>0</v>
      </c>
      <c r="J13" s="12">
        <v>0</v>
      </c>
      <c r="K13" s="13">
        <f t="shared" ref="K13:K18" si="2">SUM(I13:J13)</f>
        <v>0</v>
      </c>
      <c r="L13" s="12">
        <v>0</v>
      </c>
      <c r="M13" s="14">
        <f t="shared" ref="M13:M18" si="3">SUM(H13, K13, L13)</f>
        <v>0</v>
      </c>
      <c r="N13" s="5"/>
      <c r="P13" s="128">
        <v>2</v>
      </c>
      <c r="Q13" s="392">
        <f>'Year 1'!Q13</f>
        <v>0</v>
      </c>
      <c r="R13" s="572">
        <f>'Year 1'!S13</f>
        <v>0</v>
      </c>
      <c r="S13" s="572"/>
      <c r="T13" s="392">
        <f>'Year 1'!U13</f>
        <v>0</v>
      </c>
      <c r="U13" s="88">
        <f>'Year 1'!AU13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128">
        <v>2</v>
      </c>
      <c r="AH13" s="392">
        <f t="shared" ref="AH13:AH17" si="7">IF($S$86&lt;&gt;0, Q13, B13)</f>
        <v>0</v>
      </c>
      <c r="AI13" s="572">
        <f t="shared" ref="AI13:AI18" si="8">IF($S$86&lt;&gt;0, S13, C13)</f>
        <v>0</v>
      </c>
      <c r="AJ13" s="572"/>
      <c r="AK13" s="392">
        <f t="shared" ref="AK13:AK18" si="9">IF($S$86&lt;&gt;0, U13, E13)</f>
        <v>0</v>
      </c>
      <c r="AL13" s="69">
        <f>'Year 1'!AU13</f>
        <v>0</v>
      </c>
      <c r="AM13" s="12">
        <v>0</v>
      </c>
      <c r="AN13" s="12">
        <v>0</v>
      </c>
      <c r="AO13" s="41">
        <f t="shared" ref="AO13:AO18" si="10">SUM(AM13:AN13)</f>
        <v>0</v>
      </c>
      <c r="AP13" s="12">
        <v>0</v>
      </c>
      <c r="AQ13" s="12">
        <v>0</v>
      </c>
      <c r="AR13" s="41">
        <f t="shared" ref="AR13:AR18" si="11">SUM(AP13:AQ13)</f>
        <v>0</v>
      </c>
      <c r="AS13" s="12">
        <v>0</v>
      </c>
      <c r="AT13" s="41">
        <f t="shared" ref="AT13:AT18" si="12">SUM(AO13, AR13, AS13)</f>
        <v>0</v>
      </c>
      <c r="AU13" s="42">
        <f t="shared" ref="AU13:AU18" si="13">IF($S$86&lt;&gt;0, AC13+AL13-AT13, M13+AL13-AT13)</f>
        <v>0</v>
      </c>
      <c r="AX13" s="218">
        <v>2</v>
      </c>
      <c r="AY13" s="572"/>
      <c r="AZ13" s="572"/>
      <c r="BA13" s="572"/>
      <c r="BB13" s="572"/>
      <c r="BC13" s="392"/>
      <c r="BD13" s="12">
        <v>0</v>
      </c>
      <c r="BE13" s="12">
        <v>0</v>
      </c>
      <c r="BF13" s="410">
        <f t="shared" ref="BF13" si="14">SUM(BD13:BE13)</f>
        <v>0</v>
      </c>
      <c r="BG13" s="139">
        <v>0</v>
      </c>
      <c r="BH13" s="12">
        <v>0</v>
      </c>
      <c r="BI13" s="410">
        <f t="shared" ref="BI13:BI15" si="15">SUM(BG13:BH13)</f>
        <v>0</v>
      </c>
      <c r="BJ13" s="12">
        <v>0</v>
      </c>
      <c r="BK13" s="404">
        <f t="shared" ref="BK13:BK14" si="16">SUM(BF13, BI13, BJ13)</f>
        <v>0</v>
      </c>
    </row>
    <row r="14" spans="1:63" x14ac:dyDescent="0.35">
      <c r="A14" s="128">
        <v>3</v>
      </c>
      <c r="B14" s="392">
        <f>'Year 1'!B14</f>
        <v>0</v>
      </c>
      <c r="C14" s="575">
        <f>'Year 1'!C14</f>
        <v>0</v>
      </c>
      <c r="D14" s="575"/>
      <c r="E14" s="95">
        <f>'Year 1'!E14</f>
        <v>0</v>
      </c>
      <c r="F14" s="12">
        <v>0</v>
      </c>
      <c r="G14" s="12">
        <v>0</v>
      </c>
      <c r="H14" s="13">
        <f>SUM(F14:G14)</f>
        <v>0</v>
      </c>
      <c r="I14" s="12">
        <v>0</v>
      </c>
      <c r="J14" s="12">
        <v>0</v>
      </c>
      <c r="K14" s="13">
        <f t="shared" si="2"/>
        <v>0</v>
      </c>
      <c r="L14" s="12">
        <v>0</v>
      </c>
      <c r="M14" s="14">
        <f t="shared" si="3"/>
        <v>0</v>
      </c>
      <c r="N14" s="5"/>
      <c r="P14" s="128">
        <v>3</v>
      </c>
      <c r="Q14" s="392">
        <f>'Year 1'!Q14</f>
        <v>0</v>
      </c>
      <c r="R14" s="572">
        <f>'Year 1'!S14</f>
        <v>0</v>
      </c>
      <c r="S14" s="572"/>
      <c r="T14" s="392">
        <f>'Year 1'!U14</f>
        <v>0</v>
      </c>
      <c r="U14" s="88">
        <f>'Year 1'!AU14</f>
        <v>0</v>
      </c>
      <c r="V14" s="12">
        <v>0</v>
      </c>
      <c r="W14" s="12">
        <v>0</v>
      </c>
      <c r="X14" s="57">
        <f t="shared" si="4"/>
        <v>0</v>
      </c>
      <c r="Y14" s="12">
        <v>0</v>
      </c>
      <c r="Z14" s="12">
        <v>0</v>
      </c>
      <c r="AA14" s="57">
        <f>SUM(Y14:Z14)</f>
        <v>0</v>
      </c>
      <c r="AB14" s="12">
        <v>0</v>
      </c>
      <c r="AC14" s="57">
        <f t="shared" si="6"/>
        <v>0</v>
      </c>
      <c r="AD14" s="58">
        <f t="shared" si="0"/>
        <v>0</v>
      </c>
      <c r="AE14" s="5"/>
      <c r="AG14" s="128">
        <v>3</v>
      </c>
      <c r="AH14" s="392">
        <f t="shared" si="7"/>
        <v>0</v>
      </c>
      <c r="AI14" s="572">
        <f t="shared" si="8"/>
        <v>0</v>
      </c>
      <c r="AJ14" s="572"/>
      <c r="AK14" s="392">
        <f t="shared" si="9"/>
        <v>0</v>
      </c>
      <c r="AL14" s="69">
        <f>'Year 1'!AU14</f>
        <v>0</v>
      </c>
      <c r="AM14" s="12">
        <v>0</v>
      </c>
      <c r="AN14" s="12">
        <v>0</v>
      </c>
      <c r="AO14" s="41">
        <f t="shared" si="10"/>
        <v>0</v>
      </c>
      <c r="AP14" s="12">
        <v>0</v>
      </c>
      <c r="AQ14" s="12">
        <v>0</v>
      </c>
      <c r="AR14" s="41">
        <f t="shared" si="11"/>
        <v>0</v>
      </c>
      <c r="AS14" s="12">
        <v>0</v>
      </c>
      <c r="AT14" s="41">
        <f t="shared" si="12"/>
        <v>0</v>
      </c>
      <c r="AU14" s="42">
        <f t="shared" si="13"/>
        <v>0</v>
      </c>
      <c r="AX14" s="218">
        <v>3</v>
      </c>
      <c r="AY14" s="572"/>
      <c r="AZ14" s="572"/>
      <c r="BA14" s="572"/>
      <c r="BB14" s="572"/>
      <c r="BC14" s="392"/>
      <c r="BD14" s="12">
        <v>0</v>
      </c>
      <c r="BE14" s="12">
        <v>0</v>
      </c>
      <c r="BF14" s="410">
        <f>SUM(BD14:BE14)</f>
        <v>0</v>
      </c>
      <c r="BG14" s="139">
        <v>0</v>
      </c>
      <c r="BH14" s="12">
        <v>0</v>
      </c>
      <c r="BI14" s="410">
        <f t="shared" si="15"/>
        <v>0</v>
      </c>
      <c r="BJ14" s="12">
        <v>0</v>
      </c>
      <c r="BK14" s="404">
        <f t="shared" si="16"/>
        <v>0</v>
      </c>
    </row>
    <row r="15" spans="1:63" x14ac:dyDescent="0.35">
      <c r="A15" s="128">
        <v>4</v>
      </c>
      <c r="B15" s="392">
        <f>'Year 1'!B15</f>
        <v>0</v>
      </c>
      <c r="C15" s="575">
        <f>'Year 1'!C15</f>
        <v>0</v>
      </c>
      <c r="D15" s="575"/>
      <c r="E15" s="95">
        <f>'Year 1'!E15</f>
        <v>0</v>
      </c>
      <c r="F15" s="12">
        <v>0</v>
      </c>
      <c r="G15" s="12">
        <v>0</v>
      </c>
      <c r="H15" s="13">
        <f>SUM(F15:G15)</f>
        <v>0</v>
      </c>
      <c r="I15" s="12">
        <v>0</v>
      </c>
      <c r="J15" s="12">
        <v>0</v>
      </c>
      <c r="K15" s="13">
        <f t="shared" si="2"/>
        <v>0</v>
      </c>
      <c r="L15" s="12">
        <v>0</v>
      </c>
      <c r="M15" s="14">
        <f t="shared" si="3"/>
        <v>0</v>
      </c>
      <c r="N15" s="5"/>
      <c r="P15" s="128">
        <v>4</v>
      </c>
      <c r="Q15" s="392">
        <f>'Year 1'!Q15</f>
        <v>0</v>
      </c>
      <c r="R15" s="572">
        <f>'Year 1'!S15</f>
        <v>0</v>
      </c>
      <c r="S15" s="572"/>
      <c r="T15" s="392">
        <f>'Year 1'!U15</f>
        <v>0</v>
      </c>
      <c r="U15" s="88">
        <f>'Year 1'!AU15</f>
        <v>0</v>
      </c>
      <c r="V15" s="12">
        <v>0</v>
      </c>
      <c r="W15" s="12">
        <v>0</v>
      </c>
      <c r="X15" s="57">
        <f t="shared" si="4"/>
        <v>0</v>
      </c>
      <c r="Y15" s="12">
        <v>0</v>
      </c>
      <c r="Z15" s="12">
        <v>0</v>
      </c>
      <c r="AA15" s="57">
        <f t="shared" si="5"/>
        <v>0</v>
      </c>
      <c r="AB15" s="12">
        <v>0</v>
      </c>
      <c r="AC15" s="57">
        <f t="shared" si="6"/>
        <v>0</v>
      </c>
      <c r="AD15" s="58">
        <f t="shared" si="0"/>
        <v>0</v>
      </c>
      <c r="AE15" s="5"/>
      <c r="AG15" s="128">
        <v>4</v>
      </c>
      <c r="AH15" s="392">
        <f t="shared" si="7"/>
        <v>0</v>
      </c>
      <c r="AI15" s="572">
        <f t="shared" si="8"/>
        <v>0</v>
      </c>
      <c r="AJ15" s="572"/>
      <c r="AK15" s="392">
        <f t="shared" si="9"/>
        <v>0</v>
      </c>
      <c r="AL15" s="69">
        <f>'Year 1'!AU15</f>
        <v>0</v>
      </c>
      <c r="AM15" s="12">
        <v>0</v>
      </c>
      <c r="AN15" s="12">
        <v>0</v>
      </c>
      <c r="AO15" s="41">
        <f t="shared" si="10"/>
        <v>0</v>
      </c>
      <c r="AP15" s="12">
        <v>0</v>
      </c>
      <c r="AQ15" s="12">
        <v>0</v>
      </c>
      <c r="AR15" s="41">
        <f t="shared" si="11"/>
        <v>0</v>
      </c>
      <c r="AS15" s="12">
        <v>0</v>
      </c>
      <c r="AT15" s="41">
        <f t="shared" si="12"/>
        <v>0</v>
      </c>
      <c r="AU15" s="42">
        <f t="shared" si="13"/>
        <v>0</v>
      </c>
      <c r="AX15" s="218">
        <v>4</v>
      </c>
      <c r="AY15" s="572"/>
      <c r="AZ15" s="572"/>
      <c r="BA15" s="572"/>
      <c r="BB15" s="572"/>
      <c r="BC15" s="392"/>
      <c r="BD15" s="12">
        <v>0</v>
      </c>
      <c r="BE15" s="12">
        <v>0</v>
      </c>
      <c r="BF15" s="410">
        <f t="shared" ref="BF15:BF18" si="17">SUM(BD15:BE15)</f>
        <v>0</v>
      </c>
      <c r="BG15" s="139">
        <v>0</v>
      </c>
      <c r="BH15" s="12">
        <v>0</v>
      </c>
      <c r="BI15" s="410">
        <f t="shared" si="15"/>
        <v>0</v>
      </c>
      <c r="BJ15" s="12">
        <v>0</v>
      </c>
      <c r="BK15" s="404">
        <f>SUM(BF15, BI15, BJ15)</f>
        <v>0</v>
      </c>
    </row>
    <row r="16" spans="1:63" x14ac:dyDescent="0.35">
      <c r="A16" s="128">
        <v>5</v>
      </c>
      <c r="B16" s="392">
        <f>'Year 1'!B16</f>
        <v>0</v>
      </c>
      <c r="C16" s="575">
        <f>'Year 1'!C16</f>
        <v>0</v>
      </c>
      <c r="D16" s="575"/>
      <c r="E16" s="95">
        <f>'Year 1'!E16</f>
        <v>0</v>
      </c>
      <c r="F16" s="12">
        <v>0</v>
      </c>
      <c r="G16" s="12">
        <v>0</v>
      </c>
      <c r="H16" s="13">
        <f t="shared" si="1"/>
        <v>0</v>
      </c>
      <c r="I16" s="12">
        <v>0</v>
      </c>
      <c r="J16" s="12">
        <v>0</v>
      </c>
      <c r="K16" s="13">
        <f>SUM(I16:J16)</f>
        <v>0</v>
      </c>
      <c r="L16" s="12">
        <v>0</v>
      </c>
      <c r="M16" s="14">
        <f t="shared" si="3"/>
        <v>0</v>
      </c>
      <c r="N16" s="5"/>
      <c r="P16" s="128">
        <v>5</v>
      </c>
      <c r="Q16" s="392">
        <f>'Year 1'!Q16</f>
        <v>0</v>
      </c>
      <c r="R16" s="572">
        <f>'Year 1'!S16</f>
        <v>0</v>
      </c>
      <c r="S16" s="572"/>
      <c r="T16" s="392">
        <f>'Year 1'!U16</f>
        <v>0</v>
      </c>
      <c r="U16" s="88">
        <f>'Year 1'!AU16</f>
        <v>0</v>
      </c>
      <c r="V16" s="12">
        <v>0</v>
      </c>
      <c r="W16" s="12">
        <v>0</v>
      </c>
      <c r="X16" s="57">
        <f t="shared" si="4"/>
        <v>0</v>
      </c>
      <c r="Y16" s="12">
        <v>0</v>
      </c>
      <c r="Z16" s="12">
        <v>0</v>
      </c>
      <c r="AA16" s="57">
        <f t="shared" si="5"/>
        <v>0</v>
      </c>
      <c r="AB16" s="12">
        <v>0</v>
      </c>
      <c r="AC16" s="57">
        <f t="shared" si="6"/>
        <v>0</v>
      </c>
      <c r="AD16" s="58">
        <f t="shared" si="0"/>
        <v>0</v>
      </c>
      <c r="AE16" s="5"/>
      <c r="AG16" s="128">
        <v>5</v>
      </c>
      <c r="AH16" s="392">
        <f t="shared" si="7"/>
        <v>0</v>
      </c>
      <c r="AI16" s="572">
        <f t="shared" si="8"/>
        <v>0</v>
      </c>
      <c r="AJ16" s="572"/>
      <c r="AK16" s="392">
        <f t="shared" si="9"/>
        <v>0</v>
      </c>
      <c r="AL16" s="69">
        <f>'Year 1'!AU16</f>
        <v>0</v>
      </c>
      <c r="AM16" s="12">
        <v>0</v>
      </c>
      <c r="AN16" s="12">
        <v>0</v>
      </c>
      <c r="AO16" s="41">
        <f t="shared" si="10"/>
        <v>0</v>
      </c>
      <c r="AP16" s="12">
        <v>0</v>
      </c>
      <c r="AQ16" s="12">
        <v>0</v>
      </c>
      <c r="AR16" s="41">
        <f>SUM(AP16:AQ16)</f>
        <v>0</v>
      </c>
      <c r="AS16" s="12">
        <v>0</v>
      </c>
      <c r="AT16" s="41">
        <f t="shared" si="12"/>
        <v>0</v>
      </c>
      <c r="AU16" s="42">
        <f t="shared" si="13"/>
        <v>0</v>
      </c>
      <c r="AX16" s="218">
        <v>5</v>
      </c>
      <c r="AY16" s="572"/>
      <c r="AZ16" s="572"/>
      <c r="BA16" s="572"/>
      <c r="BB16" s="572"/>
      <c r="BC16" s="392"/>
      <c r="BD16" s="12">
        <v>0</v>
      </c>
      <c r="BE16" s="12">
        <v>0</v>
      </c>
      <c r="BF16" s="410">
        <f t="shared" si="17"/>
        <v>0</v>
      </c>
      <c r="BG16" s="139">
        <v>0</v>
      </c>
      <c r="BH16" s="12">
        <v>0</v>
      </c>
      <c r="BI16" s="410">
        <f>SUM(BG16:BH16)</f>
        <v>0</v>
      </c>
      <c r="BJ16" s="12">
        <v>0</v>
      </c>
      <c r="BK16" s="404">
        <f t="shared" ref="BK16:BK18" si="18">SUM(BF16, BI16, BJ16)</f>
        <v>0</v>
      </c>
    </row>
    <row r="17" spans="1:63" x14ac:dyDescent="0.35">
      <c r="A17" s="128">
        <v>6</v>
      </c>
      <c r="B17" s="392">
        <f>'Year 1'!B17</f>
        <v>0</v>
      </c>
      <c r="C17" s="575">
        <f>'Year 1'!C17</f>
        <v>0</v>
      </c>
      <c r="D17" s="575"/>
      <c r="E17" s="95">
        <f>'Year 1'!E17</f>
        <v>0</v>
      </c>
      <c r="F17" s="12">
        <v>0</v>
      </c>
      <c r="G17" s="12">
        <v>0</v>
      </c>
      <c r="H17" s="13">
        <f t="shared" si="1"/>
        <v>0</v>
      </c>
      <c r="I17" s="12">
        <v>0</v>
      </c>
      <c r="J17" s="12">
        <v>0</v>
      </c>
      <c r="K17" s="13">
        <f t="shared" si="2"/>
        <v>0</v>
      </c>
      <c r="L17" s="12">
        <v>0</v>
      </c>
      <c r="M17" s="14">
        <f t="shared" si="3"/>
        <v>0</v>
      </c>
      <c r="N17" s="5"/>
      <c r="P17" s="128">
        <v>6</v>
      </c>
      <c r="Q17" s="392">
        <f>'Year 1'!Q17</f>
        <v>0</v>
      </c>
      <c r="R17" s="572">
        <f>'Year 1'!S17</f>
        <v>0</v>
      </c>
      <c r="S17" s="572"/>
      <c r="T17" s="392">
        <f>'Year 1'!U17</f>
        <v>0</v>
      </c>
      <c r="U17" s="88">
        <f>'Year 1'!AU17</f>
        <v>0</v>
      </c>
      <c r="V17" s="12">
        <v>0</v>
      </c>
      <c r="W17" s="12">
        <v>0</v>
      </c>
      <c r="X17" s="57">
        <f t="shared" si="4"/>
        <v>0</v>
      </c>
      <c r="Y17" s="12">
        <v>0</v>
      </c>
      <c r="Z17" s="12">
        <v>0</v>
      </c>
      <c r="AA17" s="57">
        <f t="shared" si="5"/>
        <v>0</v>
      </c>
      <c r="AB17" s="12">
        <v>0</v>
      </c>
      <c r="AC17" s="57">
        <f t="shared" si="6"/>
        <v>0</v>
      </c>
      <c r="AD17" s="58">
        <f t="shared" si="0"/>
        <v>0</v>
      </c>
      <c r="AE17" s="5"/>
      <c r="AG17" s="128">
        <v>6</v>
      </c>
      <c r="AH17" s="392">
        <f t="shared" si="7"/>
        <v>0</v>
      </c>
      <c r="AI17" s="572">
        <f t="shared" si="8"/>
        <v>0</v>
      </c>
      <c r="AJ17" s="572"/>
      <c r="AK17" s="392">
        <f t="shared" si="9"/>
        <v>0</v>
      </c>
      <c r="AL17" s="69">
        <f>'Year 1'!AU17</f>
        <v>0</v>
      </c>
      <c r="AM17" s="12">
        <v>0</v>
      </c>
      <c r="AN17" s="12">
        <v>0</v>
      </c>
      <c r="AO17" s="41">
        <f t="shared" si="10"/>
        <v>0</v>
      </c>
      <c r="AP17" s="12">
        <v>0</v>
      </c>
      <c r="AQ17" s="12">
        <v>0</v>
      </c>
      <c r="AR17" s="41">
        <f t="shared" si="11"/>
        <v>0</v>
      </c>
      <c r="AS17" s="12">
        <v>0</v>
      </c>
      <c r="AT17" s="41">
        <f t="shared" si="12"/>
        <v>0</v>
      </c>
      <c r="AU17" s="42">
        <f t="shared" si="13"/>
        <v>0</v>
      </c>
      <c r="AX17" s="218">
        <v>6</v>
      </c>
      <c r="AY17" s="572"/>
      <c r="AZ17" s="572"/>
      <c r="BA17" s="572"/>
      <c r="BB17" s="572"/>
      <c r="BC17" s="392"/>
      <c r="BD17" s="12">
        <v>0</v>
      </c>
      <c r="BE17" s="12">
        <v>0</v>
      </c>
      <c r="BF17" s="410">
        <f t="shared" si="17"/>
        <v>0</v>
      </c>
      <c r="BG17" s="139">
        <v>0</v>
      </c>
      <c r="BH17" s="12">
        <v>0</v>
      </c>
      <c r="BI17" s="410">
        <f t="shared" ref="BI17:BI18" si="19">SUM(BG17:BH17)</f>
        <v>0</v>
      </c>
      <c r="BJ17" s="12">
        <v>0</v>
      </c>
      <c r="BK17" s="404">
        <f t="shared" si="18"/>
        <v>0</v>
      </c>
    </row>
    <row r="18" spans="1:63" x14ac:dyDescent="0.35">
      <c r="A18" s="665" t="s">
        <v>98</v>
      </c>
      <c r="B18" s="623"/>
      <c r="C18" s="575">
        <f>'Year 1'!C18</f>
        <v>0</v>
      </c>
      <c r="D18" s="575"/>
      <c r="E18" s="95">
        <f>'Year 1'!E18</f>
        <v>0</v>
      </c>
      <c r="F18" s="12">
        <v>0</v>
      </c>
      <c r="G18" s="12">
        <v>0</v>
      </c>
      <c r="H18" s="13">
        <f t="shared" si="1"/>
        <v>0</v>
      </c>
      <c r="I18" s="12">
        <v>0</v>
      </c>
      <c r="J18" s="12">
        <v>0</v>
      </c>
      <c r="K18" s="13">
        <f t="shared" si="2"/>
        <v>0</v>
      </c>
      <c r="L18" s="12">
        <v>0</v>
      </c>
      <c r="M18" s="14">
        <f t="shared" si="3"/>
        <v>0</v>
      </c>
      <c r="N18" s="5"/>
      <c r="P18" s="665" t="s">
        <v>98</v>
      </c>
      <c r="Q18" s="623"/>
      <c r="R18" s="575">
        <v>0</v>
      </c>
      <c r="S18" s="575"/>
      <c r="T18" s="95">
        <f>'Year 1'!U18</f>
        <v>0</v>
      </c>
      <c r="U18" s="88">
        <f>'Year 1'!AU18</f>
        <v>0</v>
      </c>
      <c r="V18" s="12">
        <v>0</v>
      </c>
      <c r="W18" s="12">
        <v>0</v>
      </c>
      <c r="X18" s="57">
        <f t="shared" si="4"/>
        <v>0</v>
      </c>
      <c r="Y18" s="12">
        <v>0</v>
      </c>
      <c r="Z18" s="12">
        <v>0</v>
      </c>
      <c r="AA18" s="57">
        <f t="shared" si="5"/>
        <v>0</v>
      </c>
      <c r="AB18" s="12">
        <v>0</v>
      </c>
      <c r="AC18" s="57">
        <f t="shared" si="6"/>
        <v>0</v>
      </c>
      <c r="AD18" s="58">
        <f t="shared" si="0"/>
        <v>0</v>
      </c>
      <c r="AE18" s="5"/>
      <c r="AG18" s="665" t="s">
        <v>98</v>
      </c>
      <c r="AH18" s="623"/>
      <c r="AI18" s="572">
        <f t="shared" si="8"/>
        <v>0</v>
      </c>
      <c r="AJ18" s="572"/>
      <c r="AK18" s="392">
        <f t="shared" si="9"/>
        <v>0</v>
      </c>
      <c r="AL18" s="69">
        <f>'Year 1'!AU18</f>
        <v>0</v>
      </c>
      <c r="AM18" s="12">
        <v>0</v>
      </c>
      <c r="AN18" s="12">
        <v>0</v>
      </c>
      <c r="AO18" s="41">
        <f t="shared" si="10"/>
        <v>0</v>
      </c>
      <c r="AP18" s="12">
        <v>0</v>
      </c>
      <c r="AQ18" s="12">
        <v>0</v>
      </c>
      <c r="AR18" s="41">
        <f t="shared" si="11"/>
        <v>0</v>
      </c>
      <c r="AS18" s="12">
        <v>0</v>
      </c>
      <c r="AT18" s="41">
        <f t="shared" si="12"/>
        <v>0</v>
      </c>
      <c r="AU18" s="42">
        <f t="shared" si="13"/>
        <v>0</v>
      </c>
      <c r="AX18" s="620" t="s">
        <v>98</v>
      </c>
      <c r="AY18" s="577"/>
      <c r="AZ18" s="577"/>
      <c r="BA18" s="572">
        <v>0</v>
      </c>
      <c r="BB18" s="572"/>
      <c r="BC18" s="392"/>
      <c r="BD18" s="12">
        <v>0</v>
      </c>
      <c r="BE18" s="12">
        <v>0</v>
      </c>
      <c r="BF18" s="410">
        <f t="shared" si="17"/>
        <v>0</v>
      </c>
      <c r="BG18" s="139">
        <v>0</v>
      </c>
      <c r="BH18" s="12">
        <v>0</v>
      </c>
      <c r="BI18" s="410">
        <f t="shared" si="19"/>
        <v>0</v>
      </c>
      <c r="BJ18" s="12">
        <v>0</v>
      </c>
      <c r="BK18" s="404">
        <f t="shared" si="18"/>
        <v>0</v>
      </c>
    </row>
    <row r="19" spans="1:63" ht="16" thickBot="1" x14ac:dyDescent="0.4">
      <c r="A19" s="694" t="s">
        <v>161</v>
      </c>
      <c r="B19" s="695"/>
      <c r="C19" s="695"/>
      <c r="D19" s="695"/>
      <c r="E19" s="696"/>
      <c r="F19" s="21">
        <f>SUM(F12:F18)</f>
        <v>0</v>
      </c>
      <c r="G19" s="21">
        <f>SUM(G12:G18)</f>
        <v>0</v>
      </c>
      <c r="H19" s="21">
        <f>SUM(H12:H18)</f>
        <v>0</v>
      </c>
      <c r="I19" s="21">
        <f t="shared" ref="I19:L19" si="20">SUM(I12:I18)</f>
        <v>0</v>
      </c>
      <c r="J19" s="21">
        <f t="shared" si="20"/>
        <v>0</v>
      </c>
      <c r="K19" s="21">
        <f t="shared" si="20"/>
        <v>0</v>
      </c>
      <c r="L19" s="21">
        <f t="shared" si="20"/>
        <v>0</v>
      </c>
      <c r="M19" s="15">
        <f>SUM(M12:M18)</f>
        <v>0</v>
      </c>
      <c r="N19" s="5"/>
      <c r="P19" s="694" t="s">
        <v>161</v>
      </c>
      <c r="Q19" s="695"/>
      <c r="R19" s="695"/>
      <c r="S19" s="695"/>
      <c r="T19" s="696"/>
      <c r="U19" s="64">
        <f>SUM(U12:U18)</f>
        <v>0</v>
      </c>
      <c r="V19" s="64">
        <f>SUM(V12:V18)</f>
        <v>0</v>
      </c>
      <c r="W19" s="64">
        <f>SUM(W12:W18)</f>
        <v>0</v>
      </c>
      <c r="X19" s="64">
        <f t="shared" ref="X19:AB19" si="21">SUM(X12:X18)</f>
        <v>0</v>
      </c>
      <c r="Y19" s="64">
        <f>SUM(Y12:Y18)</f>
        <v>0</v>
      </c>
      <c r="Z19" s="64">
        <f t="shared" si="21"/>
        <v>0</v>
      </c>
      <c r="AA19" s="64">
        <f>SUM(AA12:AA18)</f>
        <v>0</v>
      </c>
      <c r="AB19" s="64">
        <f t="shared" si="21"/>
        <v>0</v>
      </c>
      <c r="AC19" s="64">
        <f>SUM(AC12:AC18)</f>
        <v>0</v>
      </c>
      <c r="AD19" s="56">
        <f>SUM(AD12:AD18)</f>
        <v>0</v>
      </c>
      <c r="AE19" s="5"/>
      <c r="AG19" s="694" t="s">
        <v>161</v>
      </c>
      <c r="AH19" s="695"/>
      <c r="AI19" s="695"/>
      <c r="AJ19" s="695"/>
      <c r="AK19" s="696"/>
      <c r="AL19" s="39">
        <f>SUM(AL12:AL18)</f>
        <v>0</v>
      </c>
      <c r="AM19" s="39">
        <f>SUM(AM12:AM18)</f>
        <v>0</v>
      </c>
      <c r="AN19" s="39">
        <f>SUM(AN12:AN18)</f>
        <v>0</v>
      </c>
      <c r="AO19" s="39">
        <f>SUM(AO12:AO18)</f>
        <v>0</v>
      </c>
      <c r="AP19" s="39">
        <f>SUM(AP12:AP18)</f>
        <v>0</v>
      </c>
      <c r="AQ19" s="39">
        <f t="shared" ref="AQ19:AR19" si="22">SUM(AQ12:AQ18)</f>
        <v>0</v>
      </c>
      <c r="AR19" s="39">
        <f t="shared" si="22"/>
        <v>0</v>
      </c>
      <c r="AS19" s="39">
        <f t="shared" ref="AS19:AU19" si="23">SUM(AS12:AS18)</f>
        <v>0</v>
      </c>
      <c r="AT19" s="39">
        <f>SUM(AT12:AT18)</f>
        <v>0</v>
      </c>
      <c r="AU19" s="40">
        <f t="shared" si="23"/>
        <v>0</v>
      </c>
      <c r="AX19" s="694" t="s">
        <v>99</v>
      </c>
      <c r="AY19" s="695"/>
      <c r="AZ19" s="695"/>
      <c r="BA19" s="695"/>
      <c r="BB19" s="695"/>
      <c r="BC19" s="696"/>
      <c r="BD19" s="407">
        <f>SUM(BD12:BD18)</f>
        <v>0</v>
      </c>
      <c r="BE19" s="407">
        <f>SUM(BE12:BE18)</f>
        <v>0</v>
      </c>
      <c r="BF19" s="407">
        <f t="shared" ref="BF19" si="24">SUM(BF12:BF18)</f>
        <v>0</v>
      </c>
      <c r="BG19" s="407">
        <f>SUM(BG12:BG18)</f>
        <v>0</v>
      </c>
      <c r="BH19" s="407">
        <f t="shared" ref="BH19" si="25">SUM(BH12:BH18)</f>
        <v>0</v>
      </c>
      <c r="BI19" s="407">
        <f>SUM(BI12:BI18)</f>
        <v>0</v>
      </c>
      <c r="BJ19" s="407">
        <f t="shared" ref="BJ19" si="26">SUM(BJ12:BJ18)</f>
        <v>0</v>
      </c>
      <c r="BK19" s="423">
        <f>SUM(BK12:BK18)</f>
        <v>0</v>
      </c>
    </row>
    <row r="20" spans="1:63" ht="3.75" customHeight="1" thickBot="1" x14ac:dyDescent="0.4">
      <c r="F20" s="3"/>
      <c r="G20" s="3"/>
      <c r="T20" s="395"/>
      <c r="Y20" s="89"/>
      <c r="Z20" s="89"/>
      <c r="AA20" s="89"/>
      <c r="AB20" s="89"/>
      <c r="AC20" s="89"/>
      <c r="AD20" s="89"/>
      <c r="AK20" s="395"/>
      <c r="BC20" s="395"/>
    </row>
    <row r="21" spans="1:63" s="20" customFormat="1" x14ac:dyDescent="0.35">
      <c r="A21" s="580" t="s">
        <v>100</v>
      </c>
      <c r="B21" s="581"/>
      <c r="C21" s="581"/>
      <c r="D21" s="581"/>
      <c r="E21" s="581"/>
      <c r="F21" s="581"/>
      <c r="G21" s="581"/>
      <c r="H21" s="581"/>
      <c r="I21" s="581"/>
      <c r="J21" s="581"/>
      <c r="K21" s="581"/>
      <c r="L21" s="581"/>
      <c r="M21" s="638"/>
      <c r="P21" s="580" t="s">
        <v>100</v>
      </c>
      <c r="Q21" s="581"/>
      <c r="R21" s="581"/>
      <c r="S21" s="581"/>
      <c r="T21" s="581"/>
      <c r="U21" s="581"/>
      <c r="V21" s="581"/>
      <c r="W21" s="581"/>
      <c r="X21" s="581"/>
      <c r="Y21" s="581"/>
      <c r="Z21" s="581"/>
      <c r="AA21" s="581"/>
      <c r="AB21" s="581"/>
      <c r="AC21" s="581"/>
      <c r="AD21" s="99"/>
      <c r="AG21" s="580" t="s">
        <v>100</v>
      </c>
      <c r="AH21" s="581"/>
      <c r="AI21" s="581"/>
      <c r="AJ21" s="581"/>
      <c r="AK21" s="581"/>
      <c r="AL21" s="581"/>
      <c r="AM21" s="581"/>
      <c r="AN21" s="581"/>
      <c r="AO21" s="581"/>
      <c r="AP21" s="581"/>
      <c r="AQ21" s="581"/>
      <c r="AR21" s="581"/>
      <c r="AS21" s="581"/>
      <c r="AT21" s="581"/>
      <c r="AU21" s="99"/>
      <c r="AX21" s="580" t="s">
        <v>100</v>
      </c>
      <c r="AY21" s="581"/>
      <c r="AZ21" s="581"/>
      <c r="BA21" s="581"/>
      <c r="BB21" s="581"/>
      <c r="BC21" s="581"/>
      <c r="BD21" s="581"/>
      <c r="BE21" s="581"/>
      <c r="BF21" s="581"/>
      <c r="BG21" s="581"/>
      <c r="BH21" s="581"/>
      <c r="BI21" s="581"/>
      <c r="BJ21" s="581"/>
      <c r="BK21" s="638"/>
    </row>
    <row r="22" spans="1:63" s="20" customFormat="1" ht="31.5" customHeight="1" x14ac:dyDescent="0.35">
      <c r="A22" s="573" t="s">
        <v>101</v>
      </c>
      <c r="B22" s="570"/>
      <c r="C22" s="570" t="s">
        <v>85</v>
      </c>
      <c r="D22" s="570"/>
      <c r="E22" s="83" t="s">
        <v>86</v>
      </c>
      <c r="F22" s="96" t="s">
        <v>87</v>
      </c>
      <c r="G22" s="96" t="s">
        <v>88</v>
      </c>
      <c r="H22" s="101" t="s">
        <v>89</v>
      </c>
      <c r="I22" s="96" t="s">
        <v>90</v>
      </c>
      <c r="J22" s="96" t="s">
        <v>91</v>
      </c>
      <c r="K22" s="101" t="s">
        <v>92</v>
      </c>
      <c r="L22" s="96" t="s">
        <v>93</v>
      </c>
      <c r="M22" s="38" t="s">
        <v>94</v>
      </c>
      <c r="P22" s="573" t="s">
        <v>101</v>
      </c>
      <c r="Q22" s="570"/>
      <c r="R22" s="570" t="s">
        <v>85</v>
      </c>
      <c r="S22" s="570"/>
      <c r="T22" s="83" t="s">
        <v>86</v>
      </c>
      <c r="U22" s="28" t="s">
        <v>97</v>
      </c>
      <c r="V22" s="83" t="s">
        <v>87</v>
      </c>
      <c r="W22" s="83" t="s">
        <v>88</v>
      </c>
      <c r="X22" s="28" t="s">
        <v>89</v>
      </c>
      <c r="Y22" s="96" t="s">
        <v>90</v>
      </c>
      <c r="Z22" s="83" t="s">
        <v>91</v>
      </c>
      <c r="AA22" s="28" t="s">
        <v>92</v>
      </c>
      <c r="AB22" s="83" t="s">
        <v>93</v>
      </c>
      <c r="AC22" s="28" t="s">
        <v>94</v>
      </c>
      <c r="AD22" s="35" t="s">
        <v>95</v>
      </c>
      <c r="AG22" s="573" t="s">
        <v>101</v>
      </c>
      <c r="AH22" s="570"/>
      <c r="AI22" s="570" t="s">
        <v>85</v>
      </c>
      <c r="AJ22" s="570"/>
      <c r="AK22" s="83" t="s">
        <v>86</v>
      </c>
      <c r="AL22" s="28" t="s">
        <v>97</v>
      </c>
      <c r="AM22" s="83" t="s">
        <v>87</v>
      </c>
      <c r="AN22" s="83" t="s">
        <v>88</v>
      </c>
      <c r="AO22" s="28" t="s">
        <v>89</v>
      </c>
      <c r="AP22" s="96" t="s">
        <v>90</v>
      </c>
      <c r="AQ22" s="83" t="s">
        <v>91</v>
      </c>
      <c r="AR22" s="28" t="s">
        <v>92</v>
      </c>
      <c r="AS22" s="83" t="s">
        <v>93</v>
      </c>
      <c r="AT22" s="28" t="s">
        <v>96</v>
      </c>
      <c r="AU22" s="35" t="s">
        <v>160</v>
      </c>
      <c r="AX22" s="573" t="s">
        <v>101</v>
      </c>
      <c r="AY22" s="570"/>
      <c r="AZ22" s="570"/>
      <c r="BA22" s="570" t="s">
        <v>85</v>
      </c>
      <c r="BB22" s="570"/>
      <c r="BC22" s="83" t="s">
        <v>86</v>
      </c>
      <c r="BD22" s="83" t="s">
        <v>87</v>
      </c>
      <c r="BE22" s="83" t="s">
        <v>88</v>
      </c>
      <c r="BF22" s="28" t="s">
        <v>89</v>
      </c>
      <c r="BG22" s="96" t="s">
        <v>90</v>
      </c>
      <c r="BH22" s="83" t="s">
        <v>91</v>
      </c>
      <c r="BI22" s="28" t="s">
        <v>92</v>
      </c>
      <c r="BJ22" s="83" t="s">
        <v>93</v>
      </c>
      <c r="BK22" s="35" t="s">
        <v>249</v>
      </c>
    </row>
    <row r="23" spans="1:63" x14ac:dyDescent="0.35">
      <c r="A23" s="574">
        <f>'Year 1'!A23</f>
        <v>0</v>
      </c>
      <c r="B23" s="575"/>
      <c r="C23" s="575" t="s">
        <v>102</v>
      </c>
      <c r="D23" s="575"/>
      <c r="E23" s="95">
        <f>'Year 1'!E23</f>
        <v>0</v>
      </c>
      <c r="F23" s="12">
        <v>0</v>
      </c>
      <c r="G23" s="12">
        <v>0</v>
      </c>
      <c r="H23" s="13">
        <f>SUM(F23:G23)</f>
        <v>0</v>
      </c>
      <c r="I23" s="12">
        <v>0</v>
      </c>
      <c r="J23" s="12">
        <v>0</v>
      </c>
      <c r="K23" s="13">
        <f>SUM(I23:J23)</f>
        <v>0</v>
      </c>
      <c r="L23" s="12">
        <v>0</v>
      </c>
      <c r="M23" s="14">
        <f>SUM(H23, K23, L23)</f>
        <v>0</v>
      </c>
      <c r="N23" s="6"/>
      <c r="P23" s="574">
        <f>'Year 1'!P23</f>
        <v>0</v>
      </c>
      <c r="Q23" s="575"/>
      <c r="R23" s="575" t="s">
        <v>102</v>
      </c>
      <c r="S23" s="575"/>
      <c r="T23" s="95">
        <f>'Year 1'!U23</f>
        <v>0</v>
      </c>
      <c r="U23" s="88">
        <f>'Year 1'!AU23</f>
        <v>0</v>
      </c>
      <c r="V23" s="12">
        <v>0</v>
      </c>
      <c r="W23" s="12">
        <v>0</v>
      </c>
      <c r="X23" s="57">
        <f>SUM(V23:W23)</f>
        <v>0</v>
      </c>
      <c r="Y23" s="12">
        <v>0</v>
      </c>
      <c r="Z23" s="12">
        <v>0</v>
      </c>
      <c r="AA23" s="57">
        <f>SUM(Y23:Z23)</f>
        <v>0</v>
      </c>
      <c r="AB23" s="12">
        <v>0</v>
      </c>
      <c r="AC23" s="57">
        <f>SUM(X23, AA23, AB23)</f>
        <v>0</v>
      </c>
      <c r="AD23" s="58">
        <f>M23-AC23</f>
        <v>0</v>
      </c>
      <c r="AE23" s="6"/>
      <c r="AG23" s="571">
        <f>IF($S$86&lt;&gt;0, P23, A23)</f>
        <v>0</v>
      </c>
      <c r="AH23" s="572"/>
      <c r="AI23" s="572" t="s">
        <v>102</v>
      </c>
      <c r="AJ23" s="572"/>
      <c r="AK23" s="392">
        <f>IF($S$86&lt;&gt;0, U23, E23)</f>
        <v>0</v>
      </c>
      <c r="AL23" s="69">
        <f>'Year 1'!AU23</f>
        <v>0</v>
      </c>
      <c r="AM23" s="12">
        <v>0</v>
      </c>
      <c r="AN23" s="12">
        <v>0</v>
      </c>
      <c r="AO23" s="41">
        <f>SUM(AM23:AN23)</f>
        <v>0</v>
      </c>
      <c r="AP23" s="12">
        <v>0</v>
      </c>
      <c r="AQ23" s="12">
        <v>0</v>
      </c>
      <c r="AR23" s="41">
        <f>SUM(AP23:AQ23)</f>
        <v>0</v>
      </c>
      <c r="AS23" s="12">
        <v>0</v>
      </c>
      <c r="AT23" s="41">
        <f>SUM(AO23, AR23, AS23)</f>
        <v>0</v>
      </c>
      <c r="AU23" s="42">
        <f>IF($S$86&lt;&gt;0, AC23+AL23-AT23, M23+AL23-AT23)</f>
        <v>0</v>
      </c>
      <c r="AX23" s="571"/>
      <c r="AY23" s="572"/>
      <c r="AZ23" s="572"/>
      <c r="BA23" s="577" t="s">
        <v>102</v>
      </c>
      <c r="BB23" s="577"/>
      <c r="BC23" s="392"/>
      <c r="BD23" s="12">
        <v>0</v>
      </c>
      <c r="BE23" s="12">
        <v>0</v>
      </c>
      <c r="BF23" s="410">
        <f>SUM(BD23:BE23)</f>
        <v>0</v>
      </c>
      <c r="BG23" s="12">
        <v>0</v>
      </c>
      <c r="BH23" s="12">
        <v>0</v>
      </c>
      <c r="BI23" s="410">
        <f>SUM(BG23:BH23)</f>
        <v>0</v>
      </c>
      <c r="BJ23" s="12">
        <v>0</v>
      </c>
      <c r="BK23" s="404">
        <f>SUM(BF23, BI23, BJ23)</f>
        <v>0</v>
      </c>
    </row>
    <row r="24" spans="1:63" x14ac:dyDescent="0.35">
      <c r="A24" s="574">
        <f>'Year 1'!A24</f>
        <v>0</v>
      </c>
      <c r="B24" s="575"/>
      <c r="C24" s="575" t="s">
        <v>103</v>
      </c>
      <c r="D24" s="575"/>
      <c r="E24" s="95">
        <f>'Year 1'!E24</f>
        <v>0</v>
      </c>
      <c r="F24" s="12">
        <v>0</v>
      </c>
      <c r="G24" s="12">
        <v>0</v>
      </c>
      <c r="H24" s="13">
        <f t="shared" ref="H24:H27" si="27">SUM(F24:G24)</f>
        <v>0</v>
      </c>
      <c r="I24" s="12">
        <v>0</v>
      </c>
      <c r="J24" s="12">
        <v>0</v>
      </c>
      <c r="K24" s="13">
        <f t="shared" ref="K24" si="28">SUM(I24:J24)</f>
        <v>0</v>
      </c>
      <c r="L24" s="12">
        <v>0</v>
      </c>
      <c r="M24" s="14">
        <f t="shared" ref="M24:M27" si="29">SUM(H24, K24, L24)</f>
        <v>0</v>
      </c>
      <c r="N24" s="6"/>
      <c r="P24" s="574">
        <f>'Year 1'!P24</f>
        <v>0</v>
      </c>
      <c r="Q24" s="575"/>
      <c r="R24" s="575" t="s">
        <v>103</v>
      </c>
      <c r="S24" s="575"/>
      <c r="T24" s="95">
        <f>'Year 1'!U24</f>
        <v>0</v>
      </c>
      <c r="U24" s="88">
        <f>'Year 1'!AU24</f>
        <v>0</v>
      </c>
      <c r="V24" s="12">
        <v>0</v>
      </c>
      <c r="W24" s="12">
        <v>0</v>
      </c>
      <c r="X24" s="57">
        <f t="shared" ref="X24:X27" si="30">SUM(V24:W24)</f>
        <v>0</v>
      </c>
      <c r="Y24" s="12">
        <v>0</v>
      </c>
      <c r="Z24" s="12">
        <v>0</v>
      </c>
      <c r="AA24" s="57">
        <f>SUM(Y24:Z24)</f>
        <v>0</v>
      </c>
      <c r="AB24" s="12">
        <v>0</v>
      </c>
      <c r="AC24" s="57">
        <f t="shared" ref="AC24:AC27" si="31">SUM(X24, AA24, AB24)</f>
        <v>0</v>
      </c>
      <c r="AD24" s="58">
        <f>M24-AC24</f>
        <v>0</v>
      </c>
      <c r="AE24" s="6"/>
      <c r="AG24" s="571">
        <f t="shared" ref="AG24:AG27" si="32">IF($S$86&lt;&gt;0, P24, A24)</f>
        <v>0</v>
      </c>
      <c r="AH24" s="572"/>
      <c r="AI24" s="572" t="s">
        <v>103</v>
      </c>
      <c r="AJ24" s="572"/>
      <c r="AK24" s="392">
        <f t="shared" ref="AK24:AK27" si="33">IF($S$86&lt;&gt;0, U24, E24)</f>
        <v>0</v>
      </c>
      <c r="AL24" s="69">
        <f>'Year 1'!AU24</f>
        <v>0</v>
      </c>
      <c r="AM24" s="12">
        <v>0</v>
      </c>
      <c r="AN24" s="12">
        <v>0</v>
      </c>
      <c r="AO24" s="41">
        <f t="shared" ref="AO24:AO27" si="34">SUM(AM24:AN24)</f>
        <v>0</v>
      </c>
      <c r="AP24" s="12">
        <v>0</v>
      </c>
      <c r="AQ24" s="12">
        <v>0</v>
      </c>
      <c r="AR24" s="41">
        <f t="shared" ref="AR24:AR27" si="35">SUM(AP24:AQ24)</f>
        <v>0</v>
      </c>
      <c r="AS24" s="12">
        <v>0</v>
      </c>
      <c r="AT24" s="41">
        <f t="shared" ref="AT24:AT27" si="36">SUM(AO24, AR24, AS24)</f>
        <v>0</v>
      </c>
      <c r="AU24" s="42">
        <f t="shared" ref="AU24:AU27" si="37">IF($S$86&lt;&gt;0, AC24+AL24-AT24, M24+AL24-AT24)</f>
        <v>0</v>
      </c>
      <c r="AX24" s="571"/>
      <c r="AY24" s="572"/>
      <c r="AZ24" s="572"/>
      <c r="BA24" s="577" t="s">
        <v>103</v>
      </c>
      <c r="BB24" s="577"/>
      <c r="BC24" s="392"/>
      <c r="BD24" s="12">
        <v>0</v>
      </c>
      <c r="BE24" s="12">
        <v>0</v>
      </c>
      <c r="BF24" s="410">
        <f t="shared" ref="BF24:BF25" si="38">SUM(BD24:BE24)</f>
        <v>0</v>
      </c>
      <c r="BG24" s="12">
        <v>0</v>
      </c>
      <c r="BH24" s="12">
        <v>0</v>
      </c>
      <c r="BI24" s="410">
        <f t="shared" ref="BI24" si="39">SUM(BG24:BH24)</f>
        <v>0</v>
      </c>
      <c r="BJ24" s="12">
        <v>0</v>
      </c>
      <c r="BK24" s="404">
        <f t="shared" ref="BK24:BK25" si="40">SUM(BF24, BI24, BJ24)</f>
        <v>0</v>
      </c>
    </row>
    <row r="25" spans="1:63" x14ac:dyDescent="0.35">
      <c r="A25" s="574">
        <f>'Year 1'!A25</f>
        <v>0</v>
      </c>
      <c r="B25" s="575"/>
      <c r="C25" s="575" t="s">
        <v>104</v>
      </c>
      <c r="D25" s="575"/>
      <c r="E25" s="95">
        <f>'Year 1'!E25</f>
        <v>0</v>
      </c>
      <c r="F25" s="12">
        <v>0</v>
      </c>
      <c r="G25" s="12">
        <v>0</v>
      </c>
      <c r="H25" s="13">
        <f>SUM(F25:G25)</f>
        <v>0</v>
      </c>
      <c r="I25" s="12">
        <v>0</v>
      </c>
      <c r="J25" s="12">
        <v>0</v>
      </c>
      <c r="K25" s="13">
        <f>SUM(I25:J25)</f>
        <v>0</v>
      </c>
      <c r="L25" s="12">
        <v>0</v>
      </c>
      <c r="M25" s="14">
        <f t="shared" si="29"/>
        <v>0</v>
      </c>
      <c r="N25" s="6"/>
      <c r="P25" s="574">
        <f>'Year 1'!P25</f>
        <v>0</v>
      </c>
      <c r="Q25" s="575"/>
      <c r="R25" s="575" t="s">
        <v>104</v>
      </c>
      <c r="S25" s="575"/>
      <c r="T25" s="95">
        <f>'Year 1'!U25</f>
        <v>0</v>
      </c>
      <c r="U25" s="88">
        <f>'Year 1'!AU25</f>
        <v>0</v>
      </c>
      <c r="V25" s="12">
        <v>0</v>
      </c>
      <c r="W25" s="12">
        <v>0</v>
      </c>
      <c r="X25" s="57">
        <f t="shared" si="30"/>
        <v>0</v>
      </c>
      <c r="Y25" s="12">
        <v>0</v>
      </c>
      <c r="Z25" s="12">
        <v>0</v>
      </c>
      <c r="AA25" s="57">
        <f>SUM(Y25:Z25)</f>
        <v>0</v>
      </c>
      <c r="AB25" s="12">
        <v>0</v>
      </c>
      <c r="AC25" s="57">
        <f t="shared" si="31"/>
        <v>0</v>
      </c>
      <c r="AD25" s="58">
        <f>M25-AC25</f>
        <v>0</v>
      </c>
      <c r="AE25" s="6"/>
      <c r="AG25" s="571">
        <f t="shared" si="32"/>
        <v>0</v>
      </c>
      <c r="AH25" s="572"/>
      <c r="AI25" s="572" t="s">
        <v>104</v>
      </c>
      <c r="AJ25" s="572"/>
      <c r="AK25" s="392">
        <f t="shared" si="33"/>
        <v>0</v>
      </c>
      <c r="AL25" s="69">
        <f>'Year 1'!AU25</f>
        <v>0</v>
      </c>
      <c r="AM25" s="12">
        <v>0</v>
      </c>
      <c r="AN25" s="12">
        <v>0</v>
      </c>
      <c r="AO25" s="41">
        <f t="shared" si="34"/>
        <v>0</v>
      </c>
      <c r="AP25" s="12">
        <v>0</v>
      </c>
      <c r="AQ25" s="12">
        <v>0</v>
      </c>
      <c r="AR25" s="41">
        <f>SUM(AP25:AQ25)</f>
        <v>0</v>
      </c>
      <c r="AS25" s="12">
        <v>0</v>
      </c>
      <c r="AT25" s="41">
        <f t="shared" si="36"/>
        <v>0</v>
      </c>
      <c r="AU25" s="42">
        <f t="shared" si="37"/>
        <v>0</v>
      </c>
      <c r="AX25" s="571"/>
      <c r="AY25" s="572"/>
      <c r="AZ25" s="572"/>
      <c r="BA25" s="577" t="s">
        <v>104</v>
      </c>
      <c r="BB25" s="577"/>
      <c r="BC25" s="392"/>
      <c r="BD25" s="12">
        <v>0</v>
      </c>
      <c r="BE25" s="12">
        <v>0</v>
      </c>
      <c r="BF25" s="410">
        <f t="shared" si="38"/>
        <v>0</v>
      </c>
      <c r="BG25" s="12">
        <v>0</v>
      </c>
      <c r="BH25" s="12">
        <v>0</v>
      </c>
      <c r="BI25" s="410">
        <f>SUM(BG25:BH25)</f>
        <v>0</v>
      </c>
      <c r="BJ25" s="12">
        <v>0</v>
      </c>
      <c r="BK25" s="404">
        <f t="shared" si="40"/>
        <v>0</v>
      </c>
    </row>
    <row r="26" spans="1:63" x14ac:dyDescent="0.35">
      <c r="A26" s="574">
        <f>'Year 1'!A26</f>
        <v>0</v>
      </c>
      <c r="B26" s="575"/>
      <c r="C26" s="575" t="s">
        <v>105</v>
      </c>
      <c r="D26" s="575"/>
      <c r="E26" s="95">
        <f>'Year 1'!E26</f>
        <v>0</v>
      </c>
      <c r="F26" s="12">
        <v>0</v>
      </c>
      <c r="G26" s="12">
        <v>0</v>
      </c>
      <c r="H26" s="13">
        <f t="shared" si="27"/>
        <v>0</v>
      </c>
      <c r="I26" s="12">
        <v>0</v>
      </c>
      <c r="J26" s="12">
        <v>0</v>
      </c>
      <c r="K26" s="13">
        <f>SUM(I26:J26)</f>
        <v>0</v>
      </c>
      <c r="L26" s="12">
        <v>0</v>
      </c>
      <c r="M26" s="14">
        <f t="shared" si="29"/>
        <v>0</v>
      </c>
      <c r="N26" s="6"/>
      <c r="P26" s="574">
        <f>'Year 1'!P26</f>
        <v>0</v>
      </c>
      <c r="Q26" s="575"/>
      <c r="R26" s="575" t="s">
        <v>105</v>
      </c>
      <c r="S26" s="575"/>
      <c r="T26" s="95">
        <f>'Year 1'!U26</f>
        <v>0</v>
      </c>
      <c r="U26" s="88">
        <f>'Year 1'!AU26</f>
        <v>0</v>
      </c>
      <c r="V26" s="12">
        <v>0</v>
      </c>
      <c r="W26" s="12">
        <v>0</v>
      </c>
      <c r="X26" s="57">
        <f t="shared" si="30"/>
        <v>0</v>
      </c>
      <c r="Y26" s="12">
        <v>0</v>
      </c>
      <c r="Z26" s="12">
        <v>0</v>
      </c>
      <c r="AA26" s="57">
        <f t="shared" ref="AA26:AA27" si="41">SUM(Y26:Z26)</f>
        <v>0</v>
      </c>
      <c r="AB26" s="12">
        <v>0</v>
      </c>
      <c r="AC26" s="57">
        <f t="shared" si="31"/>
        <v>0</v>
      </c>
      <c r="AD26" s="58">
        <f>M26-AC26</f>
        <v>0</v>
      </c>
      <c r="AE26" s="6"/>
      <c r="AG26" s="571">
        <f t="shared" si="32"/>
        <v>0</v>
      </c>
      <c r="AH26" s="572"/>
      <c r="AI26" s="572" t="s">
        <v>105</v>
      </c>
      <c r="AJ26" s="572"/>
      <c r="AK26" s="392">
        <f t="shared" si="33"/>
        <v>0</v>
      </c>
      <c r="AL26" s="69">
        <f>'Year 1'!AU26</f>
        <v>0</v>
      </c>
      <c r="AM26" s="12">
        <v>0</v>
      </c>
      <c r="AN26" s="12">
        <v>0</v>
      </c>
      <c r="AO26" s="41">
        <f t="shared" si="34"/>
        <v>0</v>
      </c>
      <c r="AP26" s="12">
        <v>0</v>
      </c>
      <c r="AQ26" s="12">
        <v>0</v>
      </c>
      <c r="AR26" s="41">
        <f>SUM(AP26:AQ26)</f>
        <v>0</v>
      </c>
      <c r="AS26" s="12">
        <v>0</v>
      </c>
      <c r="AT26" s="41">
        <f t="shared" si="36"/>
        <v>0</v>
      </c>
      <c r="AU26" s="42">
        <f t="shared" si="37"/>
        <v>0</v>
      </c>
      <c r="AX26" s="571"/>
      <c r="AY26" s="572"/>
      <c r="AZ26" s="572"/>
      <c r="BA26" s="577" t="s">
        <v>105</v>
      </c>
      <c r="BB26" s="577"/>
      <c r="BC26" s="392"/>
      <c r="BD26" s="12">
        <v>0</v>
      </c>
      <c r="BE26" s="12">
        <v>0</v>
      </c>
      <c r="BF26" s="410">
        <f>SUM(BD26:BE26)</f>
        <v>0</v>
      </c>
      <c r="BG26" s="12">
        <v>0</v>
      </c>
      <c r="BH26" s="12">
        <v>0</v>
      </c>
      <c r="BI26" s="410">
        <f t="shared" ref="BI26:BI27" si="42">SUM(BG26:BH26)</f>
        <v>0</v>
      </c>
      <c r="BJ26" s="12">
        <v>0</v>
      </c>
      <c r="BK26" s="404">
        <f>SUM(BF26, BI26, BJ26)</f>
        <v>0</v>
      </c>
    </row>
    <row r="27" spans="1:63" x14ac:dyDescent="0.35">
      <c r="A27" s="574">
        <f>'Year 1'!A27</f>
        <v>0</v>
      </c>
      <c r="B27" s="575"/>
      <c r="C27" s="575" t="s">
        <v>106</v>
      </c>
      <c r="D27" s="575"/>
      <c r="E27" s="95">
        <f>'Year 1'!E27</f>
        <v>0</v>
      </c>
      <c r="F27" s="12">
        <v>0</v>
      </c>
      <c r="G27" s="12">
        <v>0</v>
      </c>
      <c r="H27" s="13">
        <f t="shared" si="27"/>
        <v>0</v>
      </c>
      <c r="I27" s="12">
        <v>0</v>
      </c>
      <c r="J27" s="12">
        <v>0</v>
      </c>
      <c r="K27" s="13">
        <f>SUM(I27:J27)</f>
        <v>0</v>
      </c>
      <c r="L27" s="12">
        <v>0</v>
      </c>
      <c r="M27" s="14">
        <f t="shared" si="29"/>
        <v>0</v>
      </c>
      <c r="N27" s="6"/>
      <c r="P27" s="574">
        <f>'Year 1'!P27</f>
        <v>0</v>
      </c>
      <c r="Q27" s="575"/>
      <c r="R27" s="575" t="s">
        <v>106</v>
      </c>
      <c r="S27" s="575"/>
      <c r="T27" s="95">
        <f>'Year 1'!U27</f>
        <v>0</v>
      </c>
      <c r="U27" s="88">
        <f>'Year 1'!AU27</f>
        <v>0</v>
      </c>
      <c r="V27" s="12">
        <v>0</v>
      </c>
      <c r="W27" s="12">
        <v>0</v>
      </c>
      <c r="X27" s="57">
        <f t="shared" si="30"/>
        <v>0</v>
      </c>
      <c r="Y27" s="12">
        <v>0</v>
      </c>
      <c r="Z27" s="12">
        <v>0</v>
      </c>
      <c r="AA27" s="57">
        <f t="shared" si="41"/>
        <v>0</v>
      </c>
      <c r="AB27" s="12">
        <v>0</v>
      </c>
      <c r="AC27" s="57">
        <f t="shared" si="31"/>
        <v>0</v>
      </c>
      <c r="AD27" s="58">
        <f>M27-AC27</f>
        <v>0</v>
      </c>
      <c r="AE27" s="6"/>
      <c r="AG27" s="571">
        <f t="shared" si="32"/>
        <v>0</v>
      </c>
      <c r="AH27" s="572"/>
      <c r="AI27" s="572" t="s">
        <v>106</v>
      </c>
      <c r="AJ27" s="572"/>
      <c r="AK27" s="392">
        <f t="shared" si="33"/>
        <v>0</v>
      </c>
      <c r="AL27" s="69">
        <f>'Year 1'!AU27</f>
        <v>0</v>
      </c>
      <c r="AM27" s="12">
        <v>0</v>
      </c>
      <c r="AN27" s="12">
        <v>0</v>
      </c>
      <c r="AO27" s="41">
        <f t="shared" si="34"/>
        <v>0</v>
      </c>
      <c r="AP27" s="12">
        <v>0</v>
      </c>
      <c r="AQ27" s="12">
        <v>0</v>
      </c>
      <c r="AR27" s="41">
        <f t="shared" si="35"/>
        <v>0</v>
      </c>
      <c r="AS27" s="12">
        <v>0</v>
      </c>
      <c r="AT27" s="41">
        <f t="shared" si="36"/>
        <v>0</v>
      </c>
      <c r="AU27" s="42">
        <f t="shared" si="37"/>
        <v>0</v>
      </c>
      <c r="AX27" s="571"/>
      <c r="AY27" s="572"/>
      <c r="AZ27" s="572"/>
      <c r="BA27" s="572" t="s">
        <v>106</v>
      </c>
      <c r="BB27" s="572"/>
      <c r="BC27" s="392"/>
      <c r="BD27" s="12">
        <v>0</v>
      </c>
      <c r="BE27" s="12">
        <v>0</v>
      </c>
      <c r="BF27" s="410">
        <f t="shared" ref="BF27" si="43">SUM(BD27:BE27)</f>
        <v>0</v>
      </c>
      <c r="BG27" s="12">
        <v>0</v>
      </c>
      <c r="BH27" s="12">
        <v>0</v>
      </c>
      <c r="BI27" s="410">
        <f t="shared" si="42"/>
        <v>0</v>
      </c>
      <c r="BJ27" s="12">
        <v>0</v>
      </c>
      <c r="BK27" s="404">
        <f t="shared" ref="BK27" si="44">SUM(BF27, BI27, BJ27)</f>
        <v>0</v>
      </c>
    </row>
    <row r="28" spans="1:63" ht="16" thickBot="1" x14ac:dyDescent="0.4">
      <c r="A28" s="396" t="s">
        <v>107</v>
      </c>
      <c r="B28" s="397"/>
      <c r="C28" s="731">
        <f>SUM(A23:B27)</f>
        <v>0</v>
      </c>
      <c r="D28" s="731"/>
      <c r="E28" s="399">
        <f>'Year 1'!E28</f>
        <v>0</v>
      </c>
      <c r="F28" s="400">
        <f>SUM(F23:F27)</f>
        <v>0</v>
      </c>
      <c r="G28" s="400">
        <f t="shared" ref="G28:L28" si="45">SUM(G23:G27)</f>
        <v>0</v>
      </c>
      <c r="H28" s="400">
        <f>SUM(H23:H27)</f>
        <v>0</v>
      </c>
      <c r="I28" s="400">
        <f>SUM(I23:I27)</f>
        <v>0</v>
      </c>
      <c r="J28" s="400">
        <f>SUM(J23:J27)</f>
        <v>0</v>
      </c>
      <c r="K28" s="400">
        <f>SUM(K23:K27)</f>
        <v>0</v>
      </c>
      <c r="L28" s="400">
        <f t="shared" si="45"/>
        <v>0</v>
      </c>
      <c r="M28" s="401">
        <f>SUM(M23:M27)</f>
        <v>0</v>
      </c>
      <c r="N28" s="6"/>
      <c r="P28" s="4" t="s">
        <v>107</v>
      </c>
      <c r="Q28" s="100"/>
      <c r="R28" s="676">
        <f>SUM(P23:Q27)</f>
        <v>0</v>
      </c>
      <c r="S28" s="676"/>
      <c r="T28" s="388">
        <f>'Year 1'!U28</f>
        <v>0</v>
      </c>
      <c r="U28" s="64">
        <f>SUM(U23:U27)</f>
        <v>0</v>
      </c>
      <c r="V28" s="64">
        <f>SUM(V23:V27)</f>
        <v>0</v>
      </c>
      <c r="W28" s="64">
        <f t="shared" ref="W28:AB28" si="46">SUM(W23:W27)</f>
        <v>0</v>
      </c>
      <c r="X28" s="64">
        <f t="shared" si="46"/>
        <v>0</v>
      </c>
      <c r="Y28" s="64">
        <f>SUM(Y23:Y27)</f>
        <v>0</v>
      </c>
      <c r="Z28" s="64">
        <f t="shared" ref="Z28" si="47">SUM(Z23:Z27)</f>
        <v>0</v>
      </c>
      <c r="AA28" s="64">
        <f>SUM(AA23:AA27)</f>
        <v>0</v>
      </c>
      <c r="AB28" s="64">
        <f t="shared" si="46"/>
        <v>0</v>
      </c>
      <c r="AC28" s="64">
        <f>SUM(AC23:AC27)</f>
        <v>0</v>
      </c>
      <c r="AD28" s="56">
        <f>SUM(AD23:AD27)</f>
        <v>0</v>
      </c>
      <c r="AE28" s="6"/>
      <c r="AG28" s="396" t="s">
        <v>107</v>
      </c>
      <c r="AH28" s="397"/>
      <c r="AI28" s="732">
        <f>SUM(AG23:AH27)</f>
        <v>0</v>
      </c>
      <c r="AJ28" s="732"/>
      <c r="AK28" s="394">
        <f>IF($S$86&lt;&gt;0, U28, E28)</f>
        <v>0</v>
      </c>
      <c r="AL28" s="398">
        <f>SUM(AL23:AL27)</f>
        <v>0</v>
      </c>
      <c r="AM28" s="398">
        <f>SUM(AM23:AM27)</f>
        <v>0</v>
      </c>
      <c r="AN28" s="398">
        <f t="shared" ref="AN28:AU28" si="48">SUM(AN23:AN27)</f>
        <v>0</v>
      </c>
      <c r="AO28" s="398">
        <f>SUM(AO23:AO27)</f>
        <v>0</v>
      </c>
      <c r="AP28" s="398">
        <f>SUM(AP23:AP27)</f>
        <v>0</v>
      </c>
      <c r="AQ28" s="398">
        <f t="shared" ref="AQ28:AS28" si="49">SUM(AQ23:AQ27)</f>
        <v>0</v>
      </c>
      <c r="AR28" s="398">
        <f t="shared" si="49"/>
        <v>0</v>
      </c>
      <c r="AS28" s="398">
        <f t="shared" si="49"/>
        <v>0</v>
      </c>
      <c r="AT28" s="398">
        <f>SUM(AT23:AT27)</f>
        <v>0</v>
      </c>
      <c r="AU28" s="72">
        <f t="shared" si="48"/>
        <v>0</v>
      </c>
      <c r="AX28" s="597" t="s">
        <v>107</v>
      </c>
      <c r="AY28" s="598"/>
      <c r="AZ28" s="598"/>
      <c r="BA28" s="686">
        <f>SUM(AX23:AZ27)</f>
        <v>0</v>
      </c>
      <c r="BB28" s="686"/>
      <c r="BC28" s="251"/>
      <c r="BD28" s="407">
        <f>SUM(BD23:BD27)</f>
        <v>0</v>
      </c>
      <c r="BE28" s="407">
        <f t="shared" ref="BE28:BF28" si="50">SUM(BE23:BE27)</f>
        <v>0</v>
      </c>
      <c r="BF28" s="407">
        <f t="shared" si="50"/>
        <v>0</v>
      </c>
      <c r="BG28" s="407">
        <f>SUM(BG23:BG27)</f>
        <v>0</v>
      </c>
      <c r="BH28" s="407">
        <f t="shared" ref="BH28" si="51">SUM(BH23:BH27)</f>
        <v>0</v>
      </c>
      <c r="BI28" s="407">
        <f>SUM(BI23:BI27)</f>
        <v>0</v>
      </c>
      <c r="BJ28" s="407">
        <f>SUM(BJ23:BJ27)</f>
        <v>0</v>
      </c>
      <c r="BK28" s="423">
        <f>SUM(BK23:BK27)</f>
        <v>0</v>
      </c>
    </row>
    <row r="29" spans="1:63" ht="3.75" customHeight="1" thickBot="1" x14ac:dyDescent="0.4">
      <c r="A29" s="733"/>
      <c r="B29" s="733"/>
      <c r="C29" s="733"/>
      <c r="D29" s="733"/>
      <c r="E29" s="733"/>
      <c r="F29" s="733"/>
      <c r="G29" s="733"/>
      <c r="H29" s="733"/>
      <c r="I29" s="733"/>
      <c r="J29" s="733"/>
      <c r="K29" s="733"/>
      <c r="L29" s="733"/>
      <c r="M29" s="733"/>
      <c r="N29" s="6"/>
      <c r="P29" s="664"/>
      <c r="Q29" s="664"/>
      <c r="R29" s="664"/>
      <c r="S29" s="664"/>
      <c r="T29" s="664"/>
      <c r="U29" s="664"/>
      <c r="V29" s="664"/>
      <c r="W29" s="664"/>
      <c r="X29" s="664"/>
      <c r="Y29" s="664"/>
      <c r="Z29" s="664"/>
      <c r="AA29" s="664"/>
      <c r="AB29" s="664"/>
      <c r="AC29" s="664"/>
      <c r="AD29" s="664"/>
      <c r="AE29" s="6"/>
      <c r="AG29" s="733"/>
      <c r="AH29" s="733"/>
      <c r="AI29" s="733"/>
      <c r="AJ29" s="733"/>
      <c r="AK29" s="733"/>
      <c r="AL29" s="733"/>
      <c r="AM29" s="733"/>
      <c r="AN29" s="733"/>
      <c r="AO29" s="733"/>
      <c r="AP29" s="733"/>
      <c r="AQ29" s="733"/>
      <c r="AR29" s="733"/>
      <c r="AS29" s="733"/>
      <c r="AT29" s="733"/>
      <c r="AU29" s="733"/>
      <c r="AX29" s="584"/>
      <c r="AY29" s="584"/>
      <c r="AZ29" s="584"/>
      <c r="BA29" s="584"/>
      <c r="BB29" s="584"/>
      <c r="BC29" s="584"/>
      <c r="BD29" s="584"/>
      <c r="BE29" s="584"/>
      <c r="BF29" s="584"/>
      <c r="BG29" s="584"/>
      <c r="BH29" s="584"/>
      <c r="BI29" s="584"/>
      <c r="BJ29" s="584"/>
      <c r="BK29" s="584"/>
    </row>
    <row r="30" spans="1:63" ht="16" thickBot="1" x14ac:dyDescent="0.4">
      <c r="A30" s="655" t="s">
        <v>108</v>
      </c>
      <c r="B30" s="656"/>
      <c r="C30" s="656"/>
      <c r="D30" s="656"/>
      <c r="E30" s="656"/>
      <c r="F30" s="19">
        <f>SUM(F28, F19)</f>
        <v>0</v>
      </c>
      <c r="G30" s="19">
        <f t="shared" ref="G30:L30" si="52">SUM(G28, G19)</f>
        <v>0</v>
      </c>
      <c r="H30" s="19">
        <f>SUM(H28, H19)</f>
        <v>0</v>
      </c>
      <c r="I30" s="19">
        <f t="shared" si="52"/>
        <v>0</v>
      </c>
      <c r="J30" s="19">
        <f>SUM(J28, J19)</f>
        <v>0</v>
      </c>
      <c r="K30" s="19">
        <f t="shared" ref="K30" si="53">SUM(K28, K19)</f>
        <v>0</v>
      </c>
      <c r="L30" s="19">
        <f t="shared" si="52"/>
        <v>0</v>
      </c>
      <c r="M30" s="18">
        <f>SUM(M28, M19)</f>
        <v>0</v>
      </c>
      <c r="N30" s="6"/>
      <c r="P30" s="655" t="s">
        <v>108</v>
      </c>
      <c r="Q30" s="656"/>
      <c r="R30" s="656"/>
      <c r="S30" s="656"/>
      <c r="T30" s="656"/>
      <c r="U30" s="59">
        <f>SUM(U28, U19)</f>
        <v>0</v>
      </c>
      <c r="V30" s="59">
        <f>SUM(V28, V19)</f>
        <v>0</v>
      </c>
      <c r="W30" s="59">
        <f t="shared" ref="W30" si="54">SUM(W28, W19)</f>
        <v>0</v>
      </c>
      <c r="X30" s="59">
        <f>SUM(X28, X19)</f>
        <v>0</v>
      </c>
      <c r="Y30" s="59">
        <f>SUM(Y28, Y19)</f>
        <v>0</v>
      </c>
      <c r="Z30" s="59">
        <f t="shared" ref="Z30:AB30" si="55">SUM(Z28, Z19)</f>
        <v>0</v>
      </c>
      <c r="AA30" s="59">
        <f t="shared" si="55"/>
        <v>0</v>
      </c>
      <c r="AB30" s="59">
        <f t="shared" si="55"/>
        <v>0</v>
      </c>
      <c r="AC30" s="59">
        <f>SUM(AC28, AC19)</f>
        <v>0</v>
      </c>
      <c r="AD30" s="60">
        <f>SUM(AD28, AD19)</f>
        <v>0</v>
      </c>
      <c r="AE30" s="6"/>
      <c r="AG30" s="655" t="s">
        <v>108</v>
      </c>
      <c r="AH30" s="656"/>
      <c r="AI30" s="656"/>
      <c r="AJ30" s="656"/>
      <c r="AK30" s="656"/>
      <c r="AL30" s="43">
        <f>SUM(AL28, AL19)</f>
        <v>0</v>
      </c>
      <c r="AM30" s="43">
        <f>SUM(AM28, AM19)</f>
        <v>0</v>
      </c>
      <c r="AN30" s="43">
        <f t="shared" ref="AN30" si="56">SUM(AN28, AN19)</f>
        <v>0</v>
      </c>
      <c r="AO30" s="43">
        <f>SUM(AO28, AO19)</f>
        <v>0</v>
      </c>
      <c r="AP30" s="43">
        <f>SUM(AP28, AP19)</f>
        <v>0</v>
      </c>
      <c r="AQ30" s="43">
        <f t="shared" ref="AQ30:AS30" si="57">SUM(AQ28, AQ19)</f>
        <v>0</v>
      </c>
      <c r="AR30" s="43">
        <f t="shared" si="57"/>
        <v>0</v>
      </c>
      <c r="AS30" s="43">
        <f t="shared" si="57"/>
        <v>0</v>
      </c>
      <c r="AT30" s="43">
        <f>SUM(AT28, AT19)</f>
        <v>0</v>
      </c>
      <c r="AU30" s="44">
        <f t="shared" ref="AU30" si="58">SUM(AU28, AU19)</f>
        <v>0</v>
      </c>
      <c r="AX30" s="655" t="s">
        <v>108</v>
      </c>
      <c r="AY30" s="656"/>
      <c r="AZ30" s="656"/>
      <c r="BA30" s="656"/>
      <c r="BB30" s="656"/>
      <c r="BC30" s="656"/>
      <c r="BD30" s="406">
        <f>SUM(BD28, BD19)</f>
        <v>0</v>
      </c>
      <c r="BE30" s="406">
        <f t="shared" ref="BE30" si="59">SUM(BE28, BE19)</f>
        <v>0</v>
      </c>
      <c r="BF30" s="406">
        <f>SUM(BF28, BF19)</f>
        <v>0</v>
      </c>
      <c r="BG30" s="406">
        <f>SUM(BG28, BG19)</f>
        <v>0</v>
      </c>
      <c r="BH30" s="406">
        <f t="shared" ref="BH30:BJ30" si="60">SUM(BH28, BH19)</f>
        <v>0</v>
      </c>
      <c r="BI30" s="406">
        <f t="shared" si="60"/>
        <v>0</v>
      </c>
      <c r="BJ30" s="406">
        <f t="shared" si="60"/>
        <v>0</v>
      </c>
      <c r="BK30" s="429">
        <f>SUM(BK28, BK19)</f>
        <v>0</v>
      </c>
    </row>
    <row r="31" spans="1:63" ht="16" thickBot="1" x14ac:dyDescent="0.4">
      <c r="F31" s="3"/>
      <c r="G31" s="3"/>
    </row>
    <row r="32" spans="1:63" s="20" customFormat="1" x14ac:dyDescent="0.35">
      <c r="A32" s="580" t="s">
        <v>109</v>
      </c>
      <c r="B32" s="581"/>
      <c r="C32" s="581"/>
      <c r="D32" s="581"/>
      <c r="E32" s="581"/>
      <c r="F32" s="581"/>
      <c r="G32" s="581"/>
      <c r="H32" s="581"/>
      <c r="I32" s="581"/>
      <c r="J32" s="581"/>
      <c r="K32" s="581"/>
      <c r="L32" s="581"/>
      <c r="M32" s="638"/>
      <c r="P32" s="580" t="s">
        <v>109</v>
      </c>
      <c r="Q32" s="581"/>
      <c r="R32" s="581"/>
      <c r="S32" s="581"/>
      <c r="T32" s="581"/>
      <c r="U32" s="581"/>
      <c r="V32" s="581"/>
      <c r="W32" s="581"/>
      <c r="X32" s="581"/>
      <c r="Y32" s="581"/>
      <c r="Z32" s="581"/>
      <c r="AA32" s="581"/>
      <c r="AB32" s="581"/>
      <c r="AC32" s="581"/>
      <c r="AD32" s="99"/>
      <c r="AG32" s="580" t="s">
        <v>109</v>
      </c>
      <c r="AH32" s="581"/>
      <c r="AI32" s="581"/>
      <c r="AJ32" s="581"/>
      <c r="AK32" s="581"/>
      <c r="AL32" s="581"/>
      <c r="AM32" s="581"/>
      <c r="AN32" s="581"/>
      <c r="AO32" s="581"/>
      <c r="AP32" s="581"/>
      <c r="AQ32" s="581"/>
      <c r="AR32" s="581"/>
      <c r="AS32" s="581"/>
      <c r="AT32" s="581"/>
      <c r="AU32" s="99"/>
      <c r="AX32" s="580" t="s">
        <v>109</v>
      </c>
      <c r="AY32" s="581"/>
      <c r="AZ32" s="581"/>
      <c r="BA32" s="581"/>
      <c r="BB32" s="581"/>
      <c r="BC32" s="581"/>
      <c r="BD32" s="581"/>
      <c r="BE32" s="581"/>
      <c r="BF32" s="581"/>
      <c r="BG32" s="581"/>
      <c r="BH32" s="581"/>
      <c r="BI32" s="581"/>
      <c r="BJ32" s="581"/>
      <c r="BK32" s="638"/>
    </row>
    <row r="33" spans="1:63" s="20" customFormat="1" ht="46.5" customHeight="1" x14ac:dyDescent="0.35">
      <c r="A33" s="582" t="s">
        <v>110</v>
      </c>
      <c r="B33" s="583"/>
      <c r="C33" s="583"/>
      <c r="D33" s="583"/>
      <c r="E33" s="583"/>
      <c r="F33" s="583"/>
      <c r="G33" s="583"/>
      <c r="H33" s="583"/>
      <c r="I33" s="583"/>
      <c r="J33" s="83" t="s">
        <v>111</v>
      </c>
      <c r="K33" s="83" t="s">
        <v>71</v>
      </c>
      <c r="L33" s="83" t="s">
        <v>72</v>
      </c>
      <c r="M33" s="38" t="s">
        <v>94</v>
      </c>
      <c r="P33" s="582" t="s">
        <v>110</v>
      </c>
      <c r="Q33" s="583"/>
      <c r="R33" s="583"/>
      <c r="S33" s="583"/>
      <c r="T33" s="583"/>
      <c r="U33" s="583"/>
      <c r="V33" s="583"/>
      <c r="W33" s="583"/>
      <c r="X33" s="583"/>
      <c r="Y33" s="101" t="s">
        <v>97</v>
      </c>
      <c r="Z33" s="83" t="s">
        <v>41</v>
      </c>
      <c r="AA33" s="83" t="s">
        <v>71</v>
      </c>
      <c r="AB33" s="83" t="s">
        <v>72</v>
      </c>
      <c r="AC33" s="101" t="s">
        <v>94</v>
      </c>
      <c r="AD33" s="35" t="s">
        <v>95</v>
      </c>
      <c r="AG33" s="582" t="s">
        <v>110</v>
      </c>
      <c r="AH33" s="583"/>
      <c r="AI33" s="583"/>
      <c r="AJ33" s="583"/>
      <c r="AK33" s="583"/>
      <c r="AL33" s="583"/>
      <c r="AM33" s="583"/>
      <c r="AN33" s="583"/>
      <c r="AO33" s="583"/>
      <c r="AP33" s="101" t="s">
        <v>97</v>
      </c>
      <c r="AQ33" s="83" t="s">
        <v>112</v>
      </c>
      <c r="AR33" s="83" t="s">
        <v>71</v>
      </c>
      <c r="AS33" s="83" t="s">
        <v>72</v>
      </c>
      <c r="AT33" s="101" t="s">
        <v>96</v>
      </c>
      <c r="AU33" s="35" t="s">
        <v>160</v>
      </c>
      <c r="AX33" s="582" t="s">
        <v>110</v>
      </c>
      <c r="AY33" s="583"/>
      <c r="AZ33" s="583"/>
      <c r="BA33" s="583"/>
      <c r="BB33" s="583"/>
      <c r="BC33" s="583"/>
      <c r="BD33" s="583"/>
      <c r="BE33" s="583"/>
      <c r="BF33" s="583"/>
      <c r="BG33" s="583"/>
      <c r="BH33" s="83" t="s">
        <v>41</v>
      </c>
      <c r="BI33" s="83" t="s">
        <v>71</v>
      </c>
      <c r="BJ33" s="83" t="s">
        <v>72</v>
      </c>
      <c r="BK33" s="38" t="s">
        <v>249</v>
      </c>
    </row>
    <row r="34" spans="1:63" x14ac:dyDescent="0.35">
      <c r="A34" s="7">
        <v>1</v>
      </c>
      <c r="B34" s="575">
        <f>'Year 1'!B34</f>
        <v>0</v>
      </c>
      <c r="C34" s="575"/>
      <c r="D34" s="575"/>
      <c r="E34" s="575"/>
      <c r="F34" s="575"/>
      <c r="G34" s="575"/>
      <c r="H34" s="575"/>
      <c r="I34" s="575"/>
      <c r="J34" s="12">
        <v>0</v>
      </c>
      <c r="K34" s="12">
        <v>0</v>
      </c>
      <c r="L34" s="12">
        <v>0</v>
      </c>
      <c r="M34" s="14">
        <f>SUM(J34:L34)</f>
        <v>0</v>
      </c>
      <c r="N34" s="6"/>
      <c r="P34" s="7">
        <v>1</v>
      </c>
      <c r="Q34" s="575">
        <f>'Year 1'!Q34</f>
        <v>0</v>
      </c>
      <c r="R34" s="575"/>
      <c r="S34" s="575"/>
      <c r="T34" s="575"/>
      <c r="U34" s="575"/>
      <c r="V34" s="575"/>
      <c r="W34" s="575"/>
      <c r="X34" s="575"/>
      <c r="Y34" s="90">
        <f>'Year 1'!AU34</f>
        <v>0</v>
      </c>
      <c r="Z34" s="12">
        <v>0</v>
      </c>
      <c r="AA34" s="12">
        <v>0</v>
      </c>
      <c r="AB34" s="12">
        <v>0</v>
      </c>
      <c r="AC34" s="57">
        <f>SUM(Z34:AB34)</f>
        <v>0</v>
      </c>
      <c r="AD34" s="58">
        <f>M34-AC34</f>
        <v>0</v>
      </c>
      <c r="AE34" s="6"/>
      <c r="AG34" s="7">
        <v>1</v>
      </c>
      <c r="AH34" s="575">
        <f>IF($S$86&lt;&gt;0, Q34, B34)</f>
        <v>0</v>
      </c>
      <c r="AI34" s="575"/>
      <c r="AJ34" s="575"/>
      <c r="AK34" s="575"/>
      <c r="AL34" s="575"/>
      <c r="AM34" s="575"/>
      <c r="AN34" s="575"/>
      <c r="AO34" s="575"/>
      <c r="AP34" s="67">
        <f>'Year 1'!AU34</f>
        <v>0</v>
      </c>
      <c r="AQ34" s="12">
        <v>0</v>
      </c>
      <c r="AR34" s="12">
        <v>0</v>
      </c>
      <c r="AS34" s="12">
        <v>0</v>
      </c>
      <c r="AT34" s="41">
        <f>SUM(AQ34:AS34)</f>
        <v>0</v>
      </c>
      <c r="AU34" s="42">
        <f>IF($S$86&lt;&gt;0, AC34+AP34-AT34, M34+AP34-AT34)</f>
        <v>0</v>
      </c>
      <c r="AX34" s="7">
        <v>1</v>
      </c>
      <c r="AY34" s="575"/>
      <c r="AZ34" s="575"/>
      <c r="BA34" s="575"/>
      <c r="BB34" s="575"/>
      <c r="BC34" s="575"/>
      <c r="BD34" s="575"/>
      <c r="BE34" s="575"/>
      <c r="BF34" s="575"/>
      <c r="BG34" s="575"/>
      <c r="BH34" s="12">
        <v>0</v>
      </c>
      <c r="BI34" s="12">
        <v>0</v>
      </c>
      <c r="BJ34" s="12">
        <v>0</v>
      </c>
      <c r="BK34" s="404">
        <f>SUM(BH34:BJ34)</f>
        <v>0</v>
      </c>
    </row>
    <row r="35" spans="1:63" x14ac:dyDescent="0.35">
      <c r="A35" s="7">
        <v>2</v>
      </c>
      <c r="B35" s="575">
        <f>'Year 1'!B35</f>
        <v>0</v>
      </c>
      <c r="C35" s="575"/>
      <c r="D35" s="575"/>
      <c r="E35" s="575"/>
      <c r="F35" s="575"/>
      <c r="G35" s="575"/>
      <c r="H35" s="575"/>
      <c r="I35" s="575"/>
      <c r="J35" s="12">
        <v>0</v>
      </c>
      <c r="K35" s="12">
        <v>0</v>
      </c>
      <c r="L35" s="12">
        <v>0</v>
      </c>
      <c r="M35" s="14">
        <f>SUM(J35:L35)</f>
        <v>0</v>
      </c>
      <c r="N35" s="6"/>
      <c r="P35" s="7">
        <v>2</v>
      </c>
      <c r="Q35" s="575">
        <f>'Year 1'!Q35</f>
        <v>0</v>
      </c>
      <c r="R35" s="575"/>
      <c r="S35" s="575"/>
      <c r="T35" s="575"/>
      <c r="U35" s="575"/>
      <c r="V35" s="575"/>
      <c r="W35" s="575"/>
      <c r="X35" s="575"/>
      <c r="Y35" s="90">
        <f>'Year 1'!AU35</f>
        <v>0</v>
      </c>
      <c r="Z35" s="12">
        <v>0</v>
      </c>
      <c r="AA35" s="12">
        <v>0</v>
      </c>
      <c r="AB35" s="12">
        <v>0</v>
      </c>
      <c r="AC35" s="57">
        <f>SUM(Z35:AB35)</f>
        <v>0</v>
      </c>
      <c r="AD35" s="58">
        <f>M35-AC35</f>
        <v>0</v>
      </c>
      <c r="AE35" s="6"/>
      <c r="AG35" s="7">
        <v>2</v>
      </c>
      <c r="AH35" s="575">
        <f t="shared" ref="AH35:AH36" si="61">IF($S$86&lt;&gt;0, Q35, B35)</f>
        <v>0</v>
      </c>
      <c r="AI35" s="575"/>
      <c r="AJ35" s="575"/>
      <c r="AK35" s="575"/>
      <c r="AL35" s="575"/>
      <c r="AM35" s="575"/>
      <c r="AN35" s="575"/>
      <c r="AO35" s="575"/>
      <c r="AP35" s="67">
        <f>'Year 1'!AU35</f>
        <v>0</v>
      </c>
      <c r="AQ35" s="12">
        <v>0</v>
      </c>
      <c r="AR35" s="12">
        <v>0</v>
      </c>
      <c r="AS35" s="12">
        <v>0</v>
      </c>
      <c r="AT35" s="41">
        <f>SUM(AQ35:AS35)</f>
        <v>0</v>
      </c>
      <c r="AU35" s="42">
        <f t="shared" ref="AU35:AU36" si="62">IF($S$86&lt;&gt;0, AC35+AP35-AT35, M35+AP35-AT35)</f>
        <v>0</v>
      </c>
      <c r="AX35" s="7">
        <v>2</v>
      </c>
      <c r="AY35" s="575"/>
      <c r="AZ35" s="575"/>
      <c r="BA35" s="575"/>
      <c r="BB35" s="575"/>
      <c r="BC35" s="575"/>
      <c r="BD35" s="575"/>
      <c r="BE35" s="575"/>
      <c r="BF35" s="575"/>
      <c r="BG35" s="575"/>
      <c r="BH35" s="12">
        <v>0</v>
      </c>
      <c r="BI35" s="12">
        <v>0</v>
      </c>
      <c r="BJ35" s="12">
        <v>0</v>
      </c>
      <c r="BK35" s="404">
        <f>SUM(BH35:BJ35)</f>
        <v>0</v>
      </c>
    </row>
    <row r="36" spans="1:63" x14ac:dyDescent="0.35">
      <c r="A36" s="7">
        <v>3</v>
      </c>
      <c r="B36" s="575">
        <f>'Year 1'!B36</f>
        <v>0</v>
      </c>
      <c r="C36" s="575"/>
      <c r="D36" s="575"/>
      <c r="E36" s="575"/>
      <c r="F36" s="575"/>
      <c r="G36" s="575"/>
      <c r="H36" s="575"/>
      <c r="I36" s="575"/>
      <c r="J36" s="12">
        <v>0</v>
      </c>
      <c r="K36" s="12">
        <v>0</v>
      </c>
      <c r="L36" s="12">
        <v>0</v>
      </c>
      <c r="M36" s="14">
        <f>SUM(J36:L36)</f>
        <v>0</v>
      </c>
      <c r="N36" s="6"/>
      <c r="P36" s="7">
        <v>3</v>
      </c>
      <c r="Q36" s="575">
        <f>'Year 1'!Q36</f>
        <v>0</v>
      </c>
      <c r="R36" s="575"/>
      <c r="S36" s="575"/>
      <c r="T36" s="575"/>
      <c r="U36" s="575"/>
      <c r="V36" s="575"/>
      <c r="W36" s="575"/>
      <c r="X36" s="575"/>
      <c r="Y36" s="90">
        <f>'Year 1'!AU36</f>
        <v>0</v>
      </c>
      <c r="Z36" s="12">
        <v>0</v>
      </c>
      <c r="AA36" s="12">
        <v>0</v>
      </c>
      <c r="AB36" s="12">
        <v>0</v>
      </c>
      <c r="AC36" s="57">
        <f>SUM(Z36:AB36)</f>
        <v>0</v>
      </c>
      <c r="AD36" s="58">
        <f>M36-AC36</f>
        <v>0</v>
      </c>
      <c r="AE36" s="6"/>
      <c r="AG36" s="7">
        <v>3</v>
      </c>
      <c r="AH36" s="575">
        <f t="shared" si="61"/>
        <v>0</v>
      </c>
      <c r="AI36" s="575"/>
      <c r="AJ36" s="575"/>
      <c r="AK36" s="575"/>
      <c r="AL36" s="575"/>
      <c r="AM36" s="575"/>
      <c r="AN36" s="575"/>
      <c r="AO36" s="575"/>
      <c r="AP36" s="67">
        <f>'Year 1'!AU36</f>
        <v>0</v>
      </c>
      <c r="AQ36" s="12">
        <v>0</v>
      </c>
      <c r="AR36" s="12">
        <v>0</v>
      </c>
      <c r="AS36" s="12">
        <v>0</v>
      </c>
      <c r="AT36" s="41">
        <f>SUM(AQ36:AS36)</f>
        <v>0</v>
      </c>
      <c r="AU36" s="42">
        <f t="shared" si="62"/>
        <v>0</v>
      </c>
      <c r="AX36" s="7">
        <v>3</v>
      </c>
      <c r="AY36" s="575"/>
      <c r="AZ36" s="575"/>
      <c r="BA36" s="575"/>
      <c r="BB36" s="575"/>
      <c r="BC36" s="575"/>
      <c r="BD36" s="575"/>
      <c r="BE36" s="575"/>
      <c r="BF36" s="575"/>
      <c r="BG36" s="575"/>
      <c r="BH36" s="12">
        <v>0</v>
      </c>
      <c r="BI36" s="12">
        <v>0</v>
      </c>
      <c r="BJ36" s="12">
        <v>0</v>
      </c>
      <c r="BK36" s="404">
        <f>SUM(BH36:BJ36)</f>
        <v>0</v>
      </c>
    </row>
    <row r="37" spans="1:63" ht="16" thickBot="1" x14ac:dyDescent="0.4">
      <c r="A37" s="578" t="s">
        <v>113</v>
      </c>
      <c r="B37" s="579"/>
      <c r="C37" s="579"/>
      <c r="D37" s="579"/>
      <c r="E37" s="579"/>
      <c r="F37" s="579"/>
      <c r="G37" s="579"/>
      <c r="H37" s="579"/>
      <c r="I37" s="579"/>
      <c r="J37" s="21">
        <f>SUM(J34:J36)</f>
        <v>0</v>
      </c>
      <c r="K37" s="21">
        <f t="shared" ref="K37:L37" si="63">SUM(K34:K36)</f>
        <v>0</v>
      </c>
      <c r="L37" s="21">
        <f t="shared" si="63"/>
        <v>0</v>
      </c>
      <c r="M37" s="15">
        <f>SUM(J37:L37)</f>
        <v>0</v>
      </c>
      <c r="N37" s="6"/>
      <c r="P37" s="578" t="s">
        <v>113</v>
      </c>
      <c r="Q37" s="579"/>
      <c r="R37" s="579"/>
      <c r="S37" s="579"/>
      <c r="T37" s="579"/>
      <c r="U37" s="579"/>
      <c r="V37" s="579"/>
      <c r="W37" s="579"/>
      <c r="X37" s="579"/>
      <c r="Y37" s="64">
        <f>SUM(Y34:Y36)</f>
        <v>0</v>
      </c>
      <c r="Z37" s="64">
        <f t="shared" ref="Z37:AB37" si="64">SUM(Z34:Z36)</f>
        <v>0</v>
      </c>
      <c r="AA37" s="64">
        <f t="shared" si="64"/>
        <v>0</v>
      </c>
      <c r="AB37" s="64">
        <f t="shared" si="64"/>
        <v>0</v>
      </c>
      <c r="AC37" s="64">
        <f t="shared" ref="AC37:AD37" si="65">SUM(AC34:AC36)</f>
        <v>0</v>
      </c>
      <c r="AD37" s="56">
        <f t="shared" si="65"/>
        <v>0</v>
      </c>
      <c r="AE37" s="6"/>
      <c r="AG37" s="578" t="s">
        <v>113</v>
      </c>
      <c r="AH37" s="579"/>
      <c r="AI37" s="579"/>
      <c r="AJ37" s="579"/>
      <c r="AK37" s="579"/>
      <c r="AL37" s="579"/>
      <c r="AM37" s="579"/>
      <c r="AN37" s="579"/>
      <c r="AO37" s="579"/>
      <c r="AP37" s="39">
        <f>SUM(AP34:AP36)</f>
        <v>0</v>
      </c>
      <c r="AQ37" s="39">
        <f>SUM(AQ34:AQ36)</f>
        <v>0</v>
      </c>
      <c r="AR37" s="39">
        <f t="shared" ref="AR37:AT37" si="66">SUM(AR34:AR36)</f>
        <v>0</v>
      </c>
      <c r="AS37" s="39">
        <f t="shared" si="66"/>
        <v>0</v>
      </c>
      <c r="AT37" s="39">
        <f t="shared" si="66"/>
        <v>0</v>
      </c>
      <c r="AU37" s="40">
        <f>IF($S$86&lt;&gt;0, AC37+AP37-AT37, M37+AP37-AT37)</f>
        <v>0</v>
      </c>
      <c r="AX37" s="578" t="s">
        <v>113</v>
      </c>
      <c r="AY37" s="579"/>
      <c r="AZ37" s="579"/>
      <c r="BA37" s="579"/>
      <c r="BB37" s="579"/>
      <c r="BC37" s="579"/>
      <c r="BD37" s="579"/>
      <c r="BE37" s="579"/>
      <c r="BF37" s="579"/>
      <c r="BG37" s="579"/>
      <c r="BH37" s="407">
        <f>SUM(BH34:BH36)</f>
        <v>0</v>
      </c>
      <c r="BI37" s="407">
        <f t="shared" ref="BI37:BK37" si="67">SUM(BI34:BI36)</f>
        <v>0</v>
      </c>
      <c r="BJ37" s="407">
        <f t="shared" si="67"/>
        <v>0</v>
      </c>
      <c r="BK37" s="423">
        <f t="shared" si="67"/>
        <v>0</v>
      </c>
    </row>
    <row r="38" spans="1:63" ht="3.75" customHeight="1" thickBot="1" x14ac:dyDescent="0.4">
      <c r="A38" s="20"/>
      <c r="B38" s="20"/>
      <c r="C38" s="20"/>
      <c r="D38" s="20"/>
      <c r="E38" s="20"/>
      <c r="F38" s="20"/>
      <c r="G38" s="20"/>
      <c r="H38" s="20"/>
      <c r="I38" s="20"/>
      <c r="J38" s="5"/>
      <c r="K38" s="5"/>
      <c r="L38" s="5"/>
      <c r="M38" s="5"/>
      <c r="N38" s="6"/>
      <c r="P38" s="20"/>
      <c r="Q38" s="20"/>
      <c r="R38" s="20"/>
      <c r="S38" s="20"/>
      <c r="T38" s="20"/>
      <c r="U38" s="20"/>
      <c r="V38" s="20"/>
      <c r="W38" s="20"/>
      <c r="X38" s="2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ht="46.5" customHeight="1" x14ac:dyDescent="0.35">
      <c r="A39" s="580" t="s">
        <v>114</v>
      </c>
      <c r="B39" s="581"/>
      <c r="C39" s="581"/>
      <c r="D39" s="581"/>
      <c r="E39" s="581"/>
      <c r="F39" s="581"/>
      <c r="G39" s="581"/>
      <c r="H39" s="581"/>
      <c r="I39" s="581"/>
      <c r="J39" s="84" t="s">
        <v>111</v>
      </c>
      <c r="K39" s="84" t="s">
        <v>71</v>
      </c>
      <c r="L39" s="84" t="s">
        <v>72</v>
      </c>
      <c r="M39" s="99" t="s">
        <v>94</v>
      </c>
      <c r="P39" s="580" t="s">
        <v>114</v>
      </c>
      <c r="Q39" s="581"/>
      <c r="R39" s="581"/>
      <c r="S39" s="581"/>
      <c r="T39" s="581"/>
      <c r="U39" s="581"/>
      <c r="V39" s="581"/>
      <c r="W39" s="581"/>
      <c r="X39" s="581"/>
      <c r="Y39" s="94" t="s">
        <v>97</v>
      </c>
      <c r="Z39" s="84" t="s">
        <v>41</v>
      </c>
      <c r="AA39" s="84" t="s">
        <v>71</v>
      </c>
      <c r="AB39" s="84" t="s">
        <v>72</v>
      </c>
      <c r="AC39" s="94" t="s">
        <v>94</v>
      </c>
      <c r="AD39" s="36" t="s">
        <v>95</v>
      </c>
      <c r="AG39" s="580" t="s">
        <v>114</v>
      </c>
      <c r="AH39" s="581"/>
      <c r="AI39" s="581"/>
      <c r="AJ39" s="581"/>
      <c r="AK39" s="581"/>
      <c r="AL39" s="581"/>
      <c r="AM39" s="581"/>
      <c r="AN39" s="581"/>
      <c r="AO39" s="581"/>
      <c r="AP39" s="94" t="s">
        <v>97</v>
      </c>
      <c r="AQ39" s="84" t="s">
        <v>112</v>
      </c>
      <c r="AR39" s="84" t="s">
        <v>71</v>
      </c>
      <c r="AS39" s="84" t="s">
        <v>72</v>
      </c>
      <c r="AT39" s="94" t="s">
        <v>96</v>
      </c>
      <c r="AU39" s="36" t="s">
        <v>160</v>
      </c>
      <c r="AX39" s="580" t="s">
        <v>114</v>
      </c>
      <c r="AY39" s="581"/>
      <c r="AZ39" s="581"/>
      <c r="BA39" s="581"/>
      <c r="BB39" s="581"/>
      <c r="BC39" s="581"/>
      <c r="BD39" s="581"/>
      <c r="BE39" s="581"/>
      <c r="BF39" s="581"/>
      <c r="BG39" s="581"/>
      <c r="BH39" s="84" t="s">
        <v>41</v>
      </c>
      <c r="BI39" s="84" t="s">
        <v>71</v>
      </c>
      <c r="BJ39" s="84" t="s">
        <v>72</v>
      </c>
      <c r="BK39" s="99" t="s">
        <v>249</v>
      </c>
    </row>
    <row r="40" spans="1:63" x14ac:dyDescent="0.35">
      <c r="A40" s="7">
        <v>1</v>
      </c>
      <c r="B40" s="575">
        <f>'Year 1'!B40</f>
        <v>0</v>
      </c>
      <c r="C40" s="575"/>
      <c r="D40" s="575"/>
      <c r="E40" s="575"/>
      <c r="F40" s="575"/>
      <c r="G40" s="575"/>
      <c r="H40" s="575"/>
      <c r="I40" s="575"/>
      <c r="J40" s="12">
        <v>0</v>
      </c>
      <c r="K40" s="12">
        <v>0</v>
      </c>
      <c r="L40" s="12">
        <v>0</v>
      </c>
      <c r="M40" s="14">
        <f>SUM(J40:L40)</f>
        <v>0</v>
      </c>
      <c r="N40" s="6"/>
      <c r="P40" s="7">
        <v>1</v>
      </c>
      <c r="Q40" s="718">
        <f>'Year 1'!Q40</f>
        <v>0</v>
      </c>
      <c r="R40" s="718"/>
      <c r="S40" s="718"/>
      <c r="T40" s="718"/>
      <c r="U40" s="718"/>
      <c r="V40" s="718"/>
      <c r="W40" s="718"/>
      <c r="X40" s="718"/>
      <c r="Y40" s="90">
        <f>'Year 1'!AU40</f>
        <v>0</v>
      </c>
      <c r="Z40" s="12">
        <v>0</v>
      </c>
      <c r="AA40" s="12">
        <v>0</v>
      </c>
      <c r="AB40" s="12">
        <v>0</v>
      </c>
      <c r="AC40" s="57">
        <f>SUM(Z40:AB40)</f>
        <v>0</v>
      </c>
      <c r="AD40" s="58">
        <f>M40-AC40</f>
        <v>0</v>
      </c>
      <c r="AE40" s="6"/>
      <c r="AG40" s="7">
        <v>1</v>
      </c>
      <c r="AH40" s="719">
        <f>IF($S$86&lt;&gt;0, Q40, B40)</f>
        <v>0</v>
      </c>
      <c r="AI40" s="719"/>
      <c r="AJ40" s="719"/>
      <c r="AK40" s="719"/>
      <c r="AL40" s="719"/>
      <c r="AM40" s="719"/>
      <c r="AN40" s="719"/>
      <c r="AO40" s="719"/>
      <c r="AP40" s="67">
        <f>'Year 1'!AU40</f>
        <v>0</v>
      </c>
      <c r="AQ40" s="12">
        <v>0</v>
      </c>
      <c r="AR40" s="12">
        <v>0</v>
      </c>
      <c r="AS40" s="12">
        <v>0</v>
      </c>
      <c r="AT40" s="41">
        <f>SUM(AQ40:AS40)</f>
        <v>0</v>
      </c>
      <c r="AU40" s="42">
        <f>IF($S$86&lt;&gt;0, AC40+AP40-AT40, M40+AP40-AT40)</f>
        <v>0</v>
      </c>
      <c r="AX40" s="7">
        <v>1</v>
      </c>
      <c r="AY40" s="575"/>
      <c r="AZ40" s="575"/>
      <c r="BA40" s="575"/>
      <c r="BB40" s="575"/>
      <c r="BC40" s="575"/>
      <c r="BD40" s="575"/>
      <c r="BE40" s="575"/>
      <c r="BF40" s="575"/>
      <c r="BG40" s="575"/>
      <c r="BH40" s="12">
        <v>0</v>
      </c>
      <c r="BI40" s="12">
        <v>0</v>
      </c>
      <c r="BJ40" s="12">
        <v>0</v>
      </c>
      <c r="BK40" s="404">
        <f>SUM(BH40:BJ40)</f>
        <v>0</v>
      </c>
    </row>
    <row r="41" spans="1:63" x14ac:dyDescent="0.35">
      <c r="A41" s="7">
        <v>2</v>
      </c>
      <c r="B41" s="575">
        <f>'Year 1'!B41</f>
        <v>0</v>
      </c>
      <c r="C41" s="575"/>
      <c r="D41" s="575"/>
      <c r="E41" s="575"/>
      <c r="F41" s="575"/>
      <c r="G41" s="575"/>
      <c r="H41" s="575"/>
      <c r="I41" s="575"/>
      <c r="J41" s="12">
        <v>0</v>
      </c>
      <c r="K41" s="12">
        <v>0</v>
      </c>
      <c r="L41" s="12">
        <v>0</v>
      </c>
      <c r="M41" s="14">
        <f>SUM(J41:L41)</f>
        <v>0</v>
      </c>
      <c r="N41" s="6"/>
      <c r="P41" s="7">
        <v>2</v>
      </c>
      <c r="Q41" s="718">
        <f>'Year 1'!Q41</f>
        <v>0</v>
      </c>
      <c r="R41" s="718"/>
      <c r="S41" s="718"/>
      <c r="T41" s="718"/>
      <c r="U41" s="718"/>
      <c r="V41" s="718"/>
      <c r="W41" s="718"/>
      <c r="X41" s="718"/>
      <c r="Y41" s="90">
        <f>'Year 1'!AU41</f>
        <v>0</v>
      </c>
      <c r="Z41" s="12">
        <v>0</v>
      </c>
      <c r="AA41" s="12">
        <v>0</v>
      </c>
      <c r="AB41" s="12">
        <v>0</v>
      </c>
      <c r="AC41" s="57">
        <f>SUM(Z41:AB41)</f>
        <v>0</v>
      </c>
      <c r="AD41" s="58">
        <f>M41-AC41</f>
        <v>0</v>
      </c>
      <c r="AE41" s="6"/>
      <c r="AG41" s="7">
        <v>2</v>
      </c>
      <c r="AH41" s="719">
        <f t="shared" ref="AH41:AH42" si="68">IF($S$86&lt;&gt;0, Q41, B41)</f>
        <v>0</v>
      </c>
      <c r="AI41" s="719"/>
      <c r="AJ41" s="719"/>
      <c r="AK41" s="719"/>
      <c r="AL41" s="719"/>
      <c r="AM41" s="719"/>
      <c r="AN41" s="719"/>
      <c r="AO41" s="719"/>
      <c r="AP41" s="67">
        <f>'Year 1'!AU41</f>
        <v>0</v>
      </c>
      <c r="AQ41" s="12">
        <v>0</v>
      </c>
      <c r="AR41" s="12">
        <v>0</v>
      </c>
      <c r="AS41" s="12">
        <v>0</v>
      </c>
      <c r="AT41" s="41">
        <f>SUM(AQ41:AS41)</f>
        <v>0</v>
      </c>
      <c r="AU41" s="42">
        <f t="shared" ref="AU41:AU42" si="69">IF($S$86&lt;&gt;0, AC41+AP41-AT41, M41+AP41-AT41)</f>
        <v>0</v>
      </c>
      <c r="AX41" s="7">
        <v>2</v>
      </c>
      <c r="AY41" s="575"/>
      <c r="AZ41" s="575"/>
      <c r="BA41" s="575"/>
      <c r="BB41" s="575"/>
      <c r="BC41" s="575"/>
      <c r="BD41" s="575"/>
      <c r="BE41" s="575"/>
      <c r="BF41" s="575"/>
      <c r="BG41" s="575"/>
      <c r="BH41" s="12">
        <v>0</v>
      </c>
      <c r="BI41" s="12">
        <v>0</v>
      </c>
      <c r="BJ41" s="12">
        <v>0</v>
      </c>
      <c r="BK41" s="404">
        <f>SUM(BH41:BJ41)</f>
        <v>0</v>
      </c>
    </row>
    <row r="42" spans="1:63" x14ac:dyDescent="0.35">
      <c r="A42" s="7">
        <v>3</v>
      </c>
      <c r="B42" s="575">
        <f>'Year 1'!B42</f>
        <v>0</v>
      </c>
      <c r="C42" s="575"/>
      <c r="D42" s="575"/>
      <c r="E42" s="575"/>
      <c r="F42" s="575"/>
      <c r="G42" s="575"/>
      <c r="H42" s="575"/>
      <c r="I42" s="575"/>
      <c r="J42" s="12">
        <v>0</v>
      </c>
      <c r="K42" s="12">
        <v>0</v>
      </c>
      <c r="L42" s="12">
        <v>0</v>
      </c>
      <c r="M42" s="14">
        <f>SUM(J42:L42)</f>
        <v>0</v>
      </c>
      <c r="N42" s="6"/>
      <c r="P42" s="7">
        <v>3</v>
      </c>
      <c r="Q42" s="718">
        <f>'Year 1'!Q42</f>
        <v>0</v>
      </c>
      <c r="R42" s="718"/>
      <c r="S42" s="718"/>
      <c r="T42" s="718"/>
      <c r="U42" s="718"/>
      <c r="V42" s="718"/>
      <c r="W42" s="718"/>
      <c r="X42" s="718"/>
      <c r="Y42" s="90">
        <f>'Year 1'!AU42</f>
        <v>0</v>
      </c>
      <c r="Z42" s="12">
        <v>0</v>
      </c>
      <c r="AA42" s="12">
        <v>0</v>
      </c>
      <c r="AB42" s="12">
        <v>0</v>
      </c>
      <c r="AC42" s="57">
        <f>SUM(Z42:AB42)</f>
        <v>0</v>
      </c>
      <c r="AD42" s="58">
        <f>M42-AC42</f>
        <v>0</v>
      </c>
      <c r="AE42" s="6"/>
      <c r="AG42" s="7">
        <v>3</v>
      </c>
      <c r="AH42" s="719">
        <f t="shared" si="68"/>
        <v>0</v>
      </c>
      <c r="AI42" s="719"/>
      <c r="AJ42" s="719"/>
      <c r="AK42" s="719"/>
      <c r="AL42" s="719"/>
      <c r="AM42" s="719"/>
      <c r="AN42" s="719"/>
      <c r="AO42" s="719"/>
      <c r="AP42" s="67">
        <f>'Year 1'!AU42</f>
        <v>0</v>
      </c>
      <c r="AQ42" s="12">
        <v>0</v>
      </c>
      <c r="AR42" s="12">
        <v>0</v>
      </c>
      <c r="AS42" s="12">
        <v>0</v>
      </c>
      <c r="AT42" s="41">
        <f>SUM(AQ42:AS42)</f>
        <v>0</v>
      </c>
      <c r="AU42" s="42">
        <f t="shared" si="69"/>
        <v>0</v>
      </c>
      <c r="AX42" s="7">
        <v>3</v>
      </c>
      <c r="AY42" s="575"/>
      <c r="AZ42" s="575"/>
      <c r="BA42" s="575"/>
      <c r="BB42" s="575"/>
      <c r="BC42" s="575"/>
      <c r="BD42" s="575"/>
      <c r="BE42" s="575"/>
      <c r="BF42" s="575"/>
      <c r="BG42" s="575"/>
      <c r="BH42" s="12">
        <v>0</v>
      </c>
      <c r="BI42" s="12">
        <v>0</v>
      </c>
      <c r="BJ42" s="12">
        <v>0</v>
      </c>
      <c r="BK42" s="404">
        <f>SUM(BH42:BJ42)</f>
        <v>0</v>
      </c>
    </row>
    <row r="43" spans="1:63" ht="16" thickBot="1" x14ac:dyDescent="0.4">
      <c r="A43" s="578" t="s">
        <v>115</v>
      </c>
      <c r="B43" s="579"/>
      <c r="C43" s="579"/>
      <c r="D43" s="579"/>
      <c r="E43" s="579"/>
      <c r="F43" s="579"/>
      <c r="G43" s="579"/>
      <c r="H43" s="579"/>
      <c r="I43" s="579"/>
      <c r="J43" s="21">
        <f>SUM(J40:J42)</f>
        <v>0</v>
      </c>
      <c r="K43" s="21">
        <f t="shared" ref="K43:L43" si="70">SUM(K40:K42)</f>
        <v>0</v>
      </c>
      <c r="L43" s="21">
        <f t="shared" si="70"/>
        <v>0</v>
      </c>
      <c r="M43" s="15">
        <f>SUM(J43:L43)</f>
        <v>0</v>
      </c>
      <c r="N43" s="6"/>
      <c r="P43" s="578" t="s">
        <v>115</v>
      </c>
      <c r="Q43" s="579"/>
      <c r="R43" s="579"/>
      <c r="S43" s="579"/>
      <c r="T43" s="579"/>
      <c r="U43" s="579"/>
      <c r="V43" s="579"/>
      <c r="W43" s="579"/>
      <c r="X43" s="579"/>
      <c r="Y43" s="64">
        <f>SUM(Y40:Y42)</f>
        <v>0</v>
      </c>
      <c r="Z43" s="64">
        <f>SUM(Z40:Z42)</f>
        <v>0</v>
      </c>
      <c r="AA43" s="64">
        <f t="shared" ref="AA43" si="71">SUM(AA40:AA42)</f>
        <v>0</v>
      </c>
      <c r="AB43" s="64">
        <f t="shared" ref="AB43:AD43" si="72">SUM(AB40:AB42)</f>
        <v>0</v>
      </c>
      <c r="AC43" s="64">
        <f t="shared" si="72"/>
        <v>0</v>
      </c>
      <c r="AD43" s="56">
        <f t="shared" si="72"/>
        <v>0</v>
      </c>
      <c r="AE43" s="6"/>
      <c r="AG43" s="578" t="s">
        <v>115</v>
      </c>
      <c r="AH43" s="579"/>
      <c r="AI43" s="579"/>
      <c r="AJ43" s="579"/>
      <c r="AK43" s="579"/>
      <c r="AL43" s="579"/>
      <c r="AM43" s="579"/>
      <c r="AN43" s="579"/>
      <c r="AO43" s="579"/>
      <c r="AP43" s="39">
        <f>SUM(AP40:AP42)</f>
        <v>0</v>
      </c>
      <c r="AQ43" s="39">
        <f>SUM(AQ40:AQ42)</f>
        <v>0</v>
      </c>
      <c r="AR43" s="39">
        <f t="shared" ref="AR43:AT43" si="73">SUM(AR40:AR42)</f>
        <v>0</v>
      </c>
      <c r="AS43" s="39">
        <f t="shared" si="73"/>
        <v>0</v>
      </c>
      <c r="AT43" s="39">
        <f t="shared" si="73"/>
        <v>0</v>
      </c>
      <c r="AU43" s="40">
        <f>IF($S$86&lt;&gt;0, AC43+AP43-AT43, M43+AP43-AT43)</f>
        <v>0</v>
      </c>
      <c r="AX43" s="578" t="s">
        <v>115</v>
      </c>
      <c r="AY43" s="579"/>
      <c r="AZ43" s="579"/>
      <c r="BA43" s="579"/>
      <c r="BB43" s="579"/>
      <c r="BC43" s="579"/>
      <c r="BD43" s="579"/>
      <c r="BE43" s="579"/>
      <c r="BF43" s="579"/>
      <c r="BG43" s="579"/>
      <c r="BH43" s="407">
        <f>SUM(BH40:BH42)</f>
        <v>0</v>
      </c>
      <c r="BI43" s="407">
        <f t="shared" ref="BI43:BK43" si="74">SUM(BI40:BI42)</f>
        <v>0</v>
      </c>
      <c r="BJ43" s="407">
        <f t="shared" si="74"/>
        <v>0</v>
      </c>
      <c r="BK43" s="423">
        <f t="shared" si="74"/>
        <v>0</v>
      </c>
    </row>
    <row r="44" spans="1:63" ht="3.75" customHeight="1" thickBot="1" x14ac:dyDescent="0.4">
      <c r="A44" s="20"/>
      <c r="B44" s="20"/>
      <c r="C44" s="20"/>
      <c r="D44" s="20"/>
      <c r="E44" s="20"/>
      <c r="F44" s="20"/>
      <c r="G44" s="20"/>
      <c r="H44" s="20"/>
      <c r="I44" s="20"/>
      <c r="J44" s="5"/>
      <c r="K44" s="5"/>
      <c r="L44" s="5"/>
      <c r="M44" s="5"/>
      <c r="N44" s="6"/>
      <c r="P44" s="20"/>
      <c r="Q44" s="20"/>
      <c r="R44" s="20"/>
      <c r="S44" s="20"/>
      <c r="T44" s="20"/>
      <c r="U44" s="20"/>
      <c r="V44" s="20"/>
      <c r="W44" s="20"/>
      <c r="X44" s="2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ht="46.5" customHeight="1" x14ac:dyDescent="0.35">
      <c r="A45" s="580" t="s">
        <v>116</v>
      </c>
      <c r="B45" s="581"/>
      <c r="C45" s="581"/>
      <c r="D45" s="581"/>
      <c r="E45" s="581"/>
      <c r="F45" s="581"/>
      <c r="G45" s="581"/>
      <c r="H45" s="581"/>
      <c r="I45" s="581"/>
      <c r="J45" s="84" t="s">
        <v>111</v>
      </c>
      <c r="K45" s="84" t="s">
        <v>71</v>
      </c>
      <c r="L45" s="84" t="s">
        <v>72</v>
      </c>
      <c r="M45" s="99" t="s">
        <v>94</v>
      </c>
      <c r="P45" s="580" t="s">
        <v>116</v>
      </c>
      <c r="Q45" s="581"/>
      <c r="R45" s="581"/>
      <c r="S45" s="581"/>
      <c r="T45" s="581"/>
      <c r="U45" s="581"/>
      <c r="V45" s="581"/>
      <c r="W45" s="581"/>
      <c r="X45" s="581"/>
      <c r="Y45" s="94" t="s">
        <v>97</v>
      </c>
      <c r="Z45" s="84" t="s">
        <v>41</v>
      </c>
      <c r="AA45" s="84" t="s">
        <v>71</v>
      </c>
      <c r="AB45" s="84" t="s">
        <v>72</v>
      </c>
      <c r="AC45" s="94" t="s">
        <v>94</v>
      </c>
      <c r="AD45" s="36" t="s">
        <v>95</v>
      </c>
      <c r="AG45" s="580" t="s">
        <v>116</v>
      </c>
      <c r="AH45" s="581"/>
      <c r="AI45" s="581"/>
      <c r="AJ45" s="581"/>
      <c r="AK45" s="581"/>
      <c r="AL45" s="581"/>
      <c r="AM45" s="581"/>
      <c r="AN45" s="581"/>
      <c r="AO45" s="581"/>
      <c r="AP45" s="94" t="s">
        <v>97</v>
      </c>
      <c r="AQ45" s="84" t="s">
        <v>112</v>
      </c>
      <c r="AR45" s="84" t="s">
        <v>71</v>
      </c>
      <c r="AS45" s="84" t="s">
        <v>72</v>
      </c>
      <c r="AT45" s="94" t="s">
        <v>96</v>
      </c>
      <c r="AU45" s="36" t="s">
        <v>160</v>
      </c>
      <c r="AX45" s="580" t="s">
        <v>116</v>
      </c>
      <c r="AY45" s="581"/>
      <c r="AZ45" s="581"/>
      <c r="BA45" s="581"/>
      <c r="BB45" s="581"/>
      <c r="BC45" s="581"/>
      <c r="BD45" s="581"/>
      <c r="BE45" s="581"/>
      <c r="BF45" s="581"/>
      <c r="BG45" s="581"/>
      <c r="BH45" s="84" t="s">
        <v>41</v>
      </c>
      <c r="BI45" s="84" t="s">
        <v>71</v>
      </c>
      <c r="BJ45" s="84" t="s">
        <v>72</v>
      </c>
      <c r="BK45" s="99" t="s">
        <v>96</v>
      </c>
    </row>
    <row r="46" spans="1:63" x14ac:dyDescent="0.35">
      <c r="A46" s="7">
        <v>1</v>
      </c>
      <c r="B46" s="575">
        <f>'Year 1'!B46</f>
        <v>0</v>
      </c>
      <c r="C46" s="575"/>
      <c r="D46" s="575"/>
      <c r="E46" s="575"/>
      <c r="F46" s="575"/>
      <c r="G46" s="575"/>
      <c r="H46" s="575"/>
      <c r="I46" s="575"/>
      <c r="J46" s="12">
        <v>0</v>
      </c>
      <c r="K46" s="12">
        <v>0</v>
      </c>
      <c r="L46" s="12">
        <v>0</v>
      </c>
      <c r="M46" s="14">
        <f>SUM(J46:L46)</f>
        <v>0</v>
      </c>
      <c r="N46" s="6"/>
      <c r="P46" s="7">
        <v>1</v>
      </c>
      <c r="Q46" s="705">
        <f>'Year 1'!Q46</f>
        <v>0</v>
      </c>
      <c r="R46" s="706"/>
      <c r="S46" s="706"/>
      <c r="T46" s="706"/>
      <c r="U46" s="706"/>
      <c r="V46" s="706"/>
      <c r="W46" s="706"/>
      <c r="X46" s="707"/>
      <c r="Y46" s="90">
        <f>'Year 1'!AU46</f>
        <v>0</v>
      </c>
      <c r="Z46" s="12">
        <v>0</v>
      </c>
      <c r="AA46" s="12">
        <v>0</v>
      </c>
      <c r="AB46" s="12">
        <v>0</v>
      </c>
      <c r="AC46" s="57">
        <f>SUM(Z46:AB46)</f>
        <v>0</v>
      </c>
      <c r="AD46" s="58">
        <f t="shared" ref="AD46:AD57" si="75">M46-AC46</f>
        <v>0</v>
      </c>
      <c r="AE46" s="6"/>
      <c r="AG46" s="7">
        <v>1</v>
      </c>
      <c r="AH46" s="603">
        <f>IF($S$86&lt;&gt;0, Q46, B46)</f>
        <v>0</v>
      </c>
      <c r="AI46" s="604"/>
      <c r="AJ46" s="604"/>
      <c r="AK46" s="604"/>
      <c r="AL46" s="604"/>
      <c r="AM46" s="604"/>
      <c r="AN46" s="604"/>
      <c r="AO46" s="605"/>
      <c r="AP46" s="67">
        <f>'Year 1'!AU46</f>
        <v>0</v>
      </c>
      <c r="AQ46" s="12">
        <v>0</v>
      </c>
      <c r="AR46" s="12">
        <v>0</v>
      </c>
      <c r="AS46" s="12">
        <v>0</v>
      </c>
      <c r="AT46" s="41">
        <f t="shared" ref="AT46:AT57" si="76">SUM(AQ46:AS46)</f>
        <v>0</v>
      </c>
      <c r="AU46" s="42">
        <f>IF($S$86&lt;&gt;0, AC46+AP46-AT46, M46+AP46-AT46)</f>
        <v>0</v>
      </c>
      <c r="AX46" s="7">
        <v>1</v>
      </c>
      <c r="AY46" s="687"/>
      <c r="AZ46" s="688"/>
      <c r="BA46" s="688"/>
      <c r="BB46" s="688"/>
      <c r="BC46" s="688"/>
      <c r="BD46" s="688"/>
      <c r="BE46" s="688"/>
      <c r="BF46" s="688"/>
      <c r="BG46" s="689"/>
      <c r="BH46" s="12">
        <v>0</v>
      </c>
      <c r="BI46" s="12">
        <v>0</v>
      </c>
      <c r="BJ46" s="12">
        <v>0</v>
      </c>
      <c r="BK46" s="404">
        <f t="shared" ref="BK46:BK48" si="77">SUM(BH46:BJ46)</f>
        <v>0</v>
      </c>
    </row>
    <row r="47" spans="1:63" x14ac:dyDescent="0.35">
      <c r="A47" s="7">
        <v>2</v>
      </c>
      <c r="B47" s="575">
        <f>'Year 1'!B47</f>
        <v>0</v>
      </c>
      <c r="C47" s="575"/>
      <c r="D47" s="575"/>
      <c r="E47" s="575"/>
      <c r="F47" s="575"/>
      <c r="G47" s="575"/>
      <c r="H47" s="575"/>
      <c r="I47" s="575"/>
      <c r="J47" s="12">
        <v>0</v>
      </c>
      <c r="K47" s="12">
        <v>0</v>
      </c>
      <c r="L47" s="12">
        <v>0</v>
      </c>
      <c r="M47" s="14">
        <f t="shared" ref="M47:M58" si="78">SUM(J47:L47)</f>
        <v>0</v>
      </c>
      <c r="N47" s="6"/>
      <c r="P47" s="7">
        <v>2</v>
      </c>
      <c r="Q47" s="705">
        <f>'Year 1'!Q47</f>
        <v>0</v>
      </c>
      <c r="R47" s="706"/>
      <c r="S47" s="706"/>
      <c r="T47" s="706"/>
      <c r="U47" s="706"/>
      <c r="V47" s="706"/>
      <c r="W47" s="706"/>
      <c r="X47" s="707"/>
      <c r="Y47" s="90">
        <f>'Year 1'!AU47</f>
        <v>0</v>
      </c>
      <c r="Z47" s="12">
        <v>0</v>
      </c>
      <c r="AA47" s="12">
        <v>0</v>
      </c>
      <c r="AB47" s="12">
        <v>0</v>
      </c>
      <c r="AC47" s="57">
        <f>SUM(Z47:AB47)</f>
        <v>0</v>
      </c>
      <c r="AD47" s="58">
        <f t="shared" si="75"/>
        <v>0</v>
      </c>
      <c r="AE47" s="6"/>
      <c r="AG47" s="7">
        <v>2</v>
      </c>
      <c r="AH47" s="603">
        <f t="shared" ref="AH47:AH57" si="79">IF($S$86&lt;&gt;0, Q47, B47)</f>
        <v>0</v>
      </c>
      <c r="AI47" s="604"/>
      <c r="AJ47" s="604"/>
      <c r="AK47" s="604"/>
      <c r="AL47" s="604"/>
      <c r="AM47" s="604"/>
      <c r="AN47" s="604"/>
      <c r="AO47" s="605"/>
      <c r="AP47" s="67">
        <f>'Year 1'!AU47</f>
        <v>0</v>
      </c>
      <c r="AQ47" s="12">
        <v>0</v>
      </c>
      <c r="AR47" s="12">
        <v>0</v>
      </c>
      <c r="AS47" s="12">
        <v>0</v>
      </c>
      <c r="AT47" s="41">
        <f t="shared" si="76"/>
        <v>0</v>
      </c>
      <c r="AU47" s="42">
        <f t="shared" ref="AU47:AU57" si="80">IF($S$86&lt;&gt;0, AC47+AP47-AT47, M47+AP47-AT47)</f>
        <v>0</v>
      </c>
      <c r="AX47" s="7">
        <v>2</v>
      </c>
      <c r="AY47" s="687"/>
      <c r="AZ47" s="688"/>
      <c r="BA47" s="688"/>
      <c r="BB47" s="688"/>
      <c r="BC47" s="688"/>
      <c r="BD47" s="688"/>
      <c r="BE47" s="688"/>
      <c r="BF47" s="688"/>
      <c r="BG47" s="689"/>
      <c r="BH47" s="12">
        <v>0</v>
      </c>
      <c r="BI47" s="12">
        <v>0</v>
      </c>
      <c r="BJ47" s="12">
        <v>0</v>
      </c>
      <c r="BK47" s="404">
        <f t="shared" si="77"/>
        <v>0</v>
      </c>
    </row>
    <row r="48" spans="1:63" x14ac:dyDescent="0.35">
      <c r="A48" s="7">
        <v>3</v>
      </c>
      <c r="B48" s="575">
        <f>'Year 1'!B48</f>
        <v>0</v>
      </c>
      <c r="C48" s="575"/>
      <c r="D48" s="575"/>
      <c r="E48" s="575"/>
      <c r="F48" s="575"/>
      <c r="G48" s="575"/>
      <c r="H48" s="575"/>
      <c r="I48" s="575"/>
      <c r="J48" s="12">
        <v>0</v>
      </c>
      <c r="K48" s="12">
        <v>0</v>
      </c>
      <c r="L48" s="12">
        <v>0</v>
      </c>
      <c r="M48" s="14">
        <f>SUM(J48:L48)</f>
        <v>0</v>
      </c>
      <c r="N48" s="6"/>
      <c r="P48" s="7">
        <v>3</v>
      </c>
      <c r="Q48" s="705">
        <f>'Year 1'!Q48</f>
        <v>0</v>
      </c>
      <c r="R48" s="706"/>
      <c r="S48" s="706"/>
      <c r="T48" s="706"/>
      <c r="U48" s="706"/>
      <c r="V48" s="706"/>
      <c r="W48" s="706"/>
      <c r="X48" s="707"/>
      <c r="Y48" s="90">
        <f>'Year 1'!AU48</f>
        <v>0</v>
      </c>
      <c r="Z48" s="12">
        <v>0</v>
      </c>
      <c r="AA48" s="12">
        <v>0</v>
      </c>
      <c r="AB48" s="12">
        <v>0</v>
      </c>
      <c r="AC48" s="57">
        <f>SUM(Z48:AB48)</f>
        <v>0</v>
      </c>
      <c r="AD48" s="58">
        <f t="shared" si="75"/>
        <v>0</v>
      </c>
      <c r="AE48" s="6"/>
      <c r="AG48" s="7">
        <v>3</v>
      </c>
      <c r="AH48" s="603">
        <f t="shared" si="79"/>
        <v>0</v>
      </c>
      <c r="AI48" s="604"/>
      <c r="AJ48" s="604"/>
      <c r="AK48" s="604"/>
      <c r="AL48" s="604"/>
      <c r="AM48" s="604"/>
      <c r="AN48" s="604"/>
      <c r="AO48" s="605"/>
      <c r="AP48" s="67">
        <f>'Year 1'!AU48</f>
        <v>0</v>
      </c>
      <c r="AQ48" s="12">
        <v>0</v>
      </c>
      <c r="AR48" s="12">
        <v>0</v>
      </c>
      <c r="AS48" s="12">
        <v>0</v>
      </c>
      <c r="AT48" s="41">
        <f t="shared" si="76"/>
        <v>0</v>
      </c>
      <c r="AU48" s="42">
        <f t="shared" si="80"/>
        <v>0</v>
      </c>
      <c r="AX48" s="7">
        <v>3</v>
      </c>
      <c r="AY48" s="687"/>
      <c r="AZ48" s="688"/>
      <c r="BA48" s="688"/>
      <c r="BB48" s="688"/>
      <c r="BC48" s="688"/>
      <c r="BD48" s="688"/>
      <c r="BE48" s="688"/>
      <c r="BF48" s="688"/>
      <c r="BG48" s="689"/>
      <c r="BH48" s="12">
        <v>0</v>
      </c>
      <c r="BI48" s="12">
        <v>0</v>
      </c>
      <c r="BJ48" s="12">
        <v>0</v>
      </c>
      <c r="BK48" s="404">
        <f t="shared" si="77"/>
        <v>0</v>
      </c>
    </row>
    <row r="49" spans="1:118" x14ac:dyDescent="0.35">
      <c r="A49" s="7">
        <v>4</v>
      </c>
      <c r="B49" s="575">
        <f>'Year 1'!B49</f>
        <v>0</v>
      </c>
      <c r="C49" s="575"/>
      <c r="D49" s="575"/>
      <c r="E49" s="575"/>
      <c r="F49" s="575"/>
      <c r="G49" s="575"/>
      <c r="H49" s="575"/>
      <c r="I49" s="575"/>
      <c r="J49" s="12">
        <v>0</v>
      </c>
      <c r="K49" s="12">
        <v>0</v>
      </c>
      <c r="L49" s="12">
        <v>0</v>
      </c>
      <c r="M49" s="14">
        <f t="shared" ref="M49:M55" si="81">SUM(J49:L49)</f>
        <v>0</v>
      </c>
      <c r="N49" s="6"/>
      <c r="P49" s="7">
        <v>4</v>
      </c>
      <c r="Q49" s="705">
        <f>'Year 1'!Q49</f>
        <v>0</v>
      </c>
      <c r="R49" s="706"/>
      <c r="S49" s="706"/>
      <c r="T49" s="706"/>
      <c r="U49" s="706"/>
      <c r="V49" s="706"/>
      <c r="W49" s="706"/>
      <c r="X49" s="707"/>
      <c r="Y49" s="90">
        <f>'Year 1'!AU49</f>
        <v>0</v>
      </c>
      <c r="Z49" s="12">
        <v>0</v>
      </c>
      <c r="AA49" s="12">
        <v>0</v>
      </c>
      <c r="AB49" s="12">
        <v>0</v>
      </c>
      <c r="AC49" s="57">
        <f>SUM(Z49:AB49)</f>
        <v>0</v>
      </c>
      <c r="AD49" s="58">
        <f t="shared" si="75"/>
        <v>0</v>
      </c>
      <c r="AE49" s="6"/>
      <c r="AG49" s="7">
        <v>4</v>
      </c>
      <c r="AH49" s="603">
        <f t="shared" si="79"/>
        <v>0</v>
      </c>
      <c r="AI49" s="604"/>
      <c r="AJ49" s="604"/>
      <c r="AK49" s="604"/>
      <c r="AL49" s="604"/>
      <c r="AM49" s="604"/>
      <c r="AN49" s="604"/>
      <c r="AO49" s="605"/>
      <c r="AP49" s="67">
        <f>'Year 1'!AU49</f>
        <v>0</v>
      </c>
      <c r="AQ49" s="12">
        <v>0</v>
      </c>
      <c r="AR49" s="12">
        <v>0</v>
      </c>
      <c r="AS49" s="12">
        <v>0</v>
      </c>
      <c r="AT49" s="41">
        <f t="shared" si="76"/>
        <v>0</v>
      </c>
      <c r="AU49" s="42">
        <f t="shared" si="80"/>
        <v>0</v>
      </c>
      <c r="AX49" s="7">
        <v>4</v>
      </c>
      <c r="AY49" s="687"/>
      <c r="AZ49" s="688"/>
      <c r="BA49" s="688"/>
      <c r="BB49" s="688"/>
      <c r="BC49" s="688"/>
      <c r="BD49" s="688"/>
      <c r="BE49" s="688"/>
      <c r="BF49" s="688"/>
      <c r="BG49" s="689"/>
      <c r="BH49" s="12">
        <v>0</v>
      </c>
      <c r="BI49" s="12">
        <v>0</v>
      </c>
      <c r="BJ49" s="12">
        <v>0</v>
      </c>
      <c r="BK49" s="404">
        <f t="shared" ref="BK49:BK56" si="82">SUM(BH49:BJ49)</f>
        <v>0</v>
      </c>
    </row>
    <row r="50" spans="1:118" x14ac:dyDescent="0.35">
      <c r="A50" s="7">
        <v>5</v>
      </c>
      <c r="B50" s="575">
        <f>'Year 1'!B50</f>
        <v>0</v>
      </c>
      <c r="C50" s="575"/>
      <c r="D50" s="575"/>
      <c r="E50" s="575"/>
      <c r="F50" s="575"/>
      <c r="G50" s="575"/>
      <c r="H50" s="575"/>
      <c r="I50" s="575"/>
      <c r="J50" s="12">
        <v>0</v>
      </c>
      <c r="K50" s="12">
        <v>0</v>
      </c>
      <c r="L50" s="12">
        <v>0</v>
      </c>
      <c r="M50" s="14">
        <f t="shared" si="81"/>
        <v>0</v>
      </c>
      <c r="N50" s="6"/>
      <c r="P50" s="7">
        <v>5</v>
      </c>
      <c r="Q50" s="705">
        <f>'Year 1'!Q50</f>
        <v>0</v>
      </c>
      <c r="R50" s="706"/>
      <c r="S50" s="706"/>
      <c r="T50" s="706"/>
      <c r="U50" s="706"/>
      <c r="V50" s="706"/>
      <c r="W50" s="706"/>
      <c r="X50" s="707"/>
      <c r="Y50" s="90">
        <f>'Year 1'!AU50</f>
        <v>0</v>
      </c>
      <c r="Z50" s="12">
        <v>0</v>
      </c>
      <c r="AA50" s="12">
        <v>0</v>
      </c>
      <c r="AB50" s="12">
        <v>0</v>
      </c>
      <c r="AC50" s="57">
        <f t="shared" ref="AC50:AC55" si="83">SUM(Z50:AB50)</f>
        <v>0</v>
      </c>
      <c r="AD50" s="58">
        <f t="shared" ref="AD50:AD55" si="84">M50-AC50</f>
        <v>0</v>
      </c>
      <c r="AE50" s="6"/>
      <c r="AG50" s="7">
        <v>5</v>
      </c>
      <c r="AH50" s="603">
        <f t="shared" si="79"/>
        <v>0</v>
      </c>
      <c r="AI50" s="604"/>
      <c r="AJ50" s="604"/>
      <c r="AK50" s="604"/>
      <c r="AL50" s="604"/>
      <c r="AM50" s="604"/>
      <c r="AN50" s="604"/>
      <c r="AO50" s="605"/>
      <c r="AP50" s="67">
        <f>'Year 1'!AU50</f>
        <v>0</v>
      </c>
      <c r="AQ50" s="12">
        <v>0</v>
      </c>
      <c r="AR50" s="12">
        <v>0</v>
      </c>
      <c r="AS50" s="12">
        <v>0</v>
      </c>
      <c r="AT50" s="41">
        <f t="shared" si="76"/>
        <v>0</v>
      </c>
      <c r="AU50" s="42">
        <f t="shared" si="80"/>
        <v>0</v>
      </c>
      <c r="AX50" s="7">
        <v>5</v>
      </c>
      <c r="AY50" s="687"/>
      <c r="AZ50" s="688"/>
      <c r="BA50" s="688"/>
      <c r="BB50" s="688"/>
      <c r="BC50" s="688"/>
      <c r="BD50" s="688"/>
      <c r="BE50" s="688"/>
      <c r="BF50" s="688"/>
      <c r="BG50" s="689"/>
      <c r="BH50" s="12">
        <v>0</v>
      </c>
      <c r="BI50" s="12">
        <v>0</v>
      </c>
      <c r="BJ50" s="12">
        <v>0</v>
      </c>
      <c r="BK50" s="404">
        <f t="shared" si="82"/>
        <v>0</v>
      </c>
    </row>
    <row r="51" spans="1:118" x14ac:dyDescent="0.35">
      <c r="A51" s="7">
        <v>6</v>
      </c>
      <c r="B51" s="575">
        <f>'Year 1'!B51</f>
        <v>0</v>
      </c>
      <c r="C51" s="575"/>
      <c r="D51" s="575"/>
      <c r="E51" s="575"/>
      <c r="F51" s="575"/>
      <c r="G51" s="575"/>
      <c r="H51" s="575"/>
      <c r="I51" s="575"/>
      <c r="J51" s="12">
        <v>0</v>
      </c>
      <c r="K51" s="12">
        <v>0</v>
      </c>
      <c r="L51" s="12">
        <v>0</v>
      </c>
      <c r="M51" s="14">
        <f t="shared" si="81"/>
        <v>0</v>
      </c>
      <c r="N51" s="6"/>
      <c r="P51" s="7">
        <v>6</v>
      </c>
      <c r="Q51" s="705">
        <f>'Year 1'!Q51</f>
        <v>0</v>
      </c>
      <c r="R51" s="706"/>
      <c r="S51" s="706"/>
      <c r="T51" s="706"/>
      <c r="U51" s="706"/>
      <c r="V51" s="706"/>
      <c r="W51" s="706"/>
      <c r="X51" s="707"/>
      <c r="Y51" s="90">
        <f>'Year 1'!AU51</f>
        <v>0</v>
      </c>
      <c r="Z51" s="12">
        <v>0</v>
      </c>
      <c r="AA51" s="12">
        <v>0</v>
      </c>
      <c r="AB51" s="12">
        <v>0</v>
      </c>
      <c r="AC51" s="57">
        <f t="shared" si="83"/>
        <v>0</v>
      </c>
      <c r="AD51" s="58">
        <f t="shared" si="84"/>
        <v>0</v>
      </c>
      <c r="AE51" s="6"/>
      <c r="AG51" s="7">
        <v>6</v>
      </c>
      <c r="AH51" s="603">
        <f t="shared" si="79"/>
        <v>0</v>
      </c>
      <c r="AI51" s="604"/>
      <c r="AJ51" s="604"/>
      <c r="AK51" s="604"/>
      <c r="AL51" s="604"/>
      <c r="AM51" s="604"/>
      <c r="AN51" s="604"/>
      <c r="AO51" s="605"/>
      <c r="AP51" s="67">
        <f>'Year 1'!AU51</f>
        <v>0</v>
      </c>
      <c r="AQ51" s="12">
        <v>0</v>
      </c>
      <c r="AR51" s="12">
        <v>0</v>
      </c>
      <c r="AS51" s="12">
        <v>0</v>
      </c>
      <c r="AT51" s="41">
        <f>SUM(AQ51:AS51)</f>
        <v>0</v>
      </c>
      <c r="AU51" s="42">
        <f t="shared" si="80"/>
        <v>0</v>
      </c>
      <c r="AX51" s="7">
        <v>6</v>
      </c>
      <c r="AY51" s="687"/>
      <c r="AZ51" s="688"/>
      <c r="BA51" s="688"/>
      <c r="BB51" s="688"/>
      <c r="BC51" s="688"/>
      <c r="BD51" s="688"/>
      <c r="BE51" s="688"/>
      <c r="BF51" s="688"/>
      <c r="BG51" s="689"/>
      <c r="BH51" s="12">
        <v>0</v>
      </c>
      <c r="BI51" s="12">
        <v>0</v>
      </c>
      <c r="BJ51" s="12">
        <v>0</v>
      </c>
      <c r="BK51" s="404">
        <f t="shared" si="82"/>
        <v>0</v>
      </c>
    </row>
    <row r="52" spans="1:118" x14ac:dyDescent="0.35">
      <c r="A52" s="7">
        <v>7</v>
      </c>
      <c r="B52" s="575">
        <f>'Year 1'!B52</f>
        <v>0</v>
      </c>
      <c r="C52" s="575"/>
      <c r="D52" s="575"/>
      <c r="E52" s="575"/>
      <c r="F52" s="575"/>
      <c r="G52" s="575"/>
      <c r="H52" s="575"/>
      <c r="I52" s="575"/>
      <c r="J52" s="12">
        <v>0</v>
      </c>
      <c r="K52" s="12">
        <v>0</v>
      </c>
      <c r="L52" s="12">
        <v>0</v>
      </c>
      <c r="M52" s="14">
        <f t="shared" si="81"/>
        <v>0</v>
      </c>
      <c r="N52" s="6"/>
      <c r="P52" s="7">
        <v>7</v>
      </c>
      <c r="Q52" s="705">
        <f>'Year 1'!Q52</f>
        <v>0</v>
      </c>
      <c r="R52" s="706"/>
      <c r="S52" s="706"/>
      <c r="T52" s="706"/>
      <c r="U52" s="706"/>
      <c r="V52" s="706"/>
      <c r="W52" s="706"/>
      <c r="X52" s="707"/>
      <c r="Y52" s="90">
        <f>'Year 1'!AU52</f>
        <v>0</v>
      </c>
      <c r="Z52" s="12">
        <v>0</v>
      </c>
      <c r="AA52" s="12">
        <v>0</v>
      </c>
      <c r="AB52" s="12">
        <v>0</v>
      </c>
      <c r="AC52" s="57">
        <f t="shared" si="83"/>
        <v>0</v>
      </c>
      <c r="AD52" s="58">
        <f t="shared" si="84"/>
        <v>0</v>
      </c>
      <c r="AE52" s="6"/>
      <c r="AG52" s="7">
        <v>7</v>
      </c>
      <c r="AH52" s="603">
        <f t="shared" si="79"/>
        <v>0</v>
      </c>
      <c r="AI52" s="604"/>
      <c r="AJ52" s="604"/>
      <c r="AK52" s="604"/>
      <c r="AL52" s="604"/>
      <c r="AM52" s="604"/>
      <c r="AN52" s="604"/>
      <c r="AO52" s="605"/>
      <c r="AP52" s="67">
        <f>'Year 1'!AU52</f>
        <v>0</v>
      </c>
      <c r="AQ52" s="12">
        <v>0</v>
      </c>
      <c r="AR52" s="12">
        <v>0</v>
      </c>
      <c r="AS52" s="12">
        <v>0</v>
      </c>
      <c r="AT52" s="41">
        <f t="shared" ref="AT52:AT56" si="85">SUM(AQ52:AS52)</f>
        <v>0</v>
      </c>
      <c r="AU52" s="42">
        <f t="shared" si="80"/>
        <v>0</v>
      </c>
      <c r="AX52" s="7">
        <v>7</v>
      </c>
      <c r="AY52" s="687"/>
      <c r="AZ52" s="688"/>
      <c r="BA52" s="688"/>
      <c r="BB52" s="688"/>
      <c r="BC52" s="688"/>
      <c r="BD52" s="688"/>
      <c r="BE52" s="688"/>
      <c r="BF52" s="688"/>
      <c r="BG52" s="689"/>
      <c r="BH52" s="12">
        <v>0</v>
      </c>
      <c r="BI52" s="12">
        <v>0</v>
      </c>
      <c r="BJ52" s="12">
        <v>0</v>
      </c>
      <c r="BK52" s="404">
        <f t="shared" si="82"/>
        <v>0</v>
      </c>
    </row>
    <row r="53" spans="1:118" x14ac:dyDescent="0.35">
      <c r="A53" s="7">
        <v>8</v>
      </c>
      <c r="B53" s="575">
        <f>'Year 1'!B53</f>
        <v>0</v>
      </c>
      <c r="C53" s="575"/>
      <c r="D53" s="575"/>
      <c r="E53" s="575"/>
      <c r="F53" s="575"/>
      <c r="G53" s="575"/>
      <c r="H53" s="575"/>
      <c r="I53" s="575"/>
      <c r="J53" s="12">
        <v>0</v>
      </c>
      <c r="K53" s="12">
        <v>0</v>
      </c>
      <c r="L53" s="12">
        <v>0</v>
      </c>
      <c r="M53" s="14">
        <f t="shared" si="81"/>
        <v>0</v>
      </c>
      <c r="N53" s="6"/>
      <c r="P53" s="7">
        <v>8</v>
      </c>
      <c r="Q53" s="705">
        <f>'Year 1'!Q53</f>
        <v>0</v>
      </c>
      <c r="R53" s="706"/>
      <c r="S53" s="706"/>
      <c r="T53" s="706"/>
      <c r="U53" s="706"/>
      <c r="V53" s="706"/>
      <c r="W53" s="706"/>
      <c r="X53" s="707"/>
      <c r="Y53" s="90">
        <f>'Year 1'!AU53</f>
        <v>0</v>
      </c>
      <c r="Z53" s="12">
        <v>0</v>
      </c>
      <c r="AA53" s="12">
        <v>0</v>
      </c>
      <c r="AB53" s="12">
        <v>0</v>
      </c>
      <c r="AC53" s="57">
        <f t="shared" si="83"/>
        <v>0</v>
      </c>
      <c r="AD53" s="58">
        <f t="shared" si="84"/>
        <v>0</v>
      </c>
      <c r="AE53" s="6"/>
      <c r="AG53" s="7">
        <v>8</v>
      </c>
      <c r="AH53" s="603">
        <f t="shared" si="79"/>
        <v>0</v>
      </c>
      <c r="AI53" s="604"/>
      <c r="AJ53" s="604"/>
      <c r="AK53" s="604"/>
      <c r="AL53" s="604"/>
      <c r="AM53" s="604"/>
      <c r="AN53" s="604"/>
      <c r="AO53" s="605"/>
      <c r="AP53" s="67">
        <f>'Year 1'!AU53</f>
        <v>0</v>
      </c>
      <c r="AQ53" s="12">
        <v>0</v>
      </c>
      <c r="AR53" s="12">
        <v>0</v>
      </c>
      <c r="AS53" s="12">
        <v>0</v>
      </c>
      <c r="AT53" s="41">
        <f t="shared" si="85"/>
        <v>0</v>
      </c>
      <c r="AU53" s="42">
        <f t="shared" si="80"/>
        <v>0</v>
      </c>
      <c r="AX53" s="7">
        <v>8</v>
      </c>
      <c r="AY53" s="687"/>
      <c r="AZ53" s="688"/>
      <c r="BA53" s="688"/>
      <c r="BB53" s="688"/>
      <c r="BC53" s="688"/>
      <c r="BD53" s="688"/>
      <c r="BE53" s="688"/>
      <c r="BF53" s="688"/>
      <c r="BG53" s="689"/>
      <c r="BH53" s="12">
        <v>0</v>
      </c>
      <c r="BI53" s="12">
        <v>0</v>
      </c>
      <c r="BJ53" s="12">
        <v>0</v>
      </c>
      <c r="BK53" s="404">
        <f t="shared" si="82"/>
        <v>0</v>
      </c>
    </row>
    <row r="54" spans="1:118" x14ac:dyDescent="0.35">
      <c r="A54" s="7">
        <v>9</v>
      </c>
      <c r="B54" s="575">
        <f>'Year 1'!B54</f>
        <v>0</v>
      </c>
      <c r="C54" s="575"/>
      <c r="D54" s="575"/>
      <c r="E54" s="575"/>
      <c r="F54" s="575"/>
      <c r="G54" s="575"/>
      <c r="H54" s="575"/>
      <c r="I54" s="575"/>
      <c r="J54" s="12">
        <v>0</v>
      </c>
      <c r="K54" s="12">
        <v>0</v>
      </c>
      <c r="L54" s="12">
        <v>0</v>
      </c>
      <c r="M54" s="14">
        <f t="shared" si="81"/>
        <v>0</v>
      </c>
      <c r="N54" s="6"/>
      <c r="P54" s="7">
        <v>9</v>
      </c>
      <c r="Q54" s="705">
        <f>'Year 1'!Q54</f>
        <v>0</v>
      </c>
      <c r="R54" s="706"/>
      <c r="S54" s="706"/>
      <c r="T54" s="706"/>
      <c r="U54" s="706"/>
      <c r="V54" s="706"/>
      <c r="W54" s="706"/>
      <c r="X54" s="707"/>
      <c r="Y54" s="90">
        <f>'Year 1'!AU54</f>
        <v>0</v>
      </c>
      <c r="Z54" s="12">
        <v>0</v>
      </c>
      <c r="AA54" s="12">
        <v>0</v>
      </c>
      <c r="AB54" s="12">
        <v>0</v>
      </c>
      <c r="AC54" s="57">
        <f t="shared" si="83"/>
        <v>0</v>
      </c>
      <c r="AD54" s="58">
        <f t="shared" si="84"/>
        <v>0</v>
      </c>
      <c r="AE54" s="6"/>
      <c r="AG54" s="7">
        <v>9</v>
      </c>
      <c r="AH54" s="603">
        <f t="shared" si="79"/>
        <v>0</v>
      </c>
      <c r="AI54" s="604"/>
      <c r="AJ54" s="604"/>
      <c r="AK54" s="604"/>
      <c r="AL54" s="604"/>
      <c r="AM54" s="604"/>
      <c r="AN54" s="604"/>
      <c r="AO54" s="605"/>
      <c r="AP54" s="67">
        <f>'Year 1'!AU54</f>
        <v>0</v>
      </c>
      <c r="AQ54" s="12">
        <v>0</v>
      </c>
      <c r="AR54" s="12">
        <v>0</v>
      </c>
      <c r="AS54" s="12">
        <v>0</v>
      </c>
      <c r="AT54" s="41">
        <f t="shared" si="85"/>
        <v>0</v>
      </c>
      <c r="AU54" s="42">
        <f t="shared" si="80"/>
        <v>0</v>
      </c>
      <c r="AX54" s="7">
        <v>9</v>
      </c>
      <c r="AY54" s="687"/>
      <c r="AZ54" s="688"/>
      <c r="BA54" s="688"/>
      <c r="BB54" s="688"/>
      <c r="BC54" s="688"/>
      <c r="BD54" s="688"/>
      <c r="BE54" s="688"/>
      <c r="BF54" s="688"/>
      <c r="BG54" s="689"/>
      <c r="BH54" s="12">
        <v>0</v>
      </c>
      <c r="BI54" s="12">
        <v>0</v>
      </c>
      <c r="BJ54" s="12">
        <v>0</v>
      </c>
      <c r="BK54" s="404">
        <f t="shared" si="82"/>
        <v>0</v>
      </c>
    </row>
    <row r="55" spans="1:118" x14ac:dyDescent="0.35">
      <c r="A55" s="7">
        <v>10</v>
      </c>
      <c r="B55" s="575">
        <f>'Year 1'!B55</f>
        <v>0</v>
      </c>
      <c r="C55" s="575"/>
      <c r="D55" s="575"/>
      <c r="E55" s="575"/>
      <c r="F55" s="575"/>
      <c r="G55" s="575"/>
      <c r="H55" s="575"/>
      <c r="I55" s="575"/>
      <c r="J55" s="12">
        <v>0</v>
      </c>
      <c r="K55" s="12">
        <v>0</v>
      </c>
      <c r="L55" s="12">
        <v>0</v>
      </c>
      <c r="M55" s="14">
        <f t="shared" si="81"/>
        <v>0</v>
      </c>
      <c r="N55" s="6"/>
      <c r="P55" s="7">
        <v>10</v>
      </c>
      <c r="Q55" s="705">
        <f>'Year 1'!Q55</f>
        <v>0</v>
      </c>
      <c r="R55" s="706"/>
      <c r="S55" s="706"/>
      <c r="T55" s="706"/>
      <c r="U55" s="706"/>
      <c r="V55" s="706"/>
      <c r="W55" s="706"/>
      <c r="X55" s="707"/>
      <c r="Y55" s="90">
        <f>'Year 1'!AU55</f>
        <v>0</v>
      </c>
      <c r="Z55" s="12">
        <v>0</v>
      </c>
      <c r="AA55" s="12">
        <v>0</v>
      </c>
      <c r="AB55" s="12">
        <v>0</v>
      </c>
      <c r="AC55" s="57">
        <f t="shared" si="83"/>
        <v>0</v>
      </c>
      <c r="AD55" s="58">
        <f t="shared" si="84"/>
        <v>0</v>
      </c>
      <c r="AE55" s="6"/>
      <c r="AG55" s="7">
        <v>10</v>
      </c>
      <c r="AH55" s="603">
        <f t="shared" si="79"/>
        <v>0</v>
      </c>
      <c r="AI55" s="604"/>
      <c r="AJ55" s="604"/>
      <c r="AK55" s="604"/>
      <c r="AL55" s="604"/>
      <c r="AM55" s="604"/>
      <c r="AN55" s="604"/>
      <c r="AO55" s="605"/>
      <c r="AP55" s="67">
        <f>'Year 1'!AU55</f>
        <v>0</v>
      </c>
      <c r="AQ55" s="12">
        <v>0</v>
      </c>
      <c r="AR55" s="12">
        <v>0</v>
      </c>
      <c r="AS55" s="12">
        <v>0</v>
      </c>
      <c r="AT55" s="41">
        <f t="shared" si="85"/>
        <v>0</v>
      </c>
      <c r="AU55" s="42">
        <f t="shared" si="80"/>
        <v>0</v>
      </c>
      <c r="AX55" s="7">
        <v>10</v>
      </c>
      <c r="AY55" s="687"/>
      <c r="AZ55" s="688"/>
      <c r="BA55" s="688"/>
      <c r="BB55" s="688"/>
      <c r="BC55" s="688"/>
      <c r="BD55" s="688"/>
      <c r="BE55" s="688"/>
      <c r="BF55" s="688"/>
      <c r="BG55" s="689"/>
      <c r="BH55" s="12">
        <v>0</v>
      </c>
      <c r="BI55" s="12">
        <v>0</v>
      </c>
      <c r="BJ55" s="12">
        <v>0</v>
      </c>
      <c r="BK55" s="404">
        <f t="shared" si="82"/>
        <v>0</v>
      </c>
    </row>
    <row r="56" spans="1:118" x14ac:dyDescent="0.35">
      <c r="A56" s="7">
        <v>11</v>
      </c>
      <c r="B56" s="575">
        <f>'Year 1'!B56</f>
        <v>0</v>
      </c>
      <c r="C56" s="575"/>
      <c r="D56" s="575"/>
      <c r="E56" s="575"/>
      <c r="F56" s="575"/>
      <c r="G56" s="575"/>
      <c r="H56" s="575"/>
      <c r="I56" s="575"/>
      <c r="J56" s="12">
        <v>0</v>
      </c>
      <c r="K56" s="12">
        <v>0</v>
      </c>
      <c r="L56" s="12">
        <v>0</v>
      </c>
      <c r="M56" s="14">
        <f t="shared" si="78"/>
        <v>0</v>
      </c>
      <c r="N56" s="6"/>
      <c r="P56" s="7">
        <v>11</v>
      </c>
      <c r="Q56" s="705">
        <f>'Year 1'!Q56</f>
        <v>0</v>
      </c>
      <c r="R56" s="706"/>
      <c r="S56" s="706"/>
      <c r="T56" s="706"/>
      <c r="U56" s="706"/>
      <c r="V56" s="706"/>
      <c r="W56" s="706"/>
      <c r="X56" s="707"/>
      <c r="Y56" s="90">
        <f>'Year 1'!AU55</f>
        <v>0</v>
      </c>
      <c r="Z56" s="12">
        <v>0</v>
      </c>
      <c r="AA56" s="12">
        <v>0</v>
      </c>
      <c r="AB56" s="12">
        <v>0</v>
      </c>
      <c r="AC56" s="57">
        <f t="shared" ref="AC56:AC57" si="86">SUM(Z56:AB56)</f>
        <v>0</v>
      </c>
      <c r="AD56" s="58">
        <f t="shared" si="75"/>
        <v>0</v>
      </c>
      <c r="AE56" s="6"/>
      <c r="AG56" s="7">
        <v>11</v>
      </c>
      <c r="AH56" s="603">
        <f t="shared" si="79"/>
        <v>0</v>
      </c>
      <c r="AI56" s="604"/>
      <c r="AJ56" s="604"/>
      <c r="AK56" s="604"/>
      <c r="AL56" s="604"/>
      <c r="AM56" s="604"/>
      <c r="AN56" s="604"/>
      <c r="AO56" s="605"/>
      <c r="AP56" s="67">
        <f>'Year 1'!AU56</f>
        <v>0</v>
      </c>
      <c r="AQ56" s="12">
        <v>0</v>
      </c>
      <c r="AR56" s="12">
        <v>0</v>
      </c>
      <c r="AS56" s="12">
        <v>0</v>
      </c>
      <c r="AT56" s="41">
        <f t="shared" si="85"/>
        <v>0</v>
      </c>
      <c r="AU56" s="42">
        <f t="shared" si="80"/>
        <v>0</v>
      </c>
      <c r="AX56" s="7">
        <v>11</v>
      </c>
      <c r="AY56" s="687"/>
      <c r="AZ56" s="688"/>
      <c r="BA56" s="688"/>
      <c r="BB56" s="688"/>
      <c r="BC56" s="688"/>
      <c r="BD56" s="688"/>
      <c r="BE56" s="688"/>
      <c r="BF56" s="688"/>
      <c r="BG56" s="689"/>
      <c r="BH56" s="12">
        <v>0</v>
      </c>
      <c r="BI56" s="12">
        <v>0</v>
      </c>
      <c r="BJ56" s="12">
        <v>0</v>
      </c>
      <c r="BK56" s="404">
        <f t="shared" si="82"/>
        <v>0</v>
      </c>
    </row>
    <row r="57" spans="1:118" x14ac:dyDescent="0.35">
      <c r="A57" s="7">
        <v>12</v>
      </c>
      <c r="B57" s="575">
        <f>'Year 1'!B57</f>
        <v>0</v>
      </c>
      <c r="C57" s="575"/>
      <c r="D57" s="575"/>
      <c r="E57" s="575"/>
      <c r="F57" s="575"/>
      <c r="G57" s="575"/>
      <c r="H57" s="575"/>
      <c r="I57" s="575"/>
      <c r="J57" s="12">
        <v>0</v>
      </c>
      <c r="K57" s="12">
        <v>0</v>
      </c>
      <c r="L57" s="12">
        <v>0</v>
      </c>
      <c r="M57" s="14">
        <f t="shared" si="78"/>
        <v>0</v>
      </c>
      <c r="N57" s="6"/>
      <c r="P57" s="7">
        <v>12</v>
      </c>
      <c r="Q57" s="705">
        <f>'Year 1'!Q57</f>
        <v>0</v>
      </c>
      <c r="R57" s="706"/>
      <c r="S57" s="706"/>
      <c r="T57" s="706"/>
      <c r="U57" s="706"/>
      <c r="V57" s="706"/>
      <c r="W57" s="706"/>
      <c r="X57" s="707"/>
      <c r="Y57" s="90">
        <f>'Year 1'!AU57</f>
        <v>0</v>
      </c>
      <c r="Z57" s="12">
        <v>0</v>
      </c>
      <c r="AA57" s="12">
        <v>0</v>
      </c>
      <c r="AB57" s="12">
        <v>0</v>
      </c>
      <c r="AC57" s="57">
        <f t="shared" si="86"/>
        <v>0</v>
      </c>
      <c r="AD57" s="58">
        <f t="shared" si="75"/>
        <v>0</v>
      </c>
      <c r="AE57" s="6"/>
      <c r="AG57" s="7">
        <v>12</v>
      </c>
      <c r="AH57" s="603">
        <f t="shared" si="79"/>
        <v>0</v>
      </c>
      <c r="AI57" s="604"/>
      <c r="AJ57" s="604"/>
      <c r="AK57" s="604"/>
      <c r="AL57" s="604"/>
      <c r="AM57" s="604"/>
      <c r="AN57" s="604"/>
      <c r="AO57" s="605"/>
      <c r="AP57" s="67">
        <f>'Year 1'!AU57</f>
        <v>0</v>
      </c>
      <c r="AQ57" s="12">
        <v>0</v>
      </c>
      <c r="AR57" s="12">
        <v>0</v>
      </c>
      <c r="AS57" s="12">
        <v>0</v>
      </c>
      <c r="AT57" s="41">
        <f t="shared" si="76"/>
        <v>0</v>
      </c>
      <c r="AU57" s="42">
        <f t="shared" si="80"/>
        <v>0</v>
      </c>
      <c r="AX57" s="7">
        <v>12</v>
      </c>
      <c r="AY57" s="687"/>
      <c r="AZ57" s="688"/>
      <c r="BA57" s="688"/>
      <c r="BB57" s="688"/>
      <c r="BC57" s="688"/>
      <c r="BD57" s="688"/>
      <c r="BE57" s="688"/>
      <c r="BF57" s="688"/>
      <c r="BG57" s="689"/>
      <c r="BH57" s="12">
        <v>0</v>
      </c>
      <c r="BI57" s="12">
        <v>0</v>
      </c>
      <c r="BJ57" s="12">
        <v>0</v>
      </c>
      <c r="BK57" s="404">
        <f t="shared" ref="BK57" si="87">SUM(BH57:BJ57)</f>
        <v>0</v>
      </c>
    </row>
    <row r="58" spans="1:118" ht="16" thickBot="1" x14ac:dyDescent="0.4">
      <c r="A58" s="578" t="s">
        <v>117</v>
      </c>
      <c r="B58" s="579"/>
      <c r="C58" s="579"/>
      <c r="D58" s="579"/>
      <c r="E58" s="579"/>
      <c r="F58" s="579"/>
      <c r="G58" s="579"/>
      <c r="H58" s="579"/>
      <c r="I58" s="579"/>
      <c r="J58" s="21">
        <f>SUM(J46:J57)</f>
        <v>0</v>
      </c>
      <c r="K58" s="21">
        <f t="shared" ref="K58:L58" si="88">SUM(K46:K57)</f>
        <v>0</v>
      </c>
      <c r="L58" s="21">
        <f t="shared" si="88"/>
        <v>0</v>
      </c>
      <c r="M58" s="15">
        <f t="shared" si="78"/>
        <v>0</v>
      </c>
      <c r="N58" s="6"/>
      <c r="P58" s="578" t="s">
        <v>117</v>
      </c>
      <c r="Q58" s="579"/>
      <c r="R58" s="579"/>
      <c r="S58" s="579"/>
      <c r="T58" s="579"/>
      <c r="U58" s="579"/>
      <c r="V58" s="579"/>
      <c r="W58" s="579"/>
      <c r="X58" s="579"/>
      <c r="Y58" s="64">
        <f>SUM(Y46:Y57)</f>
        <v>0</v>
      </c>
      <c r="Z58" s="64">
        <f>SUM(Z46:Z57)</f>
        <v>0</v>
      </c>
      <c r="AA58" s="64">
        <f t="shared" ref="AA58:AB58" si="89">SUM(AA46:AA57)</f>
        <v>0</v>
      </c>
      <c r="AB58" s="64">
        <f t="shared" si="89"/>
        <v>0</v>
      </c>
      <c r="AC58" s="64">
        <f t="shared" ref="AC58:AD58" si="90">SUM(AC46:AC57)</f>
        <v>0</v>
      </c>
      <c r="AD58" s="56">
        <f t="shared" si="90"/>
        <v>0</v>
      </c>
      <c r="AE58" s="6"/>
      <c r="AG58" s="578" t="s">
        <v>117</v>
      </c>
      <c r="AH58" s="579"/>
      <c r="AI58" s="579"/>
      <c r="AJ58" s="579"/>
      <c r="AK58" s="579"/>
      <c r="AL58" s="579"/>
      <c r="AM58" s="579"/>
      <c r="AN58" s="579"/>
      <c r="AO58" s="579"/>
      <c r="AP58" s="39">
        <f>SUM(AP46:AP57)</f>
        <v>0</v>
      </c>
      <c r="AQ58" s="39">
        <f t="shared" ref="AQ58:AS58" si="91">SUM(AQ46:AQ57)</f>
        <v>0</v>
      </c>
      <c r="AR58" s="39">
        <f t="shared" si="91"/>
        <v>0</v>
      </c>
      <c r="AS58" s="39">
        <f t="shared" si="91"/>
        <v>0</v>
      </c>
      <c r="AT58" s="39">
        <f t="shared" ref="AT58" si="92">SUM(AT46:AT57)</f>
        <v>0</v>
      </c>
      <c r="AU58" s="40">
        <f>IF($S$86&lt;&gt;0, AC58+AP58-AT58, M58+AP58-AT58)</f>
        <v>0</v>
      </c>
      <c r="AX58" s="578" t="s">
        <v>117</v>
      </c>
      <c r="AY58" s="579"/>
      <c r="AZ58" s="579"/>
      <c r="BA58" s="579"/>
      <c r="BB58" s="579"/>
      <c r="BC58" s="579"/>
      <c r="BD58" s="579"/>
      <c r="BE58" s="579"/>
      <c r="BF58" s="579"/>
      <c r="BG58" s="579"/>
      <c r="BH58" s="407">
        <f>SUM(BH46:BH57)</f>
        <v>0</v>
      </c>
      <c r="BI58" s="407">
        <f>SUM(BI46:BI57)</f>
        <v>0</v>
      </c>
      <c r="BJ58" s="407">
        <f>SUM(BJ46:BJ57)</f>
        <v>0</v>
      </c>
      <c r="BK58" s="423">
        <f t="shared" ref="BK58" si="93">SUM(BK46:BK57)</f>
        <v>0</v>
      </c>
    </row>
    <row r="59" spans="1:118"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18" s="31" customFormat="1" ht="46.5" customHeight="1" x14ac:dyDescent="0.35">
      <c r="A60" s="607" t="s">
        <v>296</v>
      </c>
      <c r="B60" s="608"/>
      <c r="C60" s="608"/>
      <c r="D60" s="608"/>
      <c r="E60" s="608"/>
      <c r="F60" s="608"/>
      <c r="G60" s="608"/>
      <c r="H60" s="608"/>
      <c r="I60" s="608"/>
      <c r="J60" s="30" t="s">
        <v>111</v>
      </c>
      <c r="K60" s="30" t="s">
        <v>71</v>
      </c>
      <c r="L60" s="30" t="s">
        <v>72</v>
      </c>
      <c r="M60" s="99" t="s">
        <v>94</v>
      </c>
      <c r="N60" s="29"/>
      <c r="O60" s="20"/>
      <c r="P60" s="607" t="s">
        <v>296</v>
      </c>
      <c r="Q60" s="608"/>
      <c r="R60" s="608"/>
      <c r="S60" s="608"/>
      <c r="T60" s="608"/>
      <c r="U60" s="608"/>
      <c r="V60" s="608"/>
      <c r="W60" s="608"/>
      <c r="X60" s="608"/>
      <c r="Y60" s="97" t="s">
        <v>97</v>
      </c>
      <c r="Z60" s="30" t="s">
        <v>41</v>
      </c>
      <c r="AA60" s="30" t="s">
        <v>71</v>
      </c>
      <c r="AB60" s="30" t="s">
        <v>72</v>
      </c>
      <c r="AC60" s="94" t="s">
        <v>94</v>
      </c>
      <c r="AD60" s="36" t="s">
        <v>95</v>
      </c>
      <c r="AE60" s="29"/>
      <c r="AF60" s="20"/>
      <c r="AG60" s="607" t="s">
        <v>296</v>
      </c>
      <c r="AH60" s="608"/>
      <c r="AI60" s="608"/>
      <c r="AJ60" s="608"/>
      <c r="AK60" s="608"/>
      <c r="AL60" s="608"/>
      <c r="AM60" s="608"/>
      <c r="AN60" s="608"/>
      <c r="AO60" s="608"/>
      <c r="AP60" s="97" t="s">
        <v>97</v>
      </c>
      <c r="AQ60" s="30" t="s">
        <v>112</v>
      </c>
      <c r="AR60" s="30" t="s">
        <v>71</v>
      </c>
      <c r="AS60" s="30" t="s">
        <v>72</v>
      </c>
      <c r="AT60" s="94" t="s">
        <v>96</v>
      </c>
      <c r="AU60" s="36" t="s">
        <v>160</v>
      </c>
      <c r="AV60" s="20"/>
      <c r="AW60" s="3"/>
      <c r="AX60" s="607" t="s">
        <v>296</v>
      </c>
      <c r="AY60" s="608"/>
      <c r="AZ60" s="608"/>
      <c r="BA60" s="608"/>
      <c r="BB60" s="608"/>
      <c r="BC60" s="608"/>
      <c r="BD60" s="608"/>
      <c r="BE60" s="608"/>
      <c r="BF60" s="608"/>
      <c r="BG60" s="608"/>
      <c r="BH60" s="84" t="s">
        <v>41</v>
      </c>
      <c r="BI60" s="30" t="s">
        <v>71</v>
      </c>
      <c r="BJ60" s="30" t="s">
        <v>72</v>
      </c>
      <c r="BK60" s="99" t="s">
        <v>96</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row>
    <row r="61" spans="1:118" s="8" customFormat="1" x14ac:dyDescent="0.35">
      <c r="A61" s="10">
        <v>1</v>
      </c>
      <c r="B61" s="609">
        <f>'Subaward 1'!C3</f>
        <v>0</v>
      </c>
      <c r="C61" s="609"/>
      <c r="D61" s="609"/>
      <c r="E61" s="609"/>
      <c r="F61" s="609"/>
      <c r="G61" s="609"/>
      <c r="H61" s="609"/>
      <c r="I61" s="609"/>
      <c r="J61" s="16">
        <f>'Subaward 1'!$H$86</f>
        <v>0</v>
      </c>
      <c r="K61" s="16">
        <f>'Subaward 1'!$I$86</f>
        <v>0</v>
      </c>
      <c r="L61" s="16">
        <f>'Subaward 1'!$J$86</f>
        <v>0</v>
      </c>
      <c r="M61" s="14">
        <f t="shared" ref="M61:M71" si="94">SUM(J61:L61)</f>
        <v>0</v>
      </c>
      <c r="N61" s="6"/>
      <c r="O61" s="3"/>
      <c r="P61" s="10">
        <v>1</v>
      </c>
      <c r="Q61" s="592">
        <f>'Subaward 1'!$C$3</f>
        <v>0</v>
      </c>
      <c r="R61" s="592"/>
      <c r="S61" s="592"/>
      <c r="T61" s="592"/>
      <c r="U61" s="592"/>
      <c r="V61" s="592"/>
      <c r="W61" s="592"/>
      <c r="X61" s="592"/>
      <c r="Y61" s="90">
        <f>'Year 1'!AU61</f>
        <v>0</v>
      </c>
      <c r="Z61" s="61">
        <f>'Subaward 1'!$U$86</f>
        <v>0</v>
      </c>
      <c r="AA61" s="61">
        <f>'Subaward 1'!$V$86</f>
        <v>0</v>
      </c>
      <c r="AB61" s="61">
        <f>'Subaward 1'!$W$86</f>
        <v>0</v>
      </c>
      <c r="AC61" s="57">
        <f t="shared" ref="AC61:AC70" si="95">SUM(Z61:AB61)</f>
        <v>0</v>
      </c>
      <c r="AD61" s="58">
        <f t="shared" ref="AD61:AD70" si="96">M61-AC61</f>
        <v>0</v>
      </c>
      <c r="AE61" s="6"/>
      <c r="AF61" s="3"/>
      <c r="AG61" s="10">
        <v>1</v>
      </c>
      <c r="AH61" s="602">
        <f>'Subaward 1'!C3</f>
        <v>0</v>
      </c>
      <c r="AI61" s="602"/>
      <c r="AJ61" s="602"/>
      <c r="AK61" s="602"/>
      <c r="AL61" s="602"/>
      <c r="AM61" s="602"/>
      <c r="AN61" s="602"/>
      <c r="AO61" s="602"/>
      <c r="AP61" s="67">
        <f>'Year 1'!AU61</f>
        <v>0</v>
      </c>
      <c r="AQ61" s="49">
        <f>'Subaward 1'!$AI$86</f>
        <v>0</v>
      </c>
      <c r="AR61" s="49">
        <f>'Subaward 1'!$AJ$86</f>
        <v>0</v>
      </c>
      <c r="AS61" s="49">
        <f>'Subaward 1'!$AK$86</f>
        <v>0</v>
      </c>
      <c r="AT61" s="41">
        <f t="shared" ref="AT61:AT70" si="97">SUM(AQ61:AS61)</f>
        <v>0</v>
      </c>
      <c r="AU61" s="42">
        <f>IF($S$86&lt;&gt;0, AC61+AP61-AT61, M61+AP61-AT61)</f>
        <v>0</v>
      </c>
      <c r="AV61" s="3"/>
      <c r="AW61" s="3"/>
      <c r="AX61" s="10">
        <v>1</v>
      </c>
      <c r="AY61" s="690">
        <f>'Subaward 1'!$C$3</f>
        <v>0</v>
      </c>
      <c r="AZ61" s="690"/>
      <c r="BA61" s="690"/>
      <c r="BB61" s="690"/>
      <c r="BC61" s="690"/>
      <c r="BD61" s="690"/>
      <c r="BE61" s="690"/>
      <c r="BF61" s="690"/>
      <c r="BG61" s="690"/>
      <c r="BH61" s="451">
        <f>'Subaward 1'!AV$86</f>
        <v>0</v>
      </c>
      <c r="BI61" s="451">
        <f>'Subaward 1'!AW$86</f>
        <v>0</v>
      </c>
      <c r="BJ61" s="451">
        <f>'Subaward 1'!AX$86</f>
        <v>0</v>
      </c>
      <c r="BK61" s="404">
        <f t="shared" ref="BK61:BK64" si="98">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row>
    <row r="62" spans="1:118" s="8" customFormat="1" x14ac:dyDescent="0.35">
      <c r="A62" s="10">
        <v>2</v>
      </c>
      <c r="B62" s="609">
        <f>'Subaward 2'!$C$3</f>
        <v>0</v>
      </c>
      <c r="C62" s="609"/>
      <c r="D62" s="609"/>
      <c r="E62" s="609"/>
      <c r="F62" s="609"/>
      <c r="G62" s="609"/>
      <c r="H62" s="609"/>
      <c r="I62" s="609"/>
      <c r="J62" s="16">
        <f>'Subaward 2'!$H$86</f>
        <v>0</v>
      </c>
      <c r="K62" s="16">
        <f>'Subaward 2'!$I$86</f>
        <v>0</v>
      </c>
      <c r="L62" s="16">
        <f>'Subaward 2'!$J$86</f>
        <v>0</v>
      </c>
      <c r="M62" s="14">
        <f t="shared" si="94"/>
        <v>0</v>
      </c>
      <c r="N62" s="6"/>
      <c r="O62" s="3"/>
      <c r="P62" s="10">
        <v>2</v>
      </c>
      <c r="Q62" s="592">
        <f>'Subaward 2'!$C$3</f>
        <v>0</v>
      </c>
      <c r="R62" s="592"/>
      <c r="S62" s="592"/>
      <c r="T62" s="592"/>
      <c r="U62" s="592"/>
      <c r="V62" s="592"/>
      <c r="W62" s="592"/>
      <c r="X62" s="592"/>
      <c r="Y62" s="90">
        <f>'Year 1'!AU62</f>
        <v>0</v>
      </c>
      <c r="Z62" s="61">
        <f>'Subaward 2'!$U$86</f>
        <v>0</v>
      </c>
      <c r="AA62" s="61">
        <f>'Subaward 2'!$V$86</f>
        <v>0</v>
      </c>
      <c r="AB62" s="61">
        <f>'Subaward 2'!$W$86</f>
        <v>0</v>
      </c>
      <c r="AC62" s="57">
        <f t="shared" si="95"/>
        <v>0</v>
      </c>
      <c r="AD62" s="58">
        <f t="shared" si="96"/>
        <v>0</v>
      </c>
      <c r="AE62" s="6"/>
      <c r="AF62" s="3"/>
      <c r="AG62" s="10">
        <v>2</v>
      </c>
      <c r="AH62" s="602">
        <f>'Subaward 2'!$C$3</f>
        <v>0</v>
      </c>
      <c r="AI62" s="602"/>
      <c r="AJ62" s="602"/>
      <c r="AK62" s="602"/>
      <c r="AL62" s="602"/>
      <c r="AM62" s="602"/>
      <c r="AN62" s="602"/>
      <c r="AO62" s="602"/>
      <c r="AP62" s="67">
        <f>'Year 1'!AU62</f>
        <v>0</v>
      </c>
      <c r="AQ62" s="49">
        <f>'Subaward 2'!$AI$86</f>
        <v>0</v>
      </c>
      <c r="AR62" s="49">
        <f>'Subaward 2'!$AJ$86</f>
        <v>0</v>
      </c>
      <c r="AS62" s="49">
        <f>'Subaward 2'!$AK$86</f>
        <v>0</v>
      </c>
      <c r="AT62" s="41">
        <f t="shared" si="97"/>
        <v>0</v>
      </c>
      <c r="AU62" s="42">
        <f t="shared" ref="AU62:AU70" si="99">IF($S$86&lt;&gt;0, AC62+AP62-AT62, M62+AP62-AT62)</f>
        <v>0</v>
      </c>
      <c r="AV62" s="3"/>
      <c r="AW62" s="3"/>
      <c r="AX62" s="10">
        <v>2</v>
      </c>
      <c r="AY62" s="690">
        <f>'Subaward 2'!$C$3</f>
        <v>0</v>
      </c>
      <c r="AZ62" s="690"/>
      <c r="BA62" s="690"/>
      <c r="BB62" s="690"/>
      <c r="BC62" s="690"/>
      <c r="BD62" s="690"/>
      <c r="BE62" s="690"/>
      <c r="BF62" s="690"/>
      <c r="BG62" s="690"/>
      <c r="BH62" s="451">
        <f>'Subaward 2'!AV$86</f>
        <v>0</v>
      </c>
      <c r="BI62" s="451">
        <f>'Subaward 2'!AW$86</f>
        <v>0</v>
      </c>
      <c r="BJ62" s="451">
        <f>'Subaward 2'!AX$86</f>
        <v>0</v>
      </c>
      <c r="BK62" s="404">
        <f t="shared" si="98"/>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row>
    <row r="63" spans="1:118" s="8" customFormat="1" x14ac:dyDescent="0.35">
      <c r="A63" s="10">
        <v>3</v>
      </c>
      <c r="B63" s="609">
        <f>'Subaward 3'!$C$3</f>
        <v>0</v>
      </c>
      <c r="C63" s="609"/>
      <c r="D63" s="609"/>
      <c r="E63" s="609"/>
      <c r="F63" s="609"/>
      <c r="G63" s="609"/>
      <c r="H63" s="609"/>
      <c r="I63" s="609"/>
      <c r="J63" s="16">
        <f>'Subaward 3'!$H$86</f>
        <v>0</v>
      </c>
      <c r="K63" s="16">
        <f>'Subaward 3'!$I$86</f>
        <v>0</v>
      </c>
      <c r="L63" s="16">
        <f>'Subaward 3'!$J$86</f>
        <v>0</v>
      </c>
      <c r="M63" s="14">
        <f t="shared" si="94"/>
        <v>0</v>
      </c>
      <c r="N63" s="6"/>
      <c r="O63" s="3"/>
      <c r="P63" s="10">
        <v>3</v>
      </c>
      <c r="Q63" s="592">
        <f>'Subaward 3'!$C$3</f>
        <v>0</v>
      </c>
      <c r="R63" s="592"/>
      <c r="S63" s="592"/>
      <c r="T63" s="592"/>
      <c r="U63" s="592"/>
      <c r="V63" s="592"/>
      <c r="W63" s="592"/>
      <c r="X63" s="592"/>
      <c r="Y63" s="90">
        <f>'Year 1'!AU63</f>
        <v>0</v>
      </c>
      <c r="Z63" s="61">
        <f>'Subaward 3'!$U$86</f>
        <v>0</v>
      </c>
      <c r="AA63" s="61">
        <f>'Subaward 3'!$V$86</f>
        <v>0</v>
      </c>
      <c r="AB63" s="61">
        <f>'Subaward 3'!$W$86</f>
        <v>0</v>
      </c>
      <c r="AC63" s="57">
        <f t="shared" si="95"/>
        <v>0</v>
      </c>
      <c r="AD63" s="58">
        <f t="shared" si="96"/>
        <v>0</v>
      </c>
      <c r="AE63" s="6"/>
      <c r="AF63" s="3"/>
      <c r="AG63" s="10">
        <v>3</v>
      </c>
      <c r="AH63" s="602">
        <f>'Subaward 3'!$C$3</f>
        <v>0</v>
      </c>
      <c r="AI63" s="602"/>
      <c r="AJ63" s="602"/>
      <c r="AK63" s="602"/>
      <c r="AL63" s="602"/>
      <c r="AM63" s="602"/>
      <c r="AN63" s="602"/>
      <c r="AO63" s="602"/>
      <c r="AP63" s="67">
        <f>'Year 1'!AU63</f>
        <v>0</v>
      </c>
      <c r="AQ63" s="49">
        <f>'Subaward 3'!$AI$86</f>
        <v>0</v>
      </c>
      <c r="AR63" s="49">
        <f>'Subaward 3'!$AJ$86</f>
        <v>0</v>
      </c>
      <c r="AS63" s="49">
        <f>'Subaward 3'!$AK$86</f>
        <v>0</v>
      </c>
      <c r="AT63" s="41">
        <f t="shared" si="97"/>
        <v>0</v>
      </c>
      <c r="AU63" s="42">
        <f t="shared" si="99"/>
        <v>0</v>
      </c>
      <c r="AV63" s="3"/>
      <c r="AW63" s="3"/>
      <c r="AX63" s="10">
        <v>3</v>
      </c>
      <c r="AY63" s="690">
        <f>'Subaward 3'!$C$3</f>
        <v>0</v>
      </c>
      <c r="AZ63" s="690"/>
      <c r="BA63" s="690"/>
      <c r="BB63" s="690"/>
      <c r="BC63" s="690"/>
      <c r="BD63" s="690"/>
      <c r="BE63" s="690"/>
      <c r="BF63" s="690"/>
      <c r="BG63" s="690"/>
      <c r="BH63" s="451">
        <f>'Subaward 3'!AV$86</f>
        <v>0</v>
      </c>
      <c r="BI63" s="451">
        <f>'Subaward 3'!AW$86</f>
        <v>0</v>
      </c>
      <c r="BJ63" s="451">
        <f>'Subaward 3'!AX$86</f>
        <v>0</v>
      </c>
      <c r="BK63" s="404">
        <f t="shared" si="98"/>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row>
    <row r="64" spans="1:118" s="8" customFormat="1" x14ac:dyDescent="0.35">
      <c r="A64" s="10">
        <v>4</v>
      </c>
      <c r="B64" s="609">
        <f>'Subaward 4'!$C$3</f>
        <v>0</v>
      </c>
      <c r="C64" s="609"/>
      <c r="D64" s="609"/>
      <c r="E64" s="609"/>
      <c r="F64" s="609"/>
      <c r="G64" s="609"/>
      <c r="H64" s="609"/>
      <c r="I64" s="609"/>
      <c r="J64" s="16">
        <f>'Subaward 4'!$H$86</f>
        <v>0</v>
      </c>
      <c r="K64" s="16">
        <f>'Subaward 4'!$I$86</f>
        <v>0</v>
      </c>
      <c r="L64" s="16">
        <f>'Subaward 4'!$J$86</f>
        <v>0</v>
      </c>
      <c r="M64" s="14">
        <f t="shared" si="94"/>
        <v>0</v>
      </c>
      <c r="N64" s="6"/>
      <c r="O64" s="3"/>
      <c r="P64" s="10">
        <v>4</v>
      </c>
      <c r="Q64" s="592">
        <f>'Subaward 4'!$C$3</f>
        <v>0</v>
      </c>
      <c r="R64" s="592"/>
      <c r="S64" s="592"/>
      <c r="T64" s="592"/>
      <c r="U64" s="592"/>
      <c r="V64" s="592"/>
      <c r="W64" s="592"/>
      <c r="X64" s="592"/>
      <c r="Y64" s="90">
        <f>'Year 1'!AU64</f>
        <v>0</v>
      </c>
      <c r="Z64" s="61">
        <f>'Subaward 4'!$U$86</f>
        <v>0</v>
      </c>
      <c r="AA64" s="61">
        <f>'Subaward 4'!$V$86</f>
        <v>0</v>
      </c>
      <c r="AB64" s="61">
        <f>'Subaward 4'!$W$86</f>
        <v>0</v>
      </c>
      <c r="AC64" s="57">
        <f t="shared" si="95"/>
        <v>0</v>
      </c>
      <c r="AD64" s="58">
        <f t="shared" si="96"/>
        <v>0</v>
      </c>
      <c r="AE64" s="6"/>
      <c r="AF64" s="3"/>
      <c r="AG64" s="10">
        <v>4</v>
      </c>
      <c r="AH64" s="602">
        <f>'Subaward 4'!$C$3</f>
        <v>0</v>
      </c>
      <c r="AI64" s="602"/>
      <c r="AJ64" s="602"/>
      <c r="AK64" s="602"/>
      <c r="AL64" s="602"/>
      <c r="AM64" s="602"/>
      <c r="AN64" s="602"/>
      <c r="AO64" s="602"/>
      <c r="AP64" s="67">
        <f>'Year 1'!AU64</f>
        <v>0</v>
      </c>
      <c r="AQ64" s="49">
        <f>'Subaward 4'!$AI$86</f>
        <v>0</v>
      </c>
      <c r="AR64" s="49">
        <f>'Subaward 4'!$AJ$86</f>
        <v>0</v>
      </c>
      <c r="AS64" s="49">
        <f>'Subaward 4'!$AK$86</f>
        <v>0</v>
      </c>
      <c r="AT64" s="41">
        <f t="shared" si="97"/>
        <v>0</v>
      </c>
      <c r="AU64" s="42">
        <f t="shared" si="99"/>
        <v>0</v>
      </c>
      <c r="AV64" s="3"/>
      <c r="AW64" s="3"/>
      <c r="AX64" s="10">
        <v>4</v>
      </c>
      <c r="AY64" s="690">
        <f>'Subaward 4'!$C$3</f>
        <v>0</v>
      </c>
      <c r="AZ64" s="690"/>
      <c r="BA64" s="690"/>
      <c r="BB64" s="690"/>
      <c r="BC64" s="690"/>
      <c r="BD64" s="690"/>
      <c r="BE64" s="690"/>
      <c r="BF64" s="690"/>
      <c r="BG64" s="690"/>
      <c r="BH64" s="451">
        <f>'Subaward 4'!AV$86</f>
        <v>0</v>
      </c>
      <c r="BI64" s="451">
        <f>'Subaward 4'!AW$86</f>
        <v>0</v>
      </c>
      <c r="BJ64" s="451">
        <f>'Subaward 4'!AX$86</f>
        <v>0</v>
      </c>
      <c r="BK64" s="404">
        <f t="shared" si="98"/>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row>
    <row r="65" spans="1:118" s="8" customFormat="1" hidden="1" x14ac:dyDescent="0.35">
      <c r="A65" s="10">
        <v>5</v>
      </c>
      <c r="B65" s="609">
        <f>'Subaward 5'!$C$3</f>
        <v>0</v>
      </c>
      <c r="C65" s="609"/>
      <c r="D65" s="609"/>
      <c r="E65" s="609"/>
      <c r="F65" s="609"/>
      <c r="G65" s="609"/>
      <c r="H65" s="609"/>
      <c r="I65" s="609"/>
      <c r="J65" s="16">
        <f>'Subaward 5'!$H$86</f>
        <v>0</v>
      </c>
      <c r="K65" s="16">
        <f>'Subaward 5'!$I$86</f>
        <v>0</v>
      </c>
      <c r="L65" s="16">
        <f>'Subaward 5'!$J$86</f>
        <v>0</v>
      </c>
      <c r="M65" s="14">
        <f t="shared" si="94"/>
        <v>0</v>
      </c>
      <c r="N65" s="6"/>
      <c r="O65" s="3"/>
      <c r="P65" s="10">
        <v>5</v>
      </c>
      <c r="Q65" s="592">
        <f>'Subaward 5'!$C$3</f>
        <v>0</v>
      </c>
      <c r="R65" s="592"/>
      <c r="S65" s="592"/>
      <c r="T65" s="592"/>
      <c r="U65" s="592"/>
      <c r="V65" s="592"/>
      <c r="W65" s="592"/>
      <c r="X65" s="592"/>
      <c r="Y65" s="90">
        <f>'Year 1'!AU65</f>
        <v>0</v>
      </c>
      <c r="Z65" s="61">
        <f>'Subaward 5'!$U$86</f>
        <v>0</v>
      </c>
      <c r="AA65" s="61">
        <f>'Subaward 5'!$V$86</f>
        <v>0</v>
      </c>
      <c r="AB65" s="61">
        <f>'Subaward 5'!$W$86</f>
        <v>0</v>
      </c>
      <c r="AC65" s="57">
        <f t="shared" si="95"/>
        <v>0</v>
      </c>
      <c r="AD65" s="58">
        <f t="shared" si="96"/>
        <v>0</v>
      </c>
      <c r="AE65" s="6"/>
      <c r="AF65" s="3"/>
      <c r="AG65" s="10">
        <v>5</v>
      </c>
      <c r="AH65" s="602">
        <f>'Subaward 5'!$C$3</f>
        <v>0</v>
      </c>
      <c r="AI65" s="602"/>
      <c r="AJ65" s="602"/>
      <c r="AK65" s="602"/>
      <c r="AL65" s="602"/>
      <c r="AM65" s="602"/>
      <c r="AN65" s="602"/>
      <c r="AO65" s="602"/>
      <c r="AP65" s="67">
        <f>'Year 1'!AU65</f>
        <v>0</v>
      </c>
      <c r="AQ65" s="49">
        <f>'Subaward 5'!$AI$86</f>
        <v>0</v>
      </c>
      <c r="AR65" s="49">
        <f>'Subaward 5'!$AJ$86</f>
        <v>0</v>
      </c>
      <c r="AS65" s="49">
        <f>'Subaward 5'!$AK$86</f>
        <v>0</v>
      </c>
      <c r="AT65" s="41">
        <f t="shared" si="97"/>
        <v>0</v>
      </c>
      <c r="AU65" s="42">
        <f t="shared" si="99"/>
        <v>0</v>
      </c>
      <c r="AV65" s="3"/>
      <c r="AW65" s="3"/>
      <c r="AX65" s="10">
        <v>5</v>
      </c>
      <c r="AY65" s="690">
        <f>'Subaward 5'!$C$3</f>
        <v>0</v>
      </c>
      <c r="AZ65" s="690"/>
      <c r="BA65" s="690"/>
      <c r="BB65" s="690"/>
      <c r="BC65" s="690"/>
      <c r="BD65" s="690"/>
      <c r="BE65" s="690"/>
      <c r="BF65" s="690"/>
      <c r="BG65" s="690"/>
      <c r="BH65" s="451">
        <f>'Subaward 5'!AV$86</f>
        <v>0</v>
      </c>
      <c r="BI65" s="451">
        <f>'Subaward 5'!AW$86</f>
        <v>0</v>
      </c>
      <c r="BJ65" s="451">
        <f>'Subaward 5'!AX$86</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row>
    <row r="66" spans="1:118" s="8" customFormat="1" hidden="1" x14ac:dyDescent="0.35">
      <c r="A66" s="10">
        <v>6</v>
      </c>
      <c r="B66" s="609">
        <f>'Subaward 6'!$C$3</f>
        <v>0</v>
      </c>
      <c r="C66" s="609"/>
      <c r="D66" s="609"/>
      <c r="E66" s="609"/>
      <c r="F66" s="609"/>
      <c r="G66" s="609"/>
      <c r="H66" s="609"/>
      <c r="I66" s="609"/>
      <c r="J66" s="16">
        <f>'Subaward 6'!$H$86</f>
        <v>0</v>
      </c>
      <c r="K66" s="16">
        <f>'Subaward 6'!$I$86</f>
        <v>0</v>
      </c>
      <c r="L66" s="16">
        <f>'Subaward 6'!$J$86</f>
        <v>0</v>
      </c>
      <c r="M66" s="14">
        <f t="shared" si="94"/>
        <v>0</v>
      </c>
      <c r="N66" s="6"/>
      <c r="O66" s="3"/>
      <c r="P66" s="10">
        <v>6</v>
      </c>
      <c r="Q66" s="592">
        <f>'Subaward 6'!$C$3</f>
        <v>0</v>
      </c>
      <c r="R66" s="592"/>
      <c r="S66" s="592"/>
      <c r="T66" s="592"/>
      <c r="U66" s="592"/>
      <c r="V66" s="592"/>
      <c r="W66" s="592"/>
      <c r="X66" s="592"/>
      <c r="Y66" s="90">
        <f>'Year 1'!AU66</f>
        <v>0</v>
      </c>
      <c r="Z66" s="61">
        <f>'Subaward 6'!$U$86</f>
        <v>0</v>
      </c>
      <c r="AA66" s="61">
        <f>'Subaward 6'!$V$86</f>
        <v>0</v>
      </c>
      <c r="AB66" s="61">
        <f>'Subaward 6'!$W$86</f>
        <v>0</v>
      </c>
      <c r="AC66" s="57">
        <f t="shared" si="95"/>
        <v>0</v>
      </c>
      <c r="AD66" s="58">
        <f t="shared" si="96"/>
        <v>0</v>
      </c>
      <c r="AE66" s="6"/>
      <c r="AF66" s="3"/>
      <c r="AG66" s="10">
        <v>6</v>
      </c>
      <c r="AH66" s="602">
        <f>'Subaward 6'!$C$3</f>
        <v>0</v>
      </c>
      <c r="AI66" s="602"/>
      <c r="AJ66" s="602"/>
      <c r="AK66" s="602"/>
      <c r="AL66" s="602"/>
      <c r="AM66" s="602"/>
      <c r="AN66" s="602"/>
      <c r="AO66" s="602"/>
      <c r="AP66" s="67">
        <f>'Year 1'!AU66</f>
        <v>0</v>
      </c>
      <c r="AQ66" s="49">
        <f>'Subaward 6'!$AI$86</f>
        <v>0</v>
      </c>
      <c r="AR66" s="49">
        <f>'Subaward 6'!$AJ$86</f>
        <v>0</v>
      </c>
      <c r="AS66" s="49">
        <f>'Subaward 6'!$AK$86</f>
        <v>0</v>
      </c>
      <c r="AT66" s="41">
        <f t="shared" si="97"/>
        <v>0</v>
      </c>
      <c r="AU66" s="42">
        <f t="shared" si="99"/>
        <v>0</v>
      </c>
      <c r="AV66" s="3"/>
      <c r="AW66" s="3"/>
      <c r="AX66" s="10">
        <v>6</v>
      </c>
      <c r="AY66" s="690">
        <f>'Subaward 6'!$C$3</f>
        <v>0</v>
      </c>
      <c r="AZ66" s="690"/>
      <c r="BA66" s="690"/>
      <c r="BB66" s="690"/>
      <c r="BC66" s="690"/>
      <c r="BD66" s="690"/>
      <c r="BE66" s="690"/>
      <c r="BF66" s="690"/>
      <c r="BG66" s="690"/>
      <c r="BH66" s="451">
        <f>'Subaward 6'!AV$86</f>
        <v>0</v>
      </c>
      <c r="BI66" s="451">
        <f>'Subaward 6'!AW$86</f>
        <v>0</v>
      </c>
      <c r="BJ66" s="451">
        <f>'Subaward 6'!AX$86</f>
        <v>0</v>
      </c>
      <c r="BK66" s="404">
        <f t="shared" ref="BK66:BK70" si="100">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row>
    <row r="67" spans="1:118" s="8" customFormat="1" hidden="1" x14ac:dyDescent="0.35">
      <c r="A67" s="10">
        <v>7</v>
      </c>
      <c r="B67" s="609">
        <f>'Subaward 7'!$C$3</f>
        <v>0</v>
      </c>
      <c r="C67" s="609"/>
      <c r="D67" s="609"/>
      <c r="E67" s="609"/>
      <c r="F67" s="609"/>
      <c r="G67" s="609"/>
      <c r="H67" s="609"/>
      <c r="I67" s="609"/>
      <c r="J67" s="16">
        <f>'Subaward 7'!$H$86</f>
        <v>0</v>
      </c>
      <c r="K67" s="16">
        <f>'Subaward 7'!$I$86</f>
        <v>0</v>
      </c>
      <c r="L67" s="16">
        <f>'Subaward 7'!$J$86</f>
        <v>0</v>
      </c>
      <c r="M67" s="14">
        <f t="shared" si="94"/>
        <v>0</v>
      </c>
      <c r="N67" s="6"/>
      <c r="O67" s="3"/>
      <c r="P67" s="10">
        <v>7</v>
      </c>
      <c r="Q67" s="592">
        <f>'Subaward 7'!$C$3</f>
        <v>0</v>
      </c>
      <c r="R67" s="592"/>
      <c r="S67" s="592"/>
      <c r="T67" s="592"/>
      <c r="U67" s="592"/>
      <c r="V67" s="592"/>
      <c r="W67" s="592"/>
      <c r="X67" s="592"/>
      <c r="Y67" s="90">
        <f>'Year 1'!AU67</f>
        <v>0</v>
      </c>
      <c r="Z67" s="61">
        <f>'Subaward 7'!$U$86</f>
        <v>0</v>
      </c>
      <c r="AA67" s="61">
        <f>'Subaward 7'!$V$86</f>
        <v>0</v>
      </c>
      <c r="AB67" s="61">
        <f>'Subaward 7'!$W$86</f>
        <v>0</v>
      </c>
      <c r="AC67" s="57">
        <f t="shared" si="95"/>
        <v>0</v>
      </c>
      <c r="AD67" s="58">
        <f t="shared" si="96"/>
        <v>0</v>
      </c>
      <c r="AE67" s="6"/>
      <c r="AF67" s="3"/>
      <c r="AG67" s="10">
        <v>7</v>
      </c>
      <c r="AH67" s="602">
        <f>'Subaward 7'!$C$3</f>
        <v>0</v>
      </c>
      <c r="AI67" s="602"/>
      <c r="AJ67" s="602"/>
      <c r="AK67" s="602"/>
      <c r="AL67" s="602"/>
      <c r="AM67" s="602"/>
      <c r="AN67" s="602"/>
      <c r="AO67" s="602"/>
      <c r="AP67" s="67">
        <f>'Year 1'!AU67</f>
        <v>0</v>
      </c>
      <c r="AQ67" s="49">
        <f>'Subaward 7'!$AI$86</f>
        <v>0</v>
      </c>
      <c r="AR67" s="49">
        <f>'Subaward 7'!$AJ$86</f>
        <v>0</v>
      </c>
      <c r="AS67" s="49">
        <f>'Subaward 7'!$AK$86</f>
        <v>0</v>
      </c>
      <c r="AT67" s="41">
        <f t="shared" si="97"/>
        <v>0</v>
      </c>
      <c r="AU67" s="42">
        <f t="shared" si="99"/>
        <v>0</v>
      </c>
      <c r="AV67" s="3"/>
      <c r="AW67" s="3"/>
      <c r="AX67" s="10">
        <v>7</v>
      </c>
      <c r="AY67" s="690">
        <f>'Subaward 7'!$C$3</f>
        <v>0</v>
      </c>
      <c r="AZ67" s="690"/>
      <c r="BA67" s="690"/>
      <c r="BB67" s="690"/>
      <c r="BC67" s="690"/>
      <c r="BD67" s="690"/>
      <c r="BE67" s="690"/>
      <c r="BF67" s="690"/>
      <c r="BG67" s="690"/>
      <c r="BH67" s="451">
        <f>'Subaward 7'!AV$86</f>
        <v>0</v>
      </c>
      <c r="BI67" s="451">
        <f>'Subaward 7'!AW$86</f>
        <v>0</v>
      </c>
      <c r="BJ67" s="451">
        <f>'Subaward 7'!AX$86</f>
        <v>0</v>
      </c>
      <c r="BK67" s="404">
        <f t="shared" si="100"/>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row>
    <row r="68" spans="1:118" s="8" customFormat="1" hidden="1" x14ac:dyDescent="0.35">
      <c r="A68" s="10">
        <v>8</v>
      </c>
      <c r="B68" s="609">
        <f>'Subaward 8'!$C$3</f>
        <v>0</v>
      </c>
      <c r="C68" s="609"/>
      <c r="D68" s="609"/>
      <c r="E68" s="609"/>
      <c r="F68" s="609"/>
      <c r="G68" s="609"/>
      <c r="H68" s="609"/>
      <c r="I68" s="609"/>
      <c r="J68" s="16">
        <f>'Subaward 8'!$H$86</f>
        <v>0</v>
      </c>
      <c r="K68" s="16">
        <f>'Subaward 8'!$I$86</f>
        <v>0</v>
      </c>
      <c r="L68" s="16">
        <f>'Subaward 8'!$J$86</f>
        <v>0</v>
      </c>
      <c r="M68" s="14">
        <f t="shared" si="94"/>
        <v>0</v>
      </c>
      <c r="N68" s="6"/>
      <c r="O68" s="3"/>
      <c r="P68" s="10">
        <v>8</v>
      </c>
      <c r="Q68" s="592">
        <f>'Subaward 8'!$C$3</f>
        <v>0</v>
      </c>
      <c r="R68" s="592"/>
      <c r="S68" s="592"/>
      <c r="T68" s="592"/>
      <c r="U68" s="592"/>
      <c r="V68" s="592"/>
      <c r="W68" s="592"/>
      <c r="X68" s="592"/>
      <c r="Y68" s="90">
        <f>'Year 1'!AU68</f>
        <v>0</v>
      </c>
      <c r="Z68" s="61">
        <f>'Subaward 8'!$U$86</f>
        <v>0</v>
      </c>
      <c r="AA68" s="61">
        <f>'Subaward 8'!$V$86</f>
        <v>0</v>
      </c>
      <c r="AB68" s="61">
        <f>'Subaward 8'!$W$86</f>
        <v>0</v>
      </c>
      <c r="AC68" s="57">
        <f t="shared" si="95"/>
        <v>0</v>
      </c>
      <c r="AD68" s="58">
        <f t="shared" si="96"/>
        <v>0</v>
      </c>
      <c r="AE68" s="6"/>
      <c r="AF68" s="3"/>
      <c r="AG68" s="10">
        <v>8</v>
      </c>
      <c r="AH68" s="602">
        <f>'Subaward 8'!$C$3</f>
        <v>0</v>
      </c>
      <c r="AI68" s="602"/>
      <c r="AJ68" s="602"/>
      <c r="AK68" s="602"/>
      <c r="AL68" s="602"/>
      <c r="AM68" s="602"/>
      <c r="AN68" s="602"/>
      <c r="AO68" s="602"/>
      <c r="AP68" s="67">
        <f>'Year 1'!AU68</f>
        <v>0</v>
      </c>
      <c r="AQ68" s="49">
        <f>'Subaward 8'!$AI$86</f>
        <v>0</v>
      </c>
      <c r="AR68" s="49">
        <f>'Subaward 8'!$AJ$86</f>
        <v>0</v>
      </c>
      <c r="AS68" s="49">
        <f>'Subaward 8'!$AK$86</f>
        <v>0</v>
      </c>
      <c r="AT68" s="41">
        <f t="shared" si="97"/>
        <v>0</v>
      </c>
      <c r="AU68" s="42">
        <f t="shared" si="99"/>
        <v>0</v>
      </c>
      <c r="AV68" s="3"/>
      <c r="AW68" s="3"/>
      <c r="AX68" s="10">
        <v>8</v>
      </c>
      <c r="AY68" s="690">
        <f>'Subaward 8'!$C$3</f>
        <v>0</v>
      </c>
      <c r="AZ68" s="690"/>
      <c r="BA68" s="690"/>
      <c r="BB68" s="690"/>
      <c r="BC68" s="690"/>
      <c r="BD68" s="690"/>
      <c r="BE68" s="690"/>
      <c r="BF68" s="690"/>
      <c r="BG68" s="690"/>
      <c r="BH68" s="451">
        <f>'Subaward 8'!AV$86</f>
        <v>0</v>
      </c>
      <c r="BI68" s="451">
        <f>'Subaward 8'!AW$86</f>
        <v>0</v>
      </c>
      <c r="BJ68" s="451">
        <f>'Subaward 8'!AX$86</f>
        <v>0</v>
      </c>
      <c r="BK68" s="404">
        <f t="shared" si="100"/>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row>
    <row r="69" spans="1:118" s="8" customFormat="1" hidden="1" x14ac:dyDescent="0.35">
      <c r="A69" s="10">
        <v>9</v>
      </c>
      <c r="B69" s="609">
        <f>'Subaward 9'!$C$3</f>
        <v>0</v>
      </c>
      <c r="C69" s="609"/>
      <c r="D69" s="609"/>
      <c r="E69" s="609"/>
      <c r="F69" s="609"/>
      <c r="G69" s="609"/>
      <c r="H69" s="609"/>
      <c r="I69" s="609"/>
      <c r="J69" s="16">
        <f>'Subaward 9'!$H$86</f>
        <v>0</v>
      </c>
      <c r="K69" s="16">
        <f>'Subaward 9'!$I$86</f>
        <v>0</v>
      </c>
      <c r="L69" s="16">
        <f>'Subaward 9'!$J$86</f>
        <v>0</v>
      </c>
      <c r="M69" s="14">
        <f t="shared" si="94"/>
        <v>0</v>
      </c>
      <c r="N69" s="6"/>
      <c r="O69" s="3"/>
      <c r="P69" s="10">
        <v>9</v>
      </c>
      <c r="Q69" s="592">
        <f>'Subaward 9'!$C$3</f>
        <v>0</v>
      </c>
      <c r="R69" s="592"/>
      <c r="S69" s="592"/>
      <c r="T69" s="592"/>
      <c r="U69" s="592"/>
      <c r="V69" s="592"/>
      <c r="W69" s="592"/>
      <c r="X69" s="592"/>
      <c r="Y69" s="90">
        <f>'Year 1'!AU69</f>
        <v>0</v>
      </c>
      <c r="Z69" s="61">
        <f>'Subaward 9'!$U$86</f>
        <v>0</v>
      </c>
      <c r="AA69" s="61">
        <f>'Subaward 9'!$V$86</f>
        <v>0</v>
      </c>
      <c r="AB69" s="61">
        <f>'Subaward 9'!$W$86</f>
        <v>0</v>
      </c>
      <c r="AC69" s="57">
        <f t="shared" si="95"/>
        <v>0</v>
      </c>
      <c r="AD69" s="58">
        <f t="shared" si="96"/>
        <v>0</v>
      </c>
      <c r="AE69" s="6"/>
      <c r="AF69" s="3"/>
      <c r="AG69" s="10">
        <v>9</v>
      </c>
      <c r="AH69" s="602">
        <f>'Subaward 9'!$C$3</f>
        <v>0</v>
      </c>
      <c r="AI69" s="602"/>
      <c r="AJ69" s="602"/>
      <c r="AK69" s="602"/>
      <c r="AL69" s="602"/>
      <c r="AM69" s="602"/>
      <c r="AN69" s="602"/>
      <c r="AO69" s="602"/>
      <c r="AP69" s="67">
        <f>'Year 1'!AU69</f>
        <v>0</v>
      </c>
      <c r="AQ69" s="49">
        <f>'Subaward 9'!$AI$86</f>
        <v>0</v>
      </c>
      <c r="AR69" s="49">
        <f>'Subaward 9'!$AJ$86</f>
        <v>0</v>
      </c>
      <c r="AS69" s="49">
        <f>'Subaward 9'!$AK$86</f>
        <v>0</v>
      </c>
      <c r="AT69" s="41">
        <f>SUM(AQ69:AS69)</f>
        <v>0</v>
      </c>
      <c r="AU69" s="42">
        <f t="shared" si="99"/>
        <v>0</v>
      </c>
      <c r="AV69" s="3"/>
      <c r="AW69" s="3"/>
      <c r="AX69" s="10">
        <v>9</v>
      </c>
      <c r="AY69" s="690">
        <f>'Subaward 9'!$C$3</f>
        <v>0</v>
      </c>
      <c r="AZ69" s="690"/>
      <c r="BA69" s="690"/>
      <c r="BB69" s="690"/>
      <c r="BC69" s="690"/>
      <c r="BD69" s="690"/>
      <c r="BE69" s="690"/>
      <c r="BF69" s="690"/>
      <c r="BG69" s="690"/>
      <c r="BH69" s="451">
        <f>'Subaward 9'!AV$86</f>
        <v>0</v>
      </c>
      <c r="BI69" s="451">
        <f>'Subaward 9'!AW$86</f>
        <v>0</v>
      </c>
      <c r="BJ69" s="451">
        <f>'Subaward 9'!AX$86</f>
        <v>0</v>
      </c>
      <c r="BK69" s="404">
        <f t="shared" si="100"/>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row>
    <row r="70" spans="1:118" s="8" customFormat="1" hidden="1" x14ac:dyDescent="0.35">
      <c r="A70" s="10">
        <v>10</v>
      </c>
      <c r="B70" s="609">
        <f>'Subaward 10'!$C$3</f>
        <v>0</v>
      </c>
      <c r="C70" s="609"/>
      <c r="D70" s="609"/>
      <c r="E70" s="609"/>
      <c r="F70" s="609"/>
      <c r="G70" s="609"/>
      <c r="H70" s="609"/>
      <c r="I70" s="609"/>
      <c r="J70" s="16">
        <f>'Subaward 10'!$H$86</f>
        <v>0</v>
      </c>
      <c r="K70" s="16">
        <f>'Subaward 10'!$I$86</f>
        <v>0</v>
      </c>
      <c r="L70" s="16">
        <f>'Subaward 10'!$J$86</f>
        <v>0</v>
      </c>
      <c r="M70" s="14">
        <f t="shared" si="94"/>
        <v>0</v>
      </c>
      <c r="N70" s="6"/>
      <c r="O70" s="3"/>
      <c r="P70" s="10">
        <v>10</v>
      </c>
      <c r="Q70" s="592">
        <f>'Subaward 10'!$C$3</f>
        <v>0</v>
      </c>
      <c r="R70" s="592"/>
      <c r="S70" s="592"/>
      <c r="T70" s="592"/>
      <c r="U70" s="592"/>
      <c r="V70" s="592"/>
      <c r="W70" s="592"/>
      <c r="X70" s="592"/>
      <c r="Y70" s="90">
        <f>'Year 1'!AU70</f>
        <v>0</v>
      </c>
      <c r="Z70" s="61">
        <f>'Subaward 10'!$U$86</f>
        <v>0</v>
      </c>
      <c r="AA70" s="61">
        <f>'Subaward 10'!$V$86</f>
        <v>0</v>
      </c>
      <c r="AB70" s="61">
        <f>'Subaward 10'!$W$86</f>
        <v>0</v>
      </c>
      <c r="AC70" s="57">
        <f t="shared" si="95"/>
        <v>0</v>
      </c>
      <c r="AD70" s="58">
        <f t="shared" si="96"/>
        <v>0</v>
      </c>
      <c r="AE70" s="6"/>
      <c r="AF70" s="3"/>
      <c r="AG70" s="10">
        <v>10</v>
      </c>
      <c r="AH70" s="602">
        <f>'Subaward 10'!$C$3</f>
        <v>0</v>
      </c>
      <c r="AI70" s="602"/>
      <c r="AJ70" s="602"/>
      <c r="AK70" s="602"/>
      <c r="AL70" s="602"/>
      <c r="AM70" s="602"/>
      <c r="AN70" s="602"/>
      <c r="AO70" s="602"/>
      <c r="AP70" s="67">
        <f>'Year 1'!AU70</f>
        <v>0</v>
      </c>
      <c r="AQ70" s="49">
        <f>'Subaward 10'!$AI$86</f>
        <v>0</v>
      </c>
      <c r="AR70" s="49">
        <f>'Subaward 10'!$AJ$86</f>
        <v>0</v>
      </c>
      <c r="AS70" s="49">
        <f>'Subaward 10'!$AK$86</f>
        <v>0</v>
      </c>
      <c r="AT70" s="41">
        <f t="shared" si="97"/>
        <v>0</v>
      </c>
      <c r="AU70" s="42">
        <f t="shared" si="99"/>
        <v>0</v>
      </c>
      <c r="AV70" s="3"/>
      <c r="AW70" s="3"/>
      <c r="AX70" s="10">
        <v>10</v>
      </c>
      <c r="AY70" s="690">
        <f>'Subaward 10'!$C$3</f>
        <v>0</v>
      </c>
      <c r="AZ70" s="690"/>
      <c r="BA70" s="690"/>
      <c r="BB70" s="690"/>
      <c r="BC70" s="690"/>
      <c r="BD70" s="690"/>
      <c r="BE70" s="690"/>
      <c r="BF70" s="690"/>
      <c r="BG70" s="690"/>
      <c r="BH70" s="451">
        <f>'Subaward 10'!AV$86</f>
        <v>0</v>
      </c>
      <c r="BI70" s="451">
        <f>'Subaward 10'!AW$86</f>
        <v>0</v>
      </c>
      <c r="BJ70" s="451">
        <f>'Subaward 10'!AX$86</f>
        <v>0</v>
      </c>
      <c r="BK70" s="404">
        <f t="shared" si="100"/>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row>
    <row r="71" spans="1:118" s="8" customFormat="1" ht="16" thickBot="1" x14ac:dyDescent="0.4">
      <c r="A71" s="593" t="s">
        <v>162</v>
      </c>
      <c r="B71" s="594"/>
      <c r="C71" s="594"/>
      <c r="D71" s="594"/>
      <c r="E71" s="594"/>
      <c r="F71" s="594"/>
      <c r="G71" s="594"/>
      <c r="H71" s="594"/>
      <c r="I71" s="594"/>
      <c r="J71" s="77">
        <f>SUM(J61:J70)</f>
        <v>0</v>
      </c>
      <c r="K71" s="77">
        <f t="shared" ref="K71:L71" si="101">SUM(K61:K70)</f>
        <v>0</v>
      </c>
      <c r="L71" s="77">
        <f t="shared" si="101"/>
        <v>0</v>
      </c>
      <c r="M71" s="15">
        <f t="shared" si="94"/>
        <v>0</v>
      </c>
      <c r="N71" s="6"/>
      <c r="O71" s="3"/>
      <c r="P71" s="593" t="s">
        <v>162</v>
      </c>
      <c r="Q71" s="594"/>
      <c r="R71" s="594"/>
      <c r="S71" s="594"/>
      <c r="T71" s="594"/>
      <c r="U71" s="594"/>
      <c r="V71" s="594"/>
      <c r="W71" s="594"/>
      <c r="X71" s="594"/>
      <c r="Y71" s="79">
        <f t="shared" ref="Y71:AD71" si="102">SUM(Y61:Y70)</f>
        <v>0</v>
      </c>
      <c r="Z71" s="79">
        <f t="shared" si="102"/>
        <v>0</v>
      </c>
      <c r="AA71" s="79">
        <f t="shared" si="102"/>
        <v>0</v>
      </c>
      <c r="AB71" s="79">
        <f t="shared" si="102"/>
        <v>0</v>
      </c>
      <c r="AC71" s="79">
        <f>SUM(AC61:AC70)</f>
        <v>0</v>
      </c>
      <c r="AD71" s="103">
        <f t="shared" si="102"/>
        <v>0</v>
      </c>
      <c r="AE71" s="6"/>
      <c r="AF71" s="3"/>
      <c r="AG71" s="593" t="s">
        <v>162</v>
      </c>
      <c r="AH71" s="594"/>
      <c r="AI71" s="594"/>
      <c r="AJ71" s="594"/>
      <c r="AK71" s="594"/>
      <c r="AL71" s="594"/>
      <c r="AM71" s="594"/>
      <c r="AN71" s="594"/>
      <c r="AO71" s="594"/>
      <c r="AP71" s="78">
        <f>SUM(AP61:AP70)</f>
        <v>0</v>
      </c>
      <c r="AQ71" s="78">
        <f>SUM(AQ61:AQ70)</f>
        <v>0</v>
      </c>
      <c r="AR71" s="78">
        <f t="shared" ref="AR71:AT71" si="103">SUM(AR61:AR70)</f>
        <v>0</v>
      </c>
      <c r="AS71" s="78">
        <f>SUM(AS61:AS70)</f>
        <v>0</v>
      </c>
      <c r="AT71" s="78">
        <f t="shared" si="103"/>
        <v>0</v>
      </c>
      <c r="AU71" s="40">
        <f>IF($S$86&lt;&gt;0, AC71+AP71-AT71, M71+AP71-AT71)</f>
        <v>0</v>
      </c>
      <c r="AV71" s="3"/>
      <c r="AW71" s="3"/>
      <c r="AX71" s="593" t="s">
        <v>118</v>
      </c>
      <c r="AY71" s="594"/>
      <c r="AZ71" s="594"/>
      <c r="BA71" s="594"/>
      <c r="BB71" s="594"/>
      <c r="BC71" s="594"/>
      <c r="BD71" s="594"/>
      <c r="BE71" s="594"/>
      <c r="BF71" s="594"/>
      <c r="BG71" s="594"/>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row>
    <row r="72" spans="1:118"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18" x14ac:dyDescent="0.35">
      <c r="A73" s="595" t="s">
        <v>163</v>
      </c>
      <c r="B73" s="596"/>
      <c r="C73" s="596"/>
      <c r="D73" s="596"/>
      <c r="E73" s="596"/>
      <c r="F73" s="596"/>
      <c r="G73" s="596"/>
      <c r="H73" s="596"/>
      <c r="I73" s="596"/>
      <c r="J73" s="23">
        <f>SUM(J71, J58, J43, J37, H30)</f>
        <v>0</v>
      </c>
      <c r="K73" s="23">
        <f>SUM(K71, K58, K43, K37, K30)</f>
        <v>0</v>
      </c>
      <c r="L73" s="23">
        <f>SUM(L71, L58, L43, L37, L30)</f>
        <v>0</v>
      </c>
      <c r="M73" s="24">
        <f>SUM(J73:L73)</f>
        <v>0</v>
      </c>
      <c r="N73" s="6"/>
      <c r="P73" s="595" t="s">
        <v>119</v>
      </c>
      <c r="Q73" s="596"/>
      <c r="R73" s="596"/>
      <c r="S73" s="596"/>
      <c r="T73" s="596"/>
      <c r="U73" s="596"/>
      <c r="V73" s="596"/>
      <c r="W73" s="596"/>
      <c r="X73" s="596"/>
      <c r="Y73" s="109">
        <f>'Year 1'!AU73</f>
        <v>0</v>
      </c>
      <c r="Z73" s="194">
        <f>SUM(Z71, Z58, Z43, Z37, X30)</f>
        <v>0</v>
      </c>
      <c r="AA73" s="194">
        <f>SUM(AA71, AA58, AA43, AA37, AA30)</f>
        <v>0</v>
      </c>
      <c r="AB73" s="194">
        <f>SUM(AB71, AB58, AB43, AB37, AB30)</f>
        <v>0</v>
      </c>
      <c r="AC73" s="62">
        <f>SUM(Z73:AB73)</f>
        <v>0</v>
      </c>
      <c r="AD73" s="63">
        <f>M73-AC73</f>
        <v>0</v>
      </c>
      <c r="AE73" s="5"/>
      <c r="AG73" s="595" t="s">
        <v>119</v>
      </c>
      <c r="AH73" s="596"/>
      <c r="AI73" s="596"/>
      <c r="AJ73" s="596"/>
      <c r="AK73" s="596"/>
      <c r="AL73" s="596"/>
      <c r="AM73" s="596"/>
      <c r="AN73" s="596"/>
      <c r="AO73" s="596"/>
      <c r="AP73" s="113">
        <f>'Year 1'!AU73</f>
        <v>0</v>
      </c>
      <c r="AQ73" s="50">
        <f>SUM(AQ71, AQ58, AQ43, AQ37, AO30)</f>
        <v>0</v>
      </c>
      <c r="AR73" s="50">
        <f>SUM(AR71, AR58, AR43, AR37, AR30)</f>
        <v>0</v>
      </c>
      <c r="AS73" s="50">
        <f>SUM(AS71, AS58, AS43, AS37, AS30, )</f>
        <v>0</v>
      </c>
      <c r="AT73" s="229">
        <f t="shared" ref="AT73:AT74" si="104">SUM(AQ73:AS73)</f>
        <v>0</v>
      </c>
      <c r="AU73" s="51">
        <f>IF($S$86&lt;&gt;0, AC73+AP73-AT73, M73+AP73-AT73)</f>
        <v>0</v>
      </c>
      <c r="AV73" s="5"/>
      <c r="AX73" s="595" t="s">
        <v>119</v>
      </c>
      <c r="AY73" s="596"/>
      <c r="AZ73" s="596"/>
      <c r="BA73" s="596"/>
      <c r="BB73" s="596"/>
      <c r="BC73" s="596"/>
      <c r="BD73" s="596"/>
      <c r="BE73" s="596"/>
      <c r="BF73" s="596"/>
      <c r="BG73" s="596"/>
      <c r="BH73" s="408">
        <f>SUM(BH71, BH58, BH43, BH37, BF30)</f>
        <v>0</v>
      </c>
      <c r="BI73" s="408">
        <f>SUM(BI71, BI58, BI43, BI37, BI30)</f>
        <v>0</v>
      </c>
      <c r="BJ73" s="408">
        <f>SUM(BJ71, BJ58, BJ43, BJ37, BJ30)</f>
        <v>0</v>
      </c>
      <c r="BK73" s="424">
        <f>SUM(BH73:BJ73)</f>
        <v>0</v>
      </c>
    </row>
    <row r="74" spans="1:118" ht="16" thickBot="1" x14ac:dyDescent="0.4">
      <c r="A74" s="586" t="s">
        <v>120</v>
      </c>
      <c r="B74" s="587"/>
      <c r="C74" s="587"/>
      <c r="D74" s="587"/>
      <c r="E74" s="587"/>
      <c r="F74" s="587"/>
      <c r="G74" s="587"/>
      <c r="H74" s="587"/>
      <c r="I74" s="587"/>
      <c r="J74" s="224"/>
      <c r="K74" s="228"/>
      <c r="L74" s="225">
        <f>SUM(K71, L71, K58, L58, K43, L43, K37, L37, K30, L30)</f>
        <v>0</v>
      </c>
      <c r="M74" s="15">
        <f>SUM(J74:L74)</f>
        <v>0</v>
      </c>
      <c r="N74" s="6"/>
      <c r="P74" s="586" t="s">
        <v>120</v>
      </c>
      <c r="Q74" s="587"/>
      <c r="R74" s="587"/>
      <c r="S74" s="587"/>
      <c r="T74" s="587"/>
      <c r="U74" s="587"/>
      <c r="V74" s="587"/>
      <c r="W74" s="587"/>
      <c r="X74" s="587"/>
      <c r="Y74" s="216">
        <f>'Year 1'!AU74</f>
        <v>0</v>
      </c>
      <c r="Z74" s="205"/>
      <c r="AA74" s="208"/>
      <c r="AB74" s="206">
        <f>SUM(AA71, AB71, AA58, AB58, AA43, AB43, AA37, AB37, AA30, AB30)</f>
        <v>0</v>
      </c>
      <c r="AC74" s="64">
        <f>SUM(Z74:AB74)</f>
        <v>0</v>
      </c>
      <c r="AD74" s="56">
        <f>J74-AB74</f>
        <v>0</v>
      </c>
      <c r="AE74" s="6"/>
      <c r="AG74" s="586" t="s">
        <v>120</v>
      </c>
      <c r="AH74" s="587"/>
      <c r="AI74" s="587"/>
      <c r="AJ74" s="587"/>
      <c r="AK74" s="587"/>
      <c r="AL74" s="587"/>
      <c r="AM74" s="587"/>
      <c r="AN74" s="587"/>
      <c r="AO74" s="587"/>
      <c r="AP74" s="68">
        <f>'Year 1'!AU74</f>
        <v>0</v>
      </c>
      <c r="AQ74" s="221"/>
      <c r="AR74" s="222"/>
      <c r="AS74" s="223">
        <f>SUM(AR71, AS71, AR58, AS58, AR43, AS43, AR37, AS37, AR30, AS30)</f>
        <v>0</v>
      </c>
      <c r="AT74" s="39">
        <f t="shared" si="104"/>
        <v>0</v>
      </c>
      <c r="AU74" s="40">
        <f>IF($S$86&lt;&gt;0, AC74+AP74-AT74, M74+AP74-AT74)</f>
        <v>0</v>
      </c>
      <c r="AX74" s="586" t="s">
        <v>120</v>
      </c>
      <c r="AY74" s="587"/>
      <c r="AZ74" s="587"/>
      <c r="BA74" s="587"/>
      <c r="BB74" s="587"/>
      <c r="BC74" s="587"/>
      <c r="BD74" s="587"/>
      <c r="BE74" s="587"/>
      <c r="BF74" s="587"/>
      <c r="BG74" s="612"/>
      <c r="BH74" s="425"/>
      <c r="BI74" s="426"/>
      <c r="BJ74" s="426"/>
      <c r="BK74" s="427">
        <f>SUM(BI71, BJ71, BI58, BJ58, BI43, BJ43, BI37, BJ37,BI30, BJ30)</f>
        <v>0</v>
      </c>
    </row>
    <row r="75" spans="1:118"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row>
    <row r="76" spans="1:118" s="20" customFormat="1" ht="46.5" customHeight="1" x14ac:dyDescent="0.35">
      <c r="A76" s="580" t="s">
        <v>121</v>
      </c>
      <c r="B76" s="581"/>
      <c r="C76" s="581"/>
      <c r="D76" s="581"/>
      <c r="E76" s="581"/>
      <c r="F76" s="581"/>
      <c r="G76" s="581"/>
      <c r="H76" s="581"/>
      <c r="I76" s="581"/>
      <c r="J76" s="84" t="s">
        <v>111</v>
      </c>
      <c r="K76" s="720" t="s">
        <v>27</v>
      </c>
      <c r="L76" s="720"/>
      <c r="M76" s="99" t="s">
        <v>122</v>
      </c>
      <c r="N76" s="29"/>
      <c r="P76" s="580" t="s">
        <v>121</v>
      </c>
      <c r="Q76" s="581"/>
      <c r="R76" s="581"/>
      <c r="S76" s="581"/>
      <c r="T76" s="581"/>
      <c r="U76" s="581"/>
      <c r="V76" s="581"/>
      <c r="W76" s="581"/>
      <c r="X76" s="581"/>
      <c r="Y76" s="94" t="s">
        <v>97</v>
      </c>
      <c r="Z76" s="84" t="s">
        <v>41</v>
      </c>
      <c r="AA76" s="585" t="s">
        <v>27</v>
      </c>
      <c r="AB76" s="585"/>
      <c r="AC76" s="94" t="s">
        <v>94</v>
      </c>
      <c r="AD76" s="36" t="s">
        <v>95</v>
      </c>
      <c r="AE76" s="29"/>
      <c r="AG76" s="580" t="s">
        <v>121</v>
      </c>
      <c r="AH76" s="581"/>
      <c r="AI76" s="581"/>
      <c r="AJ76" s="581"/>
      <c r="AK76" s="581"/>
      <c r="AL76" s="581"/>
      <c r="AM76" s="581"/>
      <c r="AN76" s="581"/>
      <c r="AO76" s="581"/>
      <c r="AP76" s="94" t="s">
        <v>97</v>
      </c>
      <c r="AQ76" s="84" t="s">
        <v>123</v>
      </c>
      <c r="AR76" s="720" t="s">
        <v>27</v>
      </c>
      <c r="AS76" s="720"/>
      <c r="AT76" s="94" t="s">
        <v>124</v>
      </c>
      <c r="AU76" s="36" t="s">
        <v>160</v>
      </c>
      <c r="AW76" s="3"/>
      <c r="AX76" s="580" t="s">
        <v>121</v>
      </c>
      <c r="AY76" s="581"/>
      <c r="AZ76" s="581"/>
      <c r="BA76" s="581"/>
      <c r="BB76" s="581"/>
      <c r="BC76" s="581"/>
      <c r="BD76" s="581"/>
      <c r="BE76" s="581"/>
      <c r="BF76" s="581"/>
      <c r="BG76" s="581"/>
      <c r="BH76" s="84" t="s">
        <v>123</v>
      </c>
      <c r="BI76" s="585" t="s">
        <v>27</v>
      </c>
      <c r="BJ76" s="585"/>
      <c r="BK76" s="99" t="s">
        <v>124</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row>
    <row r="77" spans="1:118" ht="16" thickBot="1" x14ac:dyDescent="0.4">
      <c r="A77" s="586" t="s">
        <v>40</v>
      </c>
      <c r="B77" s="587"/>
      <c r="C77" s="587"/>
      <c r="D77" s="587"/>
      <c r="E77" s="587"/>
      <c r="F77" s="587"/>
      <c r="G77" s="587"/>
      <c r="H77" s="587"/>
      <c r="I77" s="587"/>
      <c r="J77" s="21">
        <f>(SUM(J58, J43, J37, H30, J71))*'Cumulative Budget'!$G$35</f>
        <v>0</v>
      </c>
      <c r="K77" s="193"/>
      <c r="L77" s="200">
        <f>(SUM(K71, L71, K58, L58, K43, L43, K37, L37, K30, L30))*'Cumulative Budget'!$G$35</f>
        <v>0</v>
      </c>
      <c r="M77" s="201">
        <f>SUM(J77:L77)</f>
        <v>0</v>
      </c>
      <c r="N77" s="6"/>
      <c r="P77" s="586" t="s">
        <v>40</v>
      </c>
      <c r="Q77" s="587"/>
      <c r="R77" s="587"/>
      <c r="S77" s="587"/>
      <c r="T77" s="587"/>
      <c r="U77" s="587"/>
      <c r="V77" s="587"/>
      <c r="W77" s="587"/>
      <c r="X77" s="587"/>
      <c r="Y77" s="110">
        <f>'Year 1'!AU77</f>
        <v>0</v>
      </c>
      <c r="Z77" s="204">
        <f>(SUM(Z58, Z43, Z37, X30, Z71))*'Cumulative Budget'!$G$35</f>
        <v>0</v>
      </c>
      <c r="AA77" s="205"/>
      <c r="AB77" s="206">
        <f>(SUM(AA71, AB71, AA58, AB58, AA43, AB43, AA37, AB37, AA30, AB30))*'Cumulative Budget'!$G$35</f>
        <v>0</v>
      </c>
      <c r="AC77" s="207">
        <f>SUM(Z77:AB77)</f>
        <v>0</v>
      </c>
      <c r="AD77" s="56">
        <f>M77-AC77</f>
        <v>0</v>
      </c>
      <c r="AE77" s="6"/>
      <c r="AG77" s="586" t="s">
        <v>40</v>
      </c>
      <c r="AH77" s="587"/>
      <c r="AI77" s="587"/>
      <c r="AJ77" s="587"/>
      <c r="AK77" s="587"/>
      <c r="AL77" s="587"/>
      <c r="AM77" s="587"/>
      <c r="AN77" s="587"/>
      <c r="AO77" s="587"/>
      <c r="AP77" s="68">
        <f>'Year 1'!AU77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586" t="s">
        <v>40</v>
      </c>
      <c r="AY77" s="587"/>
      <c r="AZ77" s="587"/>
      <c r="BA77" s="587"/>
      <c r="BB77" s="587"/>
      <c r="BC77" s="587"/>
      <c r="BD77" s="587"/>
      <c r="BE77" s="587"/>
      <c r="BF77" s="587"/>
      <c r="BG77" s="587"/>
      <c r="BH77" s="420">
        <f>(SUM(BH58, BH43, BH37, BH71, BF30))*'Cumulative Budget'!$G$35</f>
        <v>0</v>
      </c>
      <c r="BI77" s="421"/>
      <c r="BJ77" s="422">
        <f>(SUM(BI71, BJ71, BI58, BJ58, BI43, BJ43, BI37, BJ37, BI30, BJ30))*'Cumulative Budget'!$G$35</f>
        <v>0</v>
      </c>
      <c r="BK77" s="423">
        <f>SUM(BH77:BJ77)</f>
        <v>0</v>
      </c>
    </row>
    <row r="78" spans="1:118"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c r="AX78" s="71" t="s">
        <v>125</v>
      </c>
      <c r="AY78" s="71"/>
      <c r="AZ78" s="71"/>
      <c r="BH78" s="11"/>
      <c r="BI78" s="11"/>
      <c r="BJ78" s="11"/>
      <c r="BK78" s="11"/>
    </row>
    <row r="79" spans="1:118" s="85" customFormat="1" ht="16" thickBot="1" x14ac:dyDescent="0.4">
      <c r="A79" s="729" t="s">
        <v>126</v>
      </c>
      <c r="B79" s="730"/>
      <c r="C79" s="730"/>
      <c r="D79" s="730"/>
      <c r="E79" s="730"/>
      <c r="F79" s="730"/>
      <c r="G79" s="730"/>
      <c r="H79" s="730"/>
      <c r="I79" s="730"/>
      <c r="J79" s="17">
        <f>SUM(J77, J58, J43, J37, H30, J71)</f>
        <v>0</v>
      </c>
      <c r="K79" s="17">
        <f>SUM(L77, K58, K43, K37, K30, K71)</f>
        <v>0</v>
      </c>
      <c r="L79" s="17">
        <f>SUM(L58, L43, L37, L30, L71)</f>
        <v>0</v>
      </c>
      <c r="M79" s="18">
        <f>SUM(J79:L79)</f>
        <v>0</v>
      </c>
      <c r="N79" s="5"/>
      <c r="P79" s="588" t="s">
        <v>126</v>
      </c>
      <c r="Q79" s="589"/>
      <c r="R79" s="589"/>
      <c r="S79" s="589"/>
      <c r="T79" s="589"/>
      <c r="U79" s="589"/>
      <c r="V79" s="589"/>
      <c r="W79" s="589"/>
      <c r="X79" s="589"/>
      <c r="Y79" s="111">
        <f>'Year 1'!AU79</f>
        <v>0</v>
      </c>
      <c r="Z79" s="65">
        <f>SUM(Z77, Z58, Z43, Z37, X30, Z71)</f>
        <v>0</v>
      </c>
      <c r="AA79" s="65">
        <f>SUM(AB77, AA58, AA43, AA37, AA30, AA71)</f>
        <v>0</v>
      </c>
      <c r="AB79" s="65">
        <f>SUM(AB58, AB43, AB37, AB30, AB71)</f>
        <v>0</v>
      </c>
      <c r="AC79" s="59">
        <f>SUM(Z79:AB79)</f>
        <v>0</v>
      </c>
      <c r="AD79" s="60">
        <f>M79-AC79</f>
        <v>0</v>
      </c>
      <c r="AE79" s="5"/>
      <c r="AG79" s="642" t="s">
        <v>126</v>
      </c>
      <c r="AH79" s="643"/>
      <c r="AI79" s="643"/>
      <c r="AJ79" s="643"/>
      <c r="AK79" s="643"/>
      <c r="AL79" s="643"/>
      <c r="AM79" s="643"/>
      <c r="AN79" s="643"/>
      <c r="AO79" s="643"/>
      <c r="AP79" s="114">
        <f>'Year 1'!AU79</f>
        <v>0</v>
      </c>
      <c r="AQ79" s="52">
        <f>SUM(AQ77, AQ58, AQ43, AQ37, AO30, AQ71)</f>
        <v>0</v>
      </c>
      <c r="AR79" s="52">
        <f>SUM(AS77, AR58, AR43, AR37, AR30, AR71)</f>
        <v>0</v>
      </c>
      <c r="AS79" s="52">
        <f>SUM(AS58, AS43, AS37, AS30, AS71)</f>
        <v>0</v>
      </c>
      <c r="AT79" s="43">
        <f>SUM(AQ79:AS79)</f>
        <v>0</v>
      </c>
      <c r="AU79" s="44">
        <f>IF($S$86&lt;&gt;0, AC79+AP79-AT79, M79+AP79-AT79)</f>
        <v>0</v>
      </c>
      <c r="AX79" s="691" t="s">
        <v>126</v>
      </c>
      <c r="AY79" s="692"/>
      <c r="AZ79" s="692"/>
      <c r="BA79" s="692"/>
      <c r="BB79" s="692"/>
      <c r="BC79" s="692"/>
      <c r="BD79" s="692"/>
      <c r="BE79" s="692"/>
      <c r="BF79" s="692"/>
      <c r="BG79" s="692"/>
      <c r="BH79" s="405">
        <f>SUM(BH77, BH58, BH43, BH37, BF30, BH71)</f>
        <v>0</v>
      </c>
      <c r="BI79" s="405">
        <f>SUM(BJ77, BI58, BI43, BI37, BI30, BI71)</f>
        <v>0</v>
      </c>
      <c r="BJ79" s="405">
        <f>SUM(BJ58, BJ43, BJ37, BJ30, BJ71)</f>
        <v>0</v>
      </c>
      <c r="BK79" s="419">
        <f>SUM(BH79:BJ79)</f>
        <v>0</v>
      </c>
    </row>
    <row r="80" spans="1:118" x14ac:dyDescent="0.35">
      <c r="F80" s="3"/>
      <c r="G80" s="3"/>
      <c r="N80" s="6"/>
    </row>
    <row r="81" spans="2:62" ht="16" thickBot="1" x14ac:dyDescent="0.4">
      <c r="F81" s="3"/>
      <c r="G81" s="3"/>
      <c r="P81" s="37"/>
      <c r="Q81" s="37"/>
      <c r="R81" s="37"/>
      <c r="S81" s="37"/>
      <c r="T81" s="37"/>
      <c r="U81" s="37"/>
      <c r="V81" s="37"/>
      <c r="AG81" s="37"/>
      <c r="AH81" s="37"/>
      <c r="AI81" s="37"/>
      <c r="AJ81" s="37"/>
      <c r="AK81" s="37"/>
      <c r="AL81" s="37"/>
      <c r="AM81" s="37"/>
    </row>
    <row r="82" spans="2:62" x14ac:dyDescent="0.35">
      <c r="B82" s="617" t="s">
        <v>164</v>
      </c>
      <c r="C82" s="618"/>
      <c r="D82" s="153">
        <f>$J$79</f>
        <v>0</v>
      </c>
      <c r="F82" s="3"/>
      <c r="G82" s="3"/>
      <c r="O82" s="70"/>
      <c r="P82" s="617" t="s">
        <v>164</v>
      </c>
      <c r="Q82" s="644"/>
      <c r="R82" s="618"/>
      <c r="S82" s="154">
        <f>Z79</f>
        <v>0</v>
      </c>
      <c r="T82" s="613" t="s">
        <v>128</v>
      </c>
      <c r="U82" s="614"/>
      <c r="V82" s="86">
        <f>D82-S82</f>
        <v>0</v>
      </c>
      <c r="W82" s="26"/>
      <c r="X82" s="723"/>
      <c r="Y82" s="723"/>
      <c r="Z82" s="26"/>
      <c r="AA82" s="26"/>
      <c r="AF82" s="70"/>
      <c r="AG82" s="711" t="s">
        <v>129</v>
      </c>
      <c r="AH82" s="712"/>
      <c r="AI82" s="742">
        <f>AQ79</f>
        <v>0</v>
      </c>
      <c r="AJ82" s="743"/>
      <c r="AK82" s="613" t="s">
        <v>130</v>
      </c>
      <c r="AL82" s="614"/>
      <c r="AM82" s="132">
        <f>IF($S$86&lt;&gt;0, S82+'Year 1'!AM82-AI82, D82+'Year 1'!AM82-AI82)</f>
        <v>0</v>
      </c>
      <c r="AO82" s="136" t="s">
        <v>131</v>
      </c>
      <c r="AP82" s="648"/>
      <c r="AQ82" s="649"/>
      <c r="AR82" s="137" t="s">
        <v>132</v>
      </c>
      <c r="AS82" s="138"/>
      <c r="AX82" s="617" t="s">
        <v>328</v>
      </c>
      <c r="AY82" s="644"/>
      <c r="AZ82" s="644"/>
      <c r="BA82" s="416">
        <f>BH79</f>
        <v>0</v>
      </c>
      <c r="BB82" s="693"/>
      <c r="BC82" s="693"/>
      <c r="BD82" s="411"/>
      <c r="BF82" s="136" t="s">
        <v>131</v>
      </c>
      <c r="BG82" s="648"/>
      <c r="BH82" s="649"/>
      <c r="BI82" s="137" t="s">
        <v>132</v>
      </c>
      <c r="BJ82" s="138"/>
    </row>
    <row r="83" spans="2:62" x14ac:dyDescent="0.35">
      <c r="B83" s="619" t="s">
        <v>165</v>
      </c>
      <c r="C83" s="615"/>
      <c r="D83" s="155">
        <f>$K$79</f>
        <v>0</v>
      </c>
      <c r="F83" s="3"/>
      <c r="G83" s="3"/>
      <c r="O83" s="70"/>
      <c r="P83" s="619" t="s">
        <v>165</v>
      </c>
      <c r="Q83" s="647"/>
      <c r="R83" s="615"/>
      <c r="S83" s="156">
        <f>AA79</f>
        <v>0</v>
      </c>
      <c r="T83" s="615" t="s">
        <v>134</v>
      </c>
      <c r="U83" s="616"/>
      <c r="V83" s="115">
        <f>D83-S83</f>
        <v>0</v>
      </c>
      <c r="W83" s="26"/>
      <c r="X83" s="664"/>
      <c r="Y83" s="664"/>
      <c r="Z83" s="664"/>
      <c r="AA83" s="664"/>
      <c r="AF83" s="70"/>
      <c r="AG83" s="619" t="s">
        <v>135</v>
      </c>
      <c r="AH83" s="615"/>
      <c r="AI83" s="725">
        <f>AR79</f>
        <v>0</v>
      </c>
      <c r="AJ83" s="726"/>
      <c r="AK83" s="615" t="s">
        <v>136</v>
      </c>
      <c r="AL83" s="616"/>
      <c r="AM83" s="72">
        <f>IF($S$86&lt;&gt;0, S83+'Year 1'!AM83-AI83, D83+'Year 1'!AM83-AI83)</f>
        <v>0</v>
      </c>
      <c r="AO83" s="73" t="s">
        <v>137</v>
      </c>
      <c r="AP83" s="575"/>
      <c r="AQ83" s="575"/>
      <c r="AR83" s="575"/>
      <c r="AS83" s="641"/>
      <c r="AX83" s="645" t="s">
        <v>323</v>
      </c>
      <c r="AY83" s="646"/>
      <c r="AZ83" s="613"/>
      <c r="BA83" s="417">
        <f>BI79</f>
        <v>0</v>
      </c>
      <c r="BB83" s="693"/>
      <c r="BC83" s="693"/>
      <c r="BD83" s="411"/>
      <c r="BF83" s="73" t="s">
        <v>137</v>
      </c>
      <c r="BG83" s="575"/>
      <c r="BH83" s="575"/>
      <c r="BI83" s="575"/>
      <c r="BJ83" s="641"/>
    </row>
    <row r="84" spans="2:62" ht="16" thickBot="1" x14ac:dyDescent="0.4">
      <c r="B84" s="619" t="s">
        <v>166</v>
      </c>
      <c r="C84" s="615"/>
      <c r="D84" s="155">
        <f>$L$79</f>
        <v>0</v>
      </c>
      <c r="F84" s="3"/>
      <c r="G84" s="3"/>
      <c r="O84" s="70"/>
      <c r="P84" s="619" t="s">
        <v>166</v>
      </c>
      <c r="Q84" s="647"/>
      <c r="R84" s="615"/>
      <c r="S84" s="156">
        <f>AB79</f>
        <v>0</v>
      </c>
      <c r="T84" s="615" t="s">
        <v>139</v>
      </c>
      <c r="U84" s="616"/>
      <c r="V84" s="87">
        <f>D84-S84</f>
        <v>0</v>
      </c>
      <c r="W84" s="26"/>
      <c r="X84" s="723"/>
      <c r="Y84" s="723"/>
      <c r="Z84" s="26"/>
      <c r="AA84" s="26"/>
      <c r="AF84" s="70"/>
      <c r="AG84" s="619" t="s">
        <v>140</v>
      </c>
      <c r="AH84" s="615"/>
      <c r="AI84" s="725">
        <f>AS79</f>
        <v>0</v>
      </c>
      <c r="AJ84" s="726"/>
      <c r="AK84" s="615" t="s">
        <v>141</v>
      </c>
      <c r="AL84" s="616"/>
      <c r="AM84" s="42">
        <f>IF($S$86&lt;&gt;0, S84+'Year 1'!AM84-AI84, D84+'Year 1'!AM84-AI84)</f>
        <v>0</v>
      </c>
      <c r="AO84" s="74" t="s">
        <v>142</v>
      </c>
      <c r="AP84" s="650"/>
      <c r="AQ84" s="651"/>
      <c r="AR84" s="740" t="s">
        <v>132</v>
      </c>
      <c r="AS84" s="741"/>
      <c r="AX84" s="619" t="s">
        <v>324</v>
      </c>
      <c r="AY84" s="647"/>
      <c r="AZ84" s="615"/>
      <c r="BA84" s="417">
        <f>BJ79</f>
        <v>0</v>
      </c>
      <c r="BB84" s="693"/>
      <c r="BC84" s="693"/>
      <c r="BD84" s="411"/>
      <c r="BF84" s="74" t="s">
        <v>142</v>
      </c>
      <c r="BG84" s="650"/>
      <c r="BH84" s="651"/>
      <c r="BI84" s="75" t="s">
        <v>132</v>
      </c>
      <c r="BJ84" s="76"/>
    </row>
    <row r="85" spans="2:62" ht="16" thickBot="1" x14ac:dyDescent="0.4">
      <c r="B85" s="619" t="s">
        <v>167</v>
      </c>
      <c r="C85" s="615"/>
      <c r="D85" s="155">
        <f>$K$79+$L$79</f>
        <v>0</v>
      </c>
      <c r="F85" s="3"/>
      <c r="G85" s="3"/>
      <c r="O85" s="70"/>
      <c r="P85" s="619" t="s">
        <v>167</v>
      </c>
      <c r="Q85" s="647"/>
      <c r="R85" s="615"/>
      <c r="S85" s="156">
        <f>SUM(AA79, AB79)</f>
        <v>0</v>
      </c>
      <c r="T85" s="615" t="s">
        <v>144</v>
      </c>
      <c r="U85" s="616"/>
      <c r="V85" s="87">
        <f>D85-S85</f>
        <v>0</v>
      </c>
      <c r="AF85" s="70"/>
      <c r="AG85" s="619" t="s">
        <v>145</v>
      </c>
      <c r="AH85" s="615"/>
      <c r="AI85" s="725">
        <f>SUM(AR79, AS79)</f>
        <v>0</v>
      </c>
      <c r="AJ85" s="726"/>
      <c r="AK85" s="615" t="s">
        <v>146</v>
      </c>
      <c r="AL85" s="616"/>
      <c r="AM85" s="133">
        <f>IF($S$86&lt;&gt;0, S85+'Year 1'!AM85-AI85, D85+'Year 1'!AM85-AI85)</f>
        <v>0</v>
      </c>
      <c r="AO85" s="25"/>
      <c r="AP85" s="25"/>
      <c r="AQ85" s="25"/>
      <c r="AR85" s="25"/>
      <c r="AS85" s="25"/>
      <c r="AX85" s="619" t="s">
        <v>325</v>
      </c>
      <c r="AY85" s="647"/>
      <c r="AZ85" s="615"/>
      <c r="BA85" s="417">
        <f>SUM(BA83:BA84)</f>
        <v>0</v>
      </c>
      <c r="BB85" s="693"/>
      <c r="BC85" s="693"/>
      <c r="BD85" s="411"/>
      <c r="BF85" s="25"/>
      <c r="BG85" s="25"/>
      <c r="BH85" s="25"/>
      <c r="BI85" s="25"/>
      <c r="BJ85" s="25"/>
    </row>
    <row r="86" spans="2:62" ht="16" thickBot="1" x14ac:dyDescent="0.4">
      <c r="B86" s="619" t="s">
        <v>168</v>
      </c>
      <c r="C86" s="615"/>
      <c r="D86" s="155">
        <f>$M$79</f>
        <v>0</v>
      </c>
      <c r="F86" s="3"/>
      <c r="G86" s="3"/>
      <c r="O86" s="70"/>
      <c r="P86" s="619" t="s">
        <v>168</v>
      </c>
      <c r="Q86" s="647"/>
      <c r="R86" s="615"/>
      <c r="S86" s="156">
        <f>AC79</f>
        <v>0</v>
      </c>
      <c r="T86" s="682" t="s">
        <v>148</v>
      </c>
      <c r="U86" s="682"/>
      <c r="V86" s="106">
        <f>D86-S86</f>
        <v>0</v>
      </c>
      <c r="W86" s="724"/>
      <c r="X86" s="724"/>
      <c r="Y86" s="664"/>
      <c r="Z86" s="664"/>
      <c r="AA86" s="664"/>
      <c r="AF86" s="70"/>
      <c r="AG86" s="619" t="s">
        <v>169</v>
      </c>
      <c r="AH86" s="615"/>
      <c r="AI86" s="725">
        <f>AT79</f>
        <v>0</v>
      </c>
      <c r="AJ86" s="726"/>
      <c r="AK86" s="682" t="s">
        <v>170</v>
      </c>
      <c r="AL86" s="682"/>
      <c r="AM86" s="40">
        <f>IF($S$86&lt;&gt;0, S86+'Year 1'!AM86-AI86, D86+'Year 1'!AM86-AI86)</f>
        <v>0</v>
      </c>
      <c r="AO86" s="713" t="s">
        <v>151</v>
      </c>
      <c r="AP86" s="714"/>
      <c r="AQ86" s="708"/>
      <c r="AR86" s="709"/>
      <c r="AS86" s="710"/>
      <c r="AX86" s="677" t="s">
        <v>333</v>
      </c>
      <c r="AY86" s="679"/>
      <c r="AZ86" s="678"/>
      <c r="BA86" s="418">
        <f>BK79</f>
        <v>0</v>
      </c>
      <c r="BB86" s="693"/>
      <c r="BC86" s="693"/>
      <c r="BD86" s="411"/>
      <c r="BF86" s="684" t="s">
        <v>151</v>
      </c>
      <c r="BG86" s="685"/>
      <c r="BH86" s="639"/>
      <c r="BI86" s="639"/>
      <c r="BJ86" s="640"/>
    </row>
    <row r="87" spans="2:62" x14ac:dyDescent="0.35">
      <c r="B87" s="619" t="s">
        <v>152</v>
      </c>
      <c r="C87" s="615"/>
      <c r="D87" s="80" t="e">
        <f>L79/(L79+K79)</f>
        <v>#DIV/0!</v>
      </c>
      <c r="F87" s="3"/>
      <c r="G87" s="3"/>
      <c r="O87" s="70"/>
      <c r="P87" s="619" t="s">
        <v>152</v>
      </c>
      <c r="Q87" s="647"/>
      <c r="R87" s="615"/>
      <c r="S87" s="157" t="e">
        <f>AB79/(AA79+AB79)</f>
        <v>#DIV/0!</v>
      </c>
      <c r="T87" s="26"/>
      <c r="U87" s="26"/>
      <c r="AF87" s="70"/>
      <c r="AG87" s="619" t="s">
        <v>153</v>
      </c>
      <c r="AH87" s="615"/>
      <c r="AI87" s="727" t="e">
        <f>AQ77/AQ73</f>
        <v>#DIV/0!</v>
      </c>
      <c r="AJ87" s="728"/>
      <c r="AK87" s="131"/>
      <c r="AX87" s="693"/>
      <c r="AY87" s="693"/>
      <c r="AZ87" s="693"/>
      <c r="BA87" s="415"/>
    </row>
    <row r="88" spans="2:62" ht="16" thickBot="1" x14ac:dyDescent="0.4">
      <c r="B88" s="677" t="s">
        <v>60</v>
      </c>
      <c r="C88" s="678"/>
      <c r="D88" s="34" t="e">
        <f>$D$91 &amp; $D$92 &amp; $D$93</f>
        <v>#DIV/0!</v>
      </c>
      <c r="F88" s="3"/>
      <c r="G88" s="3"/>
      <c r="O88" s="70"/>
      <c r="P88" s="677" t="s">
        <v>60</v>
      </c>
      <c r="Q88" s="679"/>
      <c r="R88" s="678"/>
      <c r="S88" s="112" t="e">
        <f>S91 &amp; S92 &amp; S93</f>
        <v>#DIV/0!</v>
      </c>
      <c r="T88" s="26"/>
      <c r="U88" s="26"/>
      <c r="AF88" s="70"/>
      <c r="AG88" s="677" t="s">
        <v>154</v>
      </c>
      <c r="AH88" s="678"/>
      <c r="AI88" s="721" t="e">
        <f>(AS77)/(AR73+AS73)</f>
        <v>#DIV/0!</v>
      </c>
      <c r="AJ88" s="722"/>
    </row>
    <row r="89" spans="2:62" x14ac:dyDescent="0.35">
      <c r="F89" s="3"/>
      <c r="G89" s="3"/>
      <c r="S89" s="92"/>
      <c r="AG89" s="92"/>
      <c r="AH89" s="92"/>
      <c r="AI89" s="92"/>
      <c r="AJ89" s="92"/>
    </row>
    <row r="90" spans="2:62" x14ac:dyDescent="0.35">
      <c r="F90" s="3"/>
      <c r="G90" s="3"/>
    </row>
    <row r="91" spans="2:62" hidden="1" x14ac:dyDescent="0.35">
      <c r="D91" s="3" t="e">
        <f>D82/D82</f>
        <v>#DIV/0!</v>
      </c>
      <c r="F91" s="3"/>
      <c r="G91" s="3"/>
      <c r="S91" s="3" t="e">
        <f>S82/S82</f>
        <v>#DIV/0!</v>
      </c>
    </row>
    <row r="92" spans="2:62" hidden="1" x14ac:dyDescent="0.35">
      <c r="D92" s="3" t="s">
        <v>62</v>
      </c>
      <c r="F92" s="3"/>
      <c r="G92" s="3"/>
      <c r="S92" s="3" t="s">
        <v>62</v>
      </c>
    </row>
    <row r="93" spans="2:62" hidden="1"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mwnklIyvV5TzGYOz5310WpBlrIfADjtFPUZk2xaZMOasOnCyccHqrT81ptIS1KhWVVuisIcm21wZ9WtgGdAo2w==" saltValue="CDfY1ObKCIf6GO8X5PKPTQ==" spinCount="100000" sheet="1" formatCells="0" formatColumns="0" formatRows="0" insertColumns="0"/>
  <mergeCells count="397">
    <mergeCell ref="AX21:BK21"/>
    <mergeCell ref="AX22:AZ22"/>
    <mergeCell ref="BA22:BB22"/>
    <mergeCell ref="AX23:AZ23"/>
    <mergeCell ref="BA23:BB23"/>
    <mergeCell ref="AX19:BC19"/>
    <mergeCell ref="AY16:AZ16"/>
    <mergeCell ref="BA16:BB16"/>
    <mergeCell ref="AX3:BK3"/>
    <mergeCell ref="AX4:BK4"/>
    <mergeCell ref="BF5:BK5"/>
    <mergeCell ref="BA6:BK6"/>
    <mergeCell ref="BA7:BK7"/>
    <mergeCell ref="BA8:BK8"/>
    <mergeCell ref="AX10:BK10"/>
    <mergeCell ref="AY13:AZ13"/>
    <mergeCell ref="BA13:BB13"/>
    <mergeCell ref="AY14:AZ14"/>
    <mergeCell ref="BA14:BB14"/>
    <mergeCell ref="AY15:AZ15"/>
    <mergeCell ref="BA15:BB15"/>
    <mergeCell ref="AY17:AZ17"/>
    <mergeCell ref="BA17:BB17"/>
    <mergeCell ref="AX18:AZ18"/>
    <mergeCell ref="BA18:BB18"/>
    <mergeCell ref="AX5:AZ5"/>
    <mergeCell ref="BA5:BD5"/>
    <mergeCell ref="AX6:AZ6"/>
    <mergeCell ref="AX7:AZ7"/>
    <mergeCell ref="AX8:AZ8"/>
    <mergeCell ref="AX11:AZ11"/>
    <mergeCell ref="BA11:BB11"/>
    <mergeCell ref="AY12:AZ12"/>
    <mergeCell ref="BA12:BB12"/>
    <mergeCell ref="BB85:BC85"/>
    <mergeCell ref="BB86:BC86"/>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BI76:BJ76"/>
    <mergeCell ref="AY69:BG69"/>
    <mergeCell ref="AY70:BG70"/>
    <mergeCell ref="AX71:BG71"/>
    <mergeCell ref="AX73:BG73"/>
    <mergeCell ref="AX74:BG74"/>
    <mergeCell ref="AX76:BG76"/>
    <mergeCell ref="AX77:BG77"/>
    <mergeCell ref="AX79:BG79"/>
    <mergeCell ref="AX60:BG60"/>
    <mergeCell ref="AY61:BG61"/>
    <mergeCell ref="AY62:BG62"/>
    <mergeCell ref="AY63:BG63"/>
    <mergeCell ref="AY64:BG64"/>
    <mergeCell ref="AY65:BG65"/>
    <mergeCell ref="AY66:BG66"/>
    <mergeCell ref="AY67:BG67"/>
    <mergeCell ref="AY68:BG68"/>
    <mergeCell ref="AY50:BG50"/>
    <mergeCell ref="AY51:BG51"/>
    <mergeCell ref="AY52:BG52"/>
    <mergeCell ref="AY53:BG53"/>
    <mergeCell ref="AY54:BG54"/>
    <mergeCell ref="AY55:BG55"/>
    <mergeCell ref="AY56:BG56"/>
    <mergeCell ref="AY57:BG57"/>
    <mergeCell ref="AX58:BG58"/>
    <mergeCell ref="AY40:BG40"/>
    <mergeCell ref="AY41:BG41"/>
    <mergeCell ref="AY42:BG42"/>
    <mergeCell ref="AX43:BG43"/>
    <mergeCell ref="AX45:BG45"/>
    <mergeCell ref="AY46:BG46"/>
    <mergeCell ref="AY47:BG47"/>
    <mergeCell ref="AY48:BG48"/>
    <mergeCell ref="AY49:BG49"/>
    <mergeCell ref="AX32:BK32"/>
    <mergeCell ref="AX30:BC30"/>
    <mergeCell ref="AX33:BG33"/>
    <mergeCell ref="AY34:BG34"/>
    <mergeCell ref="AY35:BG35"/>
    <mergeCell ref="AY36:BG36"/>
    <mergeCell ref="AX37:BG37"/>
    <mergeCell ref="AX39:BG39"/>
    <mergeCell ref="AX24:AZ24"/>
    <mergeCell ref="BA24:BB24"/>
    <mergeCell ref="AX25:AZ25"/>
    <mergeCell ref="BA25:BB25"/>
    <mergeCell ref="AX26:AZ26"/>
    <mergeCell ref="BA26:BB26"/>
    <mergeCell ref="AX27:AZ27"/>
    <mergeCell ref="BA27:BB27"/>
    <mergeCell ref="AX28:AZ28"/>
    <mergeCell ref="BA28:BB28"/>
    <mergeCell ref="AX29:BK29"/>
    <mergeCell ref="AR76:AS76"/>
    <mergeCell ref="AG77:AO77"/>
    <mergeCell ref="AR84:AS84"/>
    <mergeCell ref="AG83:AH83"/>
    <mergeCell ref="AP83:AS83"/>
    <mergeCell ref="AI82:AJ82"/>
    <mergeCell ref="AI83:AJ83"/>
    <mergeCell ref="AI84:AJ84"/>
    <mergeCell ref="AH65:AO65"/>
    <mergeCell ref="AK83:AL83"/>
    <mergeCell ref="AK84:AL84"/>
    <mergeCell ref="AK85:AL85"/>
    <mergeCell ref="AP82:AQ82"/>
    <mergeCell ref="AP84:AQ84"/>
    <mergeCell ref="AG3:AU3"/>
    <mergeCell ref="H5:M5"/>
    <mergeCell ref="AG5:AH5"/>
    <mergeCell ref="AI5:AM5"/>
    <mergeCell ref="AO5:AU5"/>
    <mergeCell ref="A10:M10"/>
    <mergeCell ref="C7:M7"/>
    <mergeCell ref="A4:M4"/>
    <mergeCell ref="A3:M3"/>
    <mergeCell ref="A5:B5"/>
    <mergeCell ref="C5:F5"/>
    <mergeCell ref="P5:Q5"/>
    <mergeCell ref="A6:B6"/>
    <mergeCell ref="C6:M6"/>
    <mergeCell ref="AI6:AU6"/>
    <mergeCell ref="AI7:AU7"/>
    <mergeCell ref="C8:M8"/>
    <mergeCell ref="A7:B7"/>
    <mergeCell ref="AH54:AO54"/>
    <mergeCell ref="AI8:AU8"/>
    <mergeCell ref="AG8:AH8"/>
    <mergeCell ref="A8:B8"/>
    <mergeCell ref="AG4:AU4"/>
    <mergeCell ref="AG6:AH6"/>
    <mergeCell ref="AG7:AH7"/>
    <mergeCell ref="C13:D13"/>
    <mergeCell ref="AI13:AJ13"/>
    <mergeCell ref="R13:S13"/>
    <mergeCell ref="AG10:AU10"/>
    <mergeCell ref="C11:D11"/>
    <mergeCell ref="AI11:AJ11"/>
    <mergeCell ref="R11:S11"/>
    <mergeCell ref="P6:Q6"/>
    <mergeCell ref="P7:Q7"/>
    <mergeCell ref="P8:Q8"/>
    <mergeCell ref="C16:D16"/>
    <mergeCell ref="AI16:AJ16"/>
    <mergeCell ref="R16:S16"/>
    <mergeCell ref="C12:D12"/>
    <mergeCell ref="AI12:AJ12"/>
    <mergeCell ref="R12:S12"/>
    <mergeCell ref="C17:D17"/>
    <mergeCell ref="AI17:AJ17"/>
    <mergeCell ref="R17:S17"/>
    <mergeCell ref="C14:D14"/>
    <mergeCell ref="AI14:AJ14"/>
    <mergeCell ref="R14:S14"/>
    <mergeCell ref="C15:D15"/>
    <mergeCell ref="AI15:AJ15"/>
    <mergeCell ref="R15:S15"/>
    <mergeCell ref="A22:B22"/>
    <mergeCell ref="C22:D22"/>
    <mergeCell ref="A18:B18"/>
    <mergeCell ref="AG18:AH18"/>
    <mergeCell ref="P18:Q18"/>
    <mergeCell ref="AI22:AJ22"/>
    <mergeCell ref="P22:Q22"/>
    <mergeCell ref="C18:D18"/>
    <mergeCell ref="AI18:AJ18"/>
    <mergeCell ref="R18:S18"/>
    <mergeCell ref="P21:AC21"/>
    <mergeCell ref="A21:M21"/>
    <mergeCell ref="AG21:AT21"/>
    <mergeCell ref="AG22:AH22"/>
    <mergeCell ref="R22:S22"/>
    <mergeCell ref="P19:T19"/>
    <mergeCell ref="A19:E19"/>
    <mergeCell ref="AG19:AK19"/>
    <mergeCell ref="A24:B24"/>
    <mergeCell ref="C24:D24"/>
    <mergeCell ref="AG24:AH24"/>
    <mergeCell ref="AI24:AJ24"/>
    <mergeCell ref="P24:Q24"/>
    <mergeCell ref="R24:S24"/>
    <mergeCell ref="R25:S25"/>
    <mergeCell ref="A23:B23"/>
    <mergeCell ref="C23:D23"/>
    <mergeCell ref="AG23:AH23"/>
    <mergeCell ref="AI23:AJ23"/>
    <mergeCell ref="P23:Q23"/>
    <mergeCell ref="R23:S23"/>
    <mergeCell ref="A25:B25"/>
    <mergeCell ref="C25:D25"/>
    <mergeCell ref="AG25:AH25"/>
    <mergeCell ref="AI25:AJ25"/>
    <mergeCell ref="P25:Q25"/>
    <mergeCell ref="B42:I42"/>
    <mergeCell ref="A27:B27"/>
    <mergeCell ref="C27:D27"/>
    <mergeCell ref="AG27:AH27"/>
    <mergeCell ref="AI27:AJ27"/>
    <mergeCell ref="P27:Q27"/>
    <mergeCell ref="P37:X37"/>
    <mergeCell ref="A26:B26"/>
    <mergeCell ref="C26:D26"/>
    <mergeCell ref="AG26:AH26"/>
    <mergeCell ref="AI26:AJ26"/>
    <mergeCell ref="P26:Q26"/>
    <mergeCell ref="R26:S26"/>
    <mergeCell ref="R27:S27"/>
    <mergeCell ref="B34:I34"/>
    <mergeCell ref="B35:I35"/>
    <mergeCell ref="B36:I36"/>
    <mergeCell ref="A29:M29"/>
    <mergeCell ref="AG29:AU29"/>
    <mergeCell ref="P32:AC32"/>
    <mergeCell ref="A30:E30"/>
    <mergeCell ref="AG30:AK30"/>
    <mergeCell ref="P30:T30"/>
    <mergeCell ref="A33:I33"/>
    <mergeCell ref="C28:D28"/>
    <mergeCell ref="AI28:AJ28"/>
    <mergeCell ref="R28:S28"/>
    <mergeCell ref="A32:M32"/>
    <mergeCell ref="AG32:AT32"/>
    <mergeCell ref="AG39:AO39"/>
    <mergeCell ref="AH41:AO41"/>
    <mergeCell ref="AH40:AO40"/>
    <mergeCell ref="A39:I39"/>
    <mergeCell ref="P39:X39"/>
    <mergeCell ref="Q40:X40"/>
    <mergeCell ref="B40:I40"/>
    <mergeCell ref="B41:I41"/>
    <mergeCell ref="Q41:X41"/>
    <mergeCell ref="A37:I37"/>
    <mergeCell ref="Q36:X36"/>
    <mergeCell ref="Q34:X34"/>
    <mergeCell ref="P33:X33"/>
    <mergeCell ref="AG33:AO33"/>
    <mergeCell ref="AG37:AO37"/>
    <mergeCell ref="AH36:AO36"/>
    <mergeCell ref="AH35:AO35"/>
    <mergeCell ref="AH34:AO34"/>
    <mergeCell ref="Q35:X35"/>
    <mergeCell ref="A60:I60"/>
    <mergeCell ref="B88:C88"/>
    <mergeCell ref="B85:C85"/>
    <mergeCell ref="B86:C86"/>
    <mergeCell ref="B84:C84"/>
    <mergeCell ref="B82:C82"/>
    <mergeCell ref="A79:I79"/>
    <mergeCell ref="P43:X43"/>
    <mergeCell ref="A45:I45"/>
    <mergeCell ref="P45:X45"/>
    <mergeCell ref="A43:I43"/>
    <mergeCell ref="Q62:X62"/>
    <mergeCell ref="B87:C87"/>
    <mergeCell ref="P79:X79"/>
    <mergeCell ref="B83:C83"/>
    <mergeCell ref="P87:R87"/>
    <mergeCell ref="P82:R82"/>
    <mergeCell ref="A76:I76"/>
    <mergeCell ref="B61:I61"/>
    <mergeCell ref="P83:R83"/>
    <mergeCell ref="X83:AA83"/>
    <mergeCell ref="X82:Y82"/>
    <mergeCell ref="T82:U82"/>
    <mergeCell ref="B62:I62"/>
    <mergeCell ref="B67:I67"/>
    <mergeCell ref="B68:I68"/>
    <mergeCell ref="B69:I69"/>
    <mergeCell ref="B70:I70"/>
    <mergeCell ref="Q63:X63"/>
    <mergeCell ref="Q64:X64"/>
    <mergeCell ref="B65:I65"/>
    <mergeCell ref="B66:I66"/>
    <mergeCell ref="B64:I64"/>
    <mergeCell ref="P88:R88"/>
    <mergeCell ref="Y86:AA86"/>
    <mergeCell ref="P85:R85"/>
    <mergeCell ref="P86:R86"/>
    <mergeCell ref="AG88:AH88"/>
    <mergeCell ref="T83:U83"/>
    <mergeCell ref="T84:U84"/>
    <mergeCell ref="AG86:AH86"/>
    <mergeCell ref="AI88:AJ88"/>
    <mergeCell ref="X84:Y84"/>
    <mergeCell ref="W86:X86"/>
    <mergeCell ref="P84:R84"/>
    <mergeCell ref="T85:U85"/>
    <mergeCell ref="T86:U86"/>
    <mergeCell ref="AG84:AH84"/>
    <mergeCell ref="AG87:AH87"/>
    <mergeCell ref="AI86:AJ86"/>
    <mergeCell ref="AI87:AJ87"/>
    <mergeCell ref="AG85:AH85"/>
    <mergeCell ref="AI85:AJ85"/>
    <mergeCell ref="A71:I71"/>
    <mergeCell ref="A73:I73"/>
    <mergeCell ref="A74:I74"/>
    <mergeCell ref="AG73:AO73"/>
    <mergeCell ref="AG74:AO74"/>
    <mergeCell ref="A77:I77"/>
    <mergeCell ref="P77:X77"/>
    <mergeCell ref="K76:L76"/>
    <mergeCell ref="P76:X76"/>
    <mergeCell ref="AA76:AB76"/>
    <mergeCell ref="P73:X73"/>
    <mergeCell ref="P74:X74"/>
    <mergeCell ref="A58:I58"/>
    <mergeCell ref="Q42:X42"/>
    <mergeCell ref="Q70:X70"/>
    <mergeCell ref="P71:X71"/>
    <mergeCell ref="B57:I57"/>
    <mergeCell ref="Q46:X46"/>
    <mergeCell ref="Q47:X47"/>
    <mergeCell ref="AH69:AO69"/>
    <mergeCell ref="B63:I63"/>
    <mergeCell ref="Q65:X65"/>
    <mergeCell ref="Q66:X66"/>
    <mergeCell ref="AH42:AO42"/>
    <mergeCell ref="AG43:AO43"/>
    <mergeCell ref="AG45:AO45"/>
    <mergeCell ref="Q51:X51"/>
    <mergeCell ref="Q52:X52"/>
    <mergeCell ref="Q53:X53"/>
    <mergeCell ref="B56:I56"/>
    <mergeCell ref="AH52:AO52"/>
    <mergeCell ref="AH53:AO53"/>
    <mergeCell ref="AH55:AO55"/>
    <mergeCell ref="B46:I46"/>
    <mergeCell ref="B47:I47"/>
    <mergeCell ref="B48:I48"/>
    <mergeCell ref="P3:AD3"/>
    <mergeCell ref="P4:AD4"/>
    <mergeCell ref="R5:V5"/>
    <mergeCell ref="X5:AD5"/>
    <mergeCell ref="R6:AD6"/>
    <mergeCell ref="R7:AD7"/>
    <mergeCell ref="R8:AD8"/>
    <mergeCell ref="P10:AD10"/>
    <mergeCell ref="P29:AD29"/>
    <mergeCell ref="Q56:X56"/>
    <mergeCell ref="Q57:X57"/>
    <mergeCell ref="AH56:AO56"/>
    <mergeCell ref="AH57:AO57"/>
    <mergeCell ref="AH46:AO46"/>
    <mergeCell ref="AH47:AO47"/>
    <mergeCell ref="AH48:AO48"/>
    <mergeCell ref="AH49:AO49"/>
    <mergeCell ref="AH50:AO50"/>
    <mergeCell ref="AH51:AO51"/>
    <mergeCell ref="AQ86:AS86"/>
    <mergeCell ref="P58:X58"/>
    <mergeCell ref="AG71:AO71"/>
    <mergeCell ref="Q61:X61"/>
    <mergeCell ref="P60:X60"/>
    <mergeCell ref="Q67:X67"/>
    <mergeCell ref="Q68:X68"/>
    <mergeCell ref="Q69:X69"/>
    <mergeCell ref="AG60:AO60"/>
    <mergeCell ref="AH61:AO61"/>
    <mergeCell ref="AG58:AO58"/>
    <mergeCell ref="AH66:AO66"/>
    <mergeCell ref="AH67:AO67"/>
    <mergeCell ref="AH62:AO62"/>
    <mergeCell ref="AH63:AO63"/>
    <mergeCell ref="AH64:AO64"/>
    <mergeCell ref="AG82:AH82"/>
    <mergeCell ref="AH68:AO68"/>
    <mergeCell ref="AO86:AP86"/>
    <mergeCell ref="AG76:AO76"/>
    <mergeCell ref="AK86:AL86"/>
    <mergeCell ref="AH70:AO70"/>
    <mergeCell ref="AK82:AL82"/>
    <mergeCell ref="AG79:AO79"/>
    <mergeCell ref="B49:I49"/>
    <mergeCell ref="B50:I50"/>
    <mergeCell ref="B51:I51"/>
    <mergeCell ref="B52:I52"/>
    <mergeCell ref="B53:I53"/>
    <mergeCell ref="B55:I55"/>
    <mergeCell ref="Q48:X48"/>
    <mergeCell ref="Q49:X49"/>
    <mergeCell ref="Q50:X50"/>
    <mergeCell ref="B54:I54"/>
    <mergeCell ref="Q54:X54"/>
    <mergeCell ref="Q55:X55"/>
  </mergeCells>
  <conditionalFormatting sqref="AU1:AU1048576">
    <cfRule type="cellIs" dxfId="115" priority="3" operator="lessThan">
      <formula>-10000</formula>
    </cfRule>
  </conditionalFormatting>
  <dataValidations count="1">
    <dataValidation allowBlank="1" showErrorMessage="1" sqref="C18:D18 R18:S18" xr:uid="{C9E40936-F598-46CC-A433-CD93F4D45C62}"/>
  </dataValidations>
  <printOptions horizontalCentered="1"/>
  <pageMargins left="0.25" right="0.25" top="0.75" bottom="0.75" header="0.3" footer="0.3"/>
  <pageSetup scale="37" fitToWidth="3" orientation="landscape" r:id="rId1"/>
  <colBreaks count="2" manualBreakCount="2">
    <brk id="14" min="2" max="87" man="1"/>
    <brk id="31" min="2" max="87"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DN232"/>
  <sheetViews>
    <sheetView showGridLines="0" topLeftCell="A47" zoomScale="80" zoomScaleNormal="80" workbookViewId="0">
      <selection activeCell="A65" sqref="A65:XFD70"/>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49" width="0" style="3" hidden="1" customWidth="1"/>
    <col min="50" max="63" width="20.453125" style="3" hidden="1" customWidth="1"/>
    <col min="64" max="64" width="0" style="3" hidden="1" customWidth="1"/>
    <col min="65" max="16384" width="8.54296875" style="3"/>
  </cols>
  <sheetData>
    <row r="1" spans="1:63" x14ac:dyDescent="0.35">
      <c r="F1" s="3"/>
      <c r="G1" s="3"/>
    </row>
    <row r="2" spans="1:63" ht="16" thickBot="1" x14ac:dyDescent="0.4">
      <c r="F2" s="3"/>
      <c r="G2" s="3"/>
    </row>
    <row r="3" spans="1:63" s="91" customFormat="1" x14ac:dyDescent="0.35">
      <c r="A3" s="737" t="s">
        <v>77</v>
      </c>
      <c r="B3" s="738"/>
      <c r="C3" s="738"/>
      <c r="D3" s="738"/>
      <c r="E3" s="738"/>
      <c r="F3" s="738"/>
      <c r="G3" s="738"/>
      <c r="H3" s="738"/>
      <c r="I3" s="738"/>
      <c r="J3" s="738"/>
      <c r="K3" s="738"/>
      <c r="L3" s="738"/>
      <c r="M3" s="739"/>
      <c r="P3" s="715" t="s">
        <v>171</v>
      </c>
      <c r="Q3" s="716"/>
      <c r="R3" s="716"/>
      <c r="S3" s="716"/>
      <c r="T3" s="716"/>
      <c r="U3" s="716"/>
      <c r="V3" s="716"/>
      <c r="W3" s="716"/>
      <c r="X3" s="716"/>
      <c r="Y3" s="716"/>
      <c r="Z3" s="716"/>
      <c r="AA3" s="716"/>
      <c r="AB3" s="716"/>
      <c r="AC3" s="716"/>
      <c r="AD3" s="717"/>
      <c r="AG3" s="734" t="s">
        <v>172</v>
      </c>
      <c r="AH3" s="735"/>
      <c r="AI3" s="735"/>
      <c r="AJ3" s="735"/>
      <c r="AK3" s="735"/>
      <c r="AL3" s="735"/>
      <c r="AM3" s="735"/>
      <c r="AN3" s="735"/>
      <c r="AO3" s="735"/>
      <c r="AP3" s="735"/>
      <c r="AQ3" s="735"/>
      <c r="AR3" s="735"/>
      <c r="AS3" s="735"/>
      <c r="AT3" s="735"/>
      <c r="AU3" s="736"/>
      <c r="AX3" s="700" t="s">
        <v>322</v>
      </c>
      <c r="AY3" s="701"/>
      <c r="AZ3" s="701"/>
      <c r="BA3" s="701"/>
      <c r="BB3" s="701"/>
      <c r="BC3" s="701"/>
      <c r="BD3" s="701"/>
      <c r="BE3" s="701"/>
      <c r="BF3" s="701"/>
      <c r="BG3" s="701"/>
      <c r="BH3" s="701"/>
      <c r="BI3" s="701"/>
      <c r="BJ3" s="701"/>
      <c r="BK3" s="702"/>
    </row>
    <row r="4" spans="1:63" s="91" customFormat="1" x14ac:dyDescent="0.35">
      <c r="A4" s="574" t="s">
        <v>13</v>
      </c>
      <c r="B4" s="575"/>
      <c r="C4" s="575"/>
      <c r="D4" s="575"/>
      <c r="E4" s="575"/>
      <c r="F4" s="575"/>
      <c r="G4" s="575"/>
      <c r="H4" s="575"/>
      <c r="I4" s="575"/>
      <c r="J4" s="575"/>
      <c r="K4" s="575"/>
      <c r="L4" s="575"/>
      <c r="M4" s="641"/>
      <c r="P4" s="574" t="s">
        <v>45</v>
      </c>
      <c r="Q4" s="575"/>
      <c r="R4" s="575"/>
      <c r="S4" s="575"/>
      <c r="T4" s="575"/>
      <c r="U4" s="575"/>
      <c r="V4" s="575"/>
      <c r="W4" s="575"/>
      <c r="X4" s="575"/>
      <c r="Y4" s="575"/>
      <c r="Z4" s="575"/>
      <c r="AA4" s="575"/>
      <c r="AB4" s="575"/>
      <c r="AC4" s="575"/>
      <c r="AD4" s="641"/>
      <c r="AG4" s="574" t="s">
        <v>45</v>
      </c>
      <c r="AH4" s="575"/>
      <c r="AI4" s="575"/>
      <c r="AJ4" s="575"/>
      <c r="AK4" s="575"/>
      <c r="AL4" s="575"/>
      <c r="AM4" s="575"/>
      <c r="AN4" s="575"/>
      <c r="AO4" s="575"/>
      <c r="AP4" s="575"/>
      <c r="AQ4" s="575"/>
      <c r="AR4" s="575"/>
      <c r="AS4" s="575"/>
      <c r="AT4" s="575"/>
      <c r="AU4" s="641"/>
      <c r="AX4" s="628" t="s">
        <v>15</v>
      </c>
      <c r="AY4" s="576"/>
      <c r="AZ4" s="576"/>
      <c r="BA4" s="576"/>
      <c r="BB4" s="576"/>
      <c r="BC4" s="576"/>
      <c r="BD4" s="576"/>
      <c r="BE4" s="576"/>
      <c r="BF4" s="576"/>
      <c r="BG4" s="576"/>
      <c r="BH4" s="576"/>
      <c r="BI4" s="576"/>
      <c r="BJ4" s="576"/>
      <c r="BK4" s="629"/>
    </row>
    <row r="5" spans="1:63" s="91" customFormat="1" x14ac:dyDescent="0.35">
      <c r="A5" s="574" t="s">
        <v>173</v>
      </c>
      <c r="B5" s="575"/>
      <c r="C5" s="622"/>
      <c r="D5" s="622"/>
      <c r="E5" s="622"/>
      <c r="F5" s="622"/>
      <c r="G5" s="95" t="s">
        <v>174</v>
      </c>
      <c r="H5" s="622"/>
      <c r="I5" s="622"/>
      <c r="J5" s="622"/>
      <c r="K5" s="622"/>
      <c r="L5" s="622"/>
      <c r="M5" s="630"/>
      <c r="P5" s="574" t="s">
        <v>173</v>
      </c>
      <c r="Q5" s="575"/>
      <c r="R5" s="622"/>
      <c r="S5" s="622"/>
      <c r="T5" s="622"/>
      <c r="U5" s="622"/>
      <c r="V5" s="622"/>
      <c r="W5" s="95" t="s">
        <v>174</v>
      </c>
      <c r="X5" s="622"/>
      <c r="Y5" s="622"/>
      <c r="Z5" s="622"/>
      <c r="AA5" s="622"/>
      <c r="AB5" s="622"/>
      <c r="AC5" s="622"/>
      <c r="AD5" s="630"/>
      <c r="AG5" s="574" t="s">
        <v>173</v>
      </c>
      <c r="AH5" s="575"/>
      <c r="AI5" s="622"/>
      <c r="AJ5" s="622"/>
      <c r="AK5" s="622"/>
      <c r="AL5" s="622"/>
      <c r="AM5" s="622"/>
      <c r="AN5" s="95" t="s">
        <v>174</v>
      </c>
      <c r="AO5" s="622"/>
      <c r="AP5" s="622"/>
      <c r="AQ5" s="622"/>
      <c r="AR5" s="622"/>
      <c r="AS5" s="622"/>
      <c r="AT5" s="622"/>
      <c r="AU5" s="630"/>
      <c r="AX5" s="574" t="s">
        <v>326</v>
      </c>
      <c r="AY5" s="575"/>
      <c r="AZ5" s="575"/>
      <c r="BA5" s="622"/>
      <c r="BB5" s="622"/>
      <c r="BC5" s="622"/>
      <c r="BD5" s="622"/>
      <c r="BE5" s="95" t="s">
        <v>327</v>
      </c>
      <c r="BF5" s="622"/>
      <c r="BG5" s="622"/>
      <c r="BH5" s="622"/>
      <c r="BI5" s="622"/>
      <c r="BJ5" s="622"/>
      <c r="BK5" s="630"/>
    </row>
    <row r="6" spans="1:63" s="25" customFormat="1" x14ac:dyDescent="0.35">
      <c r="A6" s="574" t="s">
        <v>5</v>
      </c>
      <c r="B6" s="575"/>
      <c r="C6" s="623">
        <f>'Cumulative Budget'!E5</f>
        <v>0</v>
      </c>
      <c r="D6" s="623"/>
      <c r="E6" s="623"/>
      <c r="F6" s="623"/>
      <c r="G6" s="623"/>
      <c r="H6" s="623"/>
      <c r="I6" s="623"/>
      <c r="J6" s="623"/>
      <c r="K6" s="623"/>
      <c r="L6" s="623"/>
      <c r="M6" s="631"/>
      <c r="P6" s="574" t="s">
        <v>5</v>
      </c>
      <c r="Q6" s="575"/>
      <c r="R6" s="623">
        <f>'Cumulative Budget'!E5</f>
        <v>0</v>
      </c>
      <c r="S6" s="623"/>
      <c r="T6" s="623"/>
      <c r="U6" s="623"/>
      <c r="V6" s="623"/>
      <c r="W6" s="623"/>
      <c r="X6" s="623"/>
      <c r="Y6" s="623"/>
      <c r="Z6" s="623"/>
      <c r="AA6" s="623"/>
      <c r="AB6" s="623"/>
      <c r="AC6" s="623"/>
      <c r="AD6" s="631"/>
      <c r="AG6" s="574" t="s">
        <v>5</v>
      </c>
      <c r="AH6" s="575"/>
      <c r="AI6" s="623">
        <f>'Cumulative Budget'!E5</f>
        <v>0</v>
      </c>
      <c r="AJ6" s="623"/>
      <c r="AK6" s="623"/>
      <c r="AL6" s="623"/>
      <c r="AM6" s="623"/>
      <c r="AN6" s="623"/>
      <c r="AO6" s="623"/>
      <c r="AP6" s="623"/>
      <c r="AQ6" s="623"/>
      <c r="AR6" s="623"/>
      <c r="AS6" s="623"/>
      <c r="AT6" s="623"/>
      <c r="AU6" s="631"/>
      <c r="AX6" s="574" t="s">
        <v>5</v>
      </c>
      <c r="AY6" s="575"/>
      <c r="AZ6" s="575"/>
      <c r="BA6" s="623">
        <f>'Cumulative Budget'!E5</f>
        <v>0</v>
      </c>
      <c r="BB6" s="623"/>
      <c r="BC6" s="623"/>
      <c r="BD6" s="623"/>
      <c r="BE6" s="623"/>
      <c r="BF6" s="623"/>
      <c r="BG6" s="623"/>
      <c r="BH6" s="623"/>
      <c r="BI6" s="623"/>
      <c r="BJ6" s="623"/>
      <c r="BK6" s="631"/>
    </row>
    <row r="7" spans="1:63" s="25" customFormat="1" x14ac:dyDescent="0.35">
      <c r="A7" s="574" t="s">
        <v>82</v>
      </c>
      <c r="B7" s="575"/>
      <c r="C7" s="623">
        <f>'Cumulative Budget'!E6</f>
        <v>0</v>
      </c>
      <c r="D7" s="623"/>
      <c r="E7" s="623"/>
      <c r="F7" s="623"/>
      <c r="G7" s="623"/>
      <c r="H7" s="623"/>
      <c r="I7" s="623"/>
      <c r="J7" s="623"/>
      <c r="K7" s="623"/>
      <c r="L7" s="623"/>
      <c r="M7" s="631"/>
      <c r="P7" s="574" t="s">
        <v>82</v>
      </c>
      <c r="Q7" s="575"/>
      <c r="R7" s="623">
        <f>'Cumulative Budget'!E6</f>
        <v>0</v>
      </c>
      <c r="S7" s="623"/>
      <c r="T7" s="623"/>
      <c r="U7" s="623"/>
      <c r="V7" s="623"/>
      <c r="W7" s="623"/>
      <c r="X7" s="623"/>
      <c r="Y7" s="623"/>
      <c r="Z7" s="623"/>
      <c r="AA7" s="623"/>
      <c r="AB7" s="623"/>
      <c r="AC7" s="623"/>
      <c r="AD7" s="631"/>
      <c r="AG7" s="574" t="s">
        <v>82</v>
      </c>
      <c r="AH7" s="575"/>
      <c r="AI7" s="623">
        <f>'Cumulative Budget'!E6</f>
        <v>0</v>
      </c>
      <c r="AJ7" s="623"/>
      <c r="AK7" s="623"/>
      <c r="AL7" s="623"/>
      <c r="AM7" s="623"/>
      <c r="AN7" s="623"/>
      <c r="AO7" s="623"/>
      <c r="AP7" s="623"/>
      <c r="AQ7" s="623"/>
      <c r="AR7" s="623"/>
      <c r="AS7" s="623"/>
      <c r="AT7" s="623"/>
      <c r="AU7" s="631"/>
      <c r="AX7" s="574" t="s">
        <v>82</v>
      </c>
      <c r="AY7" s="575"/>
      <c r="AZ7" s="575"/>
      <c r="BA7" s="623">
        <f>'Cumulative Budget'!E6</f>
        <v>0</v>
      </c>
      <c r="BB7" s="623"/>
      <c r="BC7" s="623"/>
      <c r="BD7" s="623"/>
      <c r="BE7" s="623"/>
      <c r="BF7" s="623"/>
      <c r="BG7" s="623"/>
      <c r="BH7" s="623"/>
      <c r="BI7" s="623"/>
      <c r="BJ7" s="623"/>
      <c r="BK7" s="631"/>
    </row>
    <row r="8" spans="1:63" s="25" customFormat="1" ht="16" thickBot="1" x14ac:dyDescent="0.4">
      <c r="A8" s="634" t="s">
        <v>7</v>
      </c>
      <c r="B8" s="635"/>
      <c r="C8" s="636">
        <f>'Cumulative Budget'!E7</f>
        <v>0</v>
      </c>
      <c r="D8" s="636"/>
      <c r="E8" s="636"/>
      <c r="F8" s="636"/>
      <c r="G8" s="636"/>
      <c r="H8" s="636"/>
      <c r="I8" s="636"/>
      <c r="J8" s="636"/>
      <c r="K8" s="636"/>
      <c r="L8" s="636"/>
      <c r="M8" s="637"/>
      <c r="P8" s="634" t="s">
        <v>7</v>
      </c>
      <c r="Q8" s="635"/>
      <c r="R8" s="636">
        <f>'Cumulative Budget'!E7</f>
        <v>0</v>
      </c>
      <c r="S8" s="636"/>
      <c r="T8" s="636"/>
      <c r="U8" s="636"/>
      <c r="V8" s="636"/>
      <c r="W8" s="636"/>
      <c r="X8" s="636"/>
      <c r="Y8" s="636"/>
      <c r="Z8" s="636"/>
      <c r="AA8" s="636"/>
      <c r="AB8" s="636"/>
      <c r="AC8" s="636"/>
      <c r="AD8" s="637"/>
      <c r="AG8" s="634" t="s">
        <v>7</v>
      </c>
      <c r="AH8" s="635"/>
      <c r="AI8" s="636">
        <f>'Cumulative Budget'!E7</f>
        <v>0</v>
      </c>
      <c r="AJ8" s="636"/>
      <c r="AK8" s="636"/>
      <c r="AL8" s="636"/>
      <c r="AM8" s="636"/>
      <c r="AN8" s="636"/>
      <c r="AO8" s="636"/>
      <c r="AP8" s="636"/>
      <c r="AQ8" s="636"/>
      <c r="AR8" s="636"/>
      <c r="AS8" s="636"/>
      <c r="AT8" s="636"/>
      <c r="AU8" s="637"/>
      <c r="AX8" s="634" t="s">
        <v>7</v>
      </c>
      <c r="AY8" s="635"/>
      <c r="AZ8" s="635"/>
      <c r="BA8" s="703">
        <f>'Cumulative Budget'!E7</f>
        <v>0</v>
      </c>
      <c r="BB8" s="703"/>
      <c r="BC8" s="703"/>
      <c r="BD8" s="703"/>
      <c r="BE8" s="703"/>
      <c r="BF8" s="703"/>
      <c r="BG8" s="703"/>
      <c r="BH8" s="703"/>
      <c r="BI8" s="703"/>
      <c r="BJ8" s="703"/>
      <c r="BK8" s="704"/>
    </row>
    <row r="9" spans="1:63" ht="16" thickBot="1" x14ac:dyDescent="0.4">
      <c r="F9" s="3"/>
      <c r="G9" s="3"/>
      <c r="AX9" s="37"/>
      <c r="BA9" s="395"/>
      <c r="BB9" s="395"/>
      <c r="BC9" s="395"/>
      <c r="BD9" s="395"/>
      <c r="BE9" s="395"/>
      <c r="BF9" s="395"/>
      <c r="BG9" s="395"/>
      <c r="BH9" s="395"/>
      <c r="BI9" s="395"/>
      <c r="BJ9" s="395"/>
      <c r="BK9" s="395"/>
    </row>
    <row r="10" spans="1:63" s="20" customFormat="1" x14ac:dyDescent="0.35">
      <c r="A10" s="580" t="s">
        <v>83</v>
      </c>
      <c r="B10" s="581"/>
      <c r="C10" s="581"/>
      <c r="D10" s="581"/>
      <c r="E10" s="581"/>
      <c r="F10" s="581"/>
      <c r="G10" s="581"/>
      <c r="H10" s="581"/>
      <c r="I10" s="581"/>
      <c r="J10" s="581"/>
      <c r="K10" s="581"/>
      <c r="L10" s="581"/>
      <c r="M10" s="638"/>
      <c r="P10" s="580" t="s">
        <v>83</v>
      </c>
      <c r="Q10" s="581"/>
      <c r="R10" s="581"/>
      <c r="S10" s="581"/>
      <c r="T10" s="581"/>
      <c r="U10" s="581"/>
      <c r="V10" s="581"/>
      <c r="W10" s="581"/>
      <c r="X10" s="581"/>
      <c r="Y10" s="581"/>
      <c r="Z10" s="581"/>
      <c r="AA10" s="581"/>
      <c r="AB10" s="581"/>
      <c r="AC10" s="581"/>
      <c r="AD10" s="638"/>
      <c r="AG10" s="580" t="s">
        <v>83</v>
      </c>
      <c r="AH10" s="581"/>
      <c r="AI10" s="581"/>
      <c r="AJ10" s="581"/>
      <c r="AK10" s="581"/>
      <c r="AL10" s="581"/>
      <c r="AM10" s="581"/>
      <c r="AN10" s="581"/>
      <c r="AO10" s="581"/>
      <c r="AP10" s="581"/>
      <c r="AQ10" s="581"/>
      <c r="AR10" s="581"/>
      <c r="AS10" s="581"/>
      <c r="AT10" s="581"/>
      <c r="AU10" s="638"/>
      <c r="AX10" s="580" t="s">
        <v>83</v>
      </c>
      <c r="AY10" s="581"/>
      <c r="AZ10" s="581"/>
      <c r="BA10" s="581"/>
      <c r="BB10" s="581"/>
      <c r="BC10" s="581"/>
      <c r="BD10" s="581"/>
      <c r="BE10" s="581"/>
      <c r="BF10" s="581"/>
      <c r="BG10" s="581"/>
      <c r="BH10" s="581"/>
      <c r="BI10" s="581"/>
      <c r="BJ10" s="581"/>
      <c r="BK10" s="638"/>
    </row>
    <row r="11" spans="1:63" s="20" customFormat="1" ht="46.5" customHeight="1" x14ac:dyDescent="0.35">
      <c r="A11" s="98"/>
      <c r="B11" s="96" t="s">
        <v>84</v>
      </c>
      <c r="C11" s="576" t="s">
        <v>85</v>
      </c>
      <c r="D11" s="576"/>
      <c r="E11" s="83" t="s">
        <v>86</v>
      </c>
      <c r="F11" s="96" t="s">
        <v>87</v>
      </c>
      <c r="G11" s="96" t="s">
        <v>88</v>
      </c>
      <c r="H11" s="101" t="s">
        <v>89</v>
      </c>
      <c r="I11" s="96" t="s">
        <v>90</v>
      </c>
      <c r="J11" s="83" t="s">
        <v>91</v>
      </c>
      <c r="K11" s="101" t="s">
        <v>92</v>
      </c>
      <c r="L11" s="96" t="s">
        <v>93</v>
      </c>
      <c r="M11" s="38" t="s">
        <v>94</v>
      </c>
      <c r="P11" s="98"/>
      <c r="Q11" s="96" t="s">
        <v>84</v>
      </c>
      <c r="R11" s="576" t="s">
        <v>85</v>
      </c>
      <c r="S11" s="576"/>
      <c r="T11" s="83" t="s">
        <v>86</v>
      </c>
      <c r="U11" s="28" t="s">
        <v>160</v>
      </c>
      <c r="V11" s="83" t="s">
        <v>87</v>
      </c>
      <c r="W11" s="83" t="s">
        <v>88</v>
      </c>
      <c r="X11" s="28" t="s">
        <v>89</v>
      </c>
      <c r="Y11" s="96" t="s">
        <v>90</v>
      </c>
      <c r="Z11" s="83" t="s">
        <v>91</v>
      </c>
      <c r="AA11" s="28" t="s">
        <v>92</v>
      </c>
      <c r="AB11" s="83" t="s">
        <v>93</v>
      </c>
      <c r="AC11" s="28" t="s">
        <v>94</v>
      </c>
      <c r="AD11" s="35" t="s">
        <v>95</v>
      </c>
      <c r="AG11" s="98"/>
      <c r="AH11" s="96" t="s">
        <v>84</v>
      </c>
      <c r="AI11" s="576" t="s">
        <v>85</v>
      </c>
      <c r="AJ11" s="576"/>
      <c r="AK11" s="83" t="s">
        <v>86</v>
      </c>
      <c r="AL11" s="28" t="s">
        <v>160</v>
      </c>
      <c r="AM11" s="83" t="s">
        <v>87</v>
      </c>
      <c r="AN11" s="83" t="s">
        <v>88</v>
      </c>
      <c r="AO11" s="28" t="s">
        <v>89</v>
      </c>
      <c r="AP11" s="96" t="s">
        <v>90</v>
      </c>
      <c r="AQ11" s="83" t="s">
        <v>91</v>
      </c>
      <c r="AR11" s="28" t="s">
        <v>92</v>
      </c>
      <c r="AS11" s="83" t="s">
        <v>93</v>
      </c>
      <c r="AT11" s="28" t="s">
        <v>96</v>
      </c>
      <c r="AU11" s="35" t="s">
        <v>175</v>
      </c>
      <c r="AX11" s="660" t="s">
        <v>84</v>
      </c>
      <c r="AY11" s="624"/>
      <c r="AZ11" s="624"/>
      <c r="BA11" s="624" t="s">
        <v>85</v>
      </c>
      <c r="BB11" s="624"/>
      <c r="BC11" s="196" t="s">
        <v>86</v>
      </c>
      <c r="BD11" s="196" t="s">
        <v>87</v>
      </c>
      <c r="BE11" s="196" t="s">
        <v>88</v>
      </c>
      <c r="BF11" s="197" t="s">
        <v>89</v>
      </c>
      <c r="BG11" s="195" t="s">
        <v>90</v>
      </c>
      <c r="BH11" s="196" t="s">
        <v>91</v>
      </c>
      <c r="BI11" s="197" t="s">
        <v>92</v>
      </c>
      <c r="BJ11" s="196" t="s">
        <v>93</v>
      </c>
      <c r="BK11" s="198" t="s">
        <v>249</v>
      </c>
    </row>
    <row r="12" spans="1:63" x14ac:dyDescent="0.35">
      <c r="A12" s="128">
        <v>1</v>
      </c>
      <c r="B12" s="392">
        <f>'Year 2'!B12</f>
        <v>0</v>
      </c>
      <c r="C12" s="575">
        <f>'Year 2'!C12</f>
        <v>0</v>
      </c>
      <c r="D12" s="575"/>
      <c r="E12" s="95">
        <f>'Year 2'!E12</f>
        <v>0</v>
      </c>
      <c r="F12" s="12">
        <v>0</v>
      </c>
      <c r="G12" s="12">
        <v>0</v>
      </c>
      <c r="H12" s="13">
        <f>SUM(F12:G12)</f>
        <v>0</v>
      </c>
      <c r="I12" s="12">
        <v>0</v>
      </c>
      <c r="J12" s="12">
        <v>0</v>
      </c>
      <c r="K12" s="13">
        <f>SUM(I12:J12)</f>
        <v>0</v>
      </c>
      <c r="L12" s="12">
        <v>0</v>
      </c>
      <c r="M12" s="14">
        <f>SUM(H12, K12, L12)</f>
        <v>0</v>
      </c>
      <c r="N12" s="5"/>
      <c r="P12" s="128">
        <v>1</v>
      </c>
      <c r="Q12" s="392">
        <f>'Year 2'!Q12</f>
        <v>0</v>
      </c>
      <c r="R12" s="575">
        <f>'Year 2'!S12</f>
        <v>0</v>
      </c>
      <c r="S12" s="575"/>
      <c r="T12" s="95">
        <f>'Year 2'!U12</f>
        <v>0</v>
      </c>
      <c r="U12" s="88">
        <f>'Year 2'!AU12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572">
        <f>IF($S$86&lt;&gt;0, R12, C12)</f>
        <v>0</v>
      </c>
      <c r="AJ12" s="572"/>
      <c r="AK12" s="392">
        <f>IF($S$86&lt;&gt;0, T12, E12)</f>
        <v>0</v>
      </c>
      <c r="AL12" s="69">
        <f>'Year 2'!AU12</f>
        <v>0</v>
      </c>
      <c r="AM12" s="12">
        <v>0</v>
      </c>
      <c r="AN12" s="12">
        <v>0</v>
      </c>
      <c r="AO12" s="41">
        <f>SUM(AM12:AN12)</f>
        <v>0</v>
      </c>
      <c r="AP12" s="12">
        <v>0</v>
      </c>
      <c r="AQ12" s="12">
        <v>0</v>
      </c>
      <c r="AR12" s="41">
        <f>SUM(AP12:AQ12)</f>
        <v>0</v>
      </c>
      <c r="AS12" s="12">
        <v>0</v>
      </c>
      <c r="AT12" s="41">
        <f>SUM(AO12, AR12, AS12)</f>
        <v>0</v>
      </c>
      <c r="AU12" s="42">
        <f t="shared" ref="AU12:AU18" si="1">IF($S$86&lt;&gt;0, AC12+AL12-AT12, M12+AL12-AT12)</f>
        <v>0</v>
      </c>
      <c r="AX12" s="218">
        <v>1</v>
      </c>
      <c r="AY12" s="572"/>
      <c r="AZ12" s="572"/>
      <c r="BA12" s="572"/>
      <c r="BB12" s="572"/>
      <c r="BC12" s="392"/>
      <c r="BD12" s="12">
        <v>0</v>
      </c>
      <c r="BE12" s="12">
        <v>0</v>
      </c>
      <c r="BF12" s="410">
        <f>SUM(BD12:BE12)</f>
        <v>0</v>
      </c>
      <c r="BG12" s="139">
        <v>0</v>
      </c>
      <c r="BH12" s="12">
        <v>0</v>
      </c>
      <c r="BI12" s="410">
        <f>SUM(BG12:BH12)</f>
        <v>0</v>
      </c>
      <c r="BJ12" s="12">
        <v>0</v>
      </c>
      <c r="BK12" s="404">
        <f>SUM(BF12, BI12, BJ12)</f>
        <v>0</v>
      </c>
    </row>
    <row r="13" spans="1:63" x14ac:dyDescent="0.35">
      <c r="A13" s="128">
        <v>2</v>
      </c>
      <c r="B13" s="392">
        <f>'Year 2'!B13</f>
        <v>0</v>
      </c>
      <c r="C13" s="575">
        <f>'Year 2'!C13</f>
        <v>0</v>
      </c>
      <c r="D13" s="575"/>
      <c r="E13" s="95">
        <f>'Year 2'!E13</f>
        <v>0</v>
      </c>
      <c r="F13" s="12">
        <v>0</v>
      </c>
      <c r="G13" s="12">
        <v>0</v>
      </c>
      <c r="H13" s="13">
        <f t="shared" ref="H13:H18" si="2">SUM(F13:G13)</f>
        <v>0</v>
      </c>
      <c r="I13" s="12">
        <v>0</v>
      </c>
      <c r="J13" s="12">
        <v>0</v>
      </c>
      <c r="K13" s="13">
        <f t="shared" ref="K13:K18" si="3">SUM(I13:J13)</f>
        <v>0</v>
      </c>
      <c r="L13" s="12">
        <v>0</v>
      </c>
      <c r="M13" s="14">
        <f t="shared" ref="M13:M18" si="4">SUM(H13, K13, L13)</f>
        <v>0</v>
      </c>
      <c r="N13" s="5"/>
      <c r="P13" s="128">
        <v>2</v>
      </c>
      <c r="Q13" s="392">
        <f>'Year 2'!Q13</f>
        <v>0</v>
      </c>
      <c r="R13" s="575">
        <f>'Year 2'!S13</f>
        <v>0</v>
      </c>
      <c r="S13" s="575"/>
      <c r="T13" s="95">
        <f>'Year 2'!U13</f>
        <v>0</v>
      </c>
      <c r="U13" s="88">
        <f>'Year 2'!AU13</f>
        <v>0</v>
      </c>
      <c r="V13" s="12">
        <v>0</v>
      </c>
      <c r="W13" s="12">
        <v>0</v>
      </c>
      <c r="X13" s="57">
        <f t="shared" ref="X13:X18" si="5">SUM(V13:W13)</f>
        <v>0</v>
      </c>
      <c r="Y13" s="12">
        <v>0</v>
      </c>
      <c r="Z13" s="12">
        <v>0</v>
      </c>
      <c r="AA13" s="57">
        <f t="shared" ref="AA13:AA18" si="6">SUM(Y13:Z13)</f>
        <v>0</v>
      </c>
      <c r="AB13" s="12">
        <v>0</v>
      </c>
      <c r="AC13" s="57">
        <f t="shared" ref="AC13:AC18" si="7">SUM(X13, AA13, AB13)</f>
        <v>0</v>
      </c>
      <c r="AD13" s="58">
        <f t="shared" si="0"/>
        <v>0</v>
      </c>
      <c r="AE13" s="5"/>
      <c r="AG13" s="128">
        <v>2</v>
      </c>
      <c r="AH13" s="392">
        <f t="shared" ref="AH13:AH17" si="8">IF($S$86&lt;&gt;0, Q13, B13)</f>
        <v>0</v>
      </c>
      <c r="AI13" s="572">
        <f t="shared" ref="AI13:AI18" si="9">IF($S$86&lt;&gt;0, R13, C13)</f>
        <v>0</v>
      </c>
      <c r="AJ13" s="572"/>
      <c r="AK13" s="392">
        <f t="shared" ref="AK13:AK18" si="10">IF($S$86&lt;&gt;0, T13, E13)</f>
        <v>0</v>
      </c>
      <c r="AL13" s="69">
        <f>'Year 2'!AU13</f>
        <v>0</v>
      </c>
      <c r="AM13" s="12">
        <v>0</v>
      </c>
      <c r="AN13" s="12">
        <v>0</v>
      </c>
      <c r="AO13" s="41">
        <f t="shared" ref="AO13:AO18" si="11">SUM(AM13:AN13)</f>
        <v>0</v>
      </c>
      <c r="AP13" s="12">
        <v>0</v>
      </c>
      <c r="AQ13" s="12">
        <v>0</v>
      </c>
      <c r="AR13" s="41">
        <f t="shared" ref="AR13:AR18" si="12">SUM(AP13:AQ13)</f>
        <v>0</v>
      </c>
      <c r="AS13" s="12">
        <v>0</v>
      </c>
      <c r="AT13" s="41">
        <f t="shared" ref="AT13:AT18" si="13">SUM(AO13, AR13, AS13)</f>
        <v>0</v>
      </c>
      <c r="AU13" s="42">
        <f t="shared" si="1"/>
        <v>0</v>
      </c>
      <c r="AX13" s="218">
        <v>2</v>
      </c>
      <c r="AY13" s="572"/>
      <c r="AZ13" s="572"/>
      <c r="BA13" s="572"/>
      <c r="BB13" s="572"/>
      <c r="BC13" s="392"/>
      <c r="BD13" s="12">
        <v>0</v>
      </c>
      <c r="BE13" s="12">
        <v>0</v>
      </c>
      <c r="BF13" s="410">
        <f t="shared" ref="BF13" si="14">SUM(BD13:BE13)</f>
        <v>0</v>
      </c>
      <c r="BG13" s="139">
        <v>0</v>
      </c>
      <c r="BH13" s="12">
        <v>0</v>
      </c>
      <c r="BI13" s="410">
        <f t="shared" ref="BI13:BI15" si="15">SUM(BG13:BH13)</f>
        <v>0</v>
      </c>
      <c r="BJ13" s="12">
        <v>0</v>
      </c>
      <c r="BK13" s="404">
        <f t="shared" ref="BK13:BK14" si="16">SUM(BF13, BI13, BJ13)</f>
        <v>0</v>
      </c>
    </row>
    <row r="14" spans="1:63" x14ac:dyDescent="0.35">
      <c r="A14" s="128">
        <v>3</v>
      </c>
      <c r="B14" s="392">
        <f>'Year 2'!B14</f>
        <v>0</v>
      </c>
      <c r="C14" s="575">
        <f>'Year 2'!C14</f>
        <v>0</v>
      </c>
      <c r="D14" s="575"/>
      <c r="E14" s="95">
        <f>'Year 2'!E14</f>
        <v>0</v>
      </c>
      <c r="F14" s="12">
        <v>0</v>
      </c>
      <c r="G14" s="12">
        <v>0</v>
      </c>
      <c r="H14" s="13">
        <f>SUM(F14:G14)</f>
        <v>0</v>
      </c>
      <c r="I14" s="12">
        <v>0</v>
      </c>
      <c r="J14" s="12">
        <v>0</v>
      </c>
      <c r="K14" s="13">
        <f t="shared" si="3"/>
        <v>0</v>
      </c>
      <c r="L14" s="12">
        <v>0</v>
      </c>
      <c r="M14" s="14">
        <f t="shared" si="4"/>
        <v>0</v>
      </c>
      <c r="N14" s="5"/>
      <c r="P14" s="128">
        <v>3</v>
      </c>
      <c r="Q14" s="392">
        <f>'Year 2'!Q14</f>
        <v>0</v>
      </c>
      <c r="R14" s="575">
        <f>'Year 2'!S14</f>
        <v>0</v>
      </c>
      <c r="S14" s="575"/>
      <c r="T14" s="95">
        <f>'Year 2'!U14</f>
        <v>0</v>
      </c>
      <c r="U14" s="88">
        <f>'Year 2'!AU14</f>
        <v>0</v>
      </c>
      <c r="V14" s="12">
        <v>0</v>
      </c>
      <c r="W14" s="12">
        <v>0</v>
      </c>
      <c r="X14" s="57">
        <f t="shared" si="5"/>
        <v>0</v>
      </c>
      <c r="Y14" s="12">
        <v>0</v>
      </c>
      <c r="Z14" s="12">
        <v>0</v>
      </c>
      <c r="AA14" s="57">
        <f>SUM(Y14:Z14)</f>
        <v>0</v>
      </c>
      <c r="AB14" s="12">
        <v>0</v>
      </c>
      <c r="AC14" s="57">
        <f t="shared" si="7"/>
        <v>0</v>
      </c>
      <c r="AD14" s="58">
        <f t="shared" si="0"/>
        <v>0</v>
      </c>
      <c r="AE14" s="5"/>
      <c r="AG14" s="128">
        <v>3</v>
      </c>
      <c r="AH14" s="392">
        <f t="shared" si="8"/>
        <v>0</v>
      </c>
      <c r="AI14" s="572">
        <f t="shared" si="9"/>
        <v>0</v>
      </c>
      <c r="AJ14" s="572"/>
      <c r="AK14" s="392">
        <f t="shared" si="10"/>
        <v>0</v>
      </c>
      <c r="AL14" s="69">
        <f>'Year 2'!AU14</f>
        <v>0</v>
      </c>
      <c r="AM14" s="12">
        <v>0</v>
      </c>
      <c r="AN14" s="12">
        <v>0</v>
      </c>
      <c r="AO14" s="41">
        <f t="shared" si="11"/>
        <v>0</v>
      </c>
      <c r="AP14" s="12">
        <v>0</v>
      </c>
      <c r="AQ14" s="12">
        <v>0</v>
      </c>
      <c r="AR14" s="41">
        <f t="shared" si="12"/>
        <v>0</v>
      </c>
      <c r="AS14" s="12">
        <v>0</v>
      </c>
      <c r="AT14" s="41">
        <f t="shared" si="13"/>
        <v>0</v>
      </c>
      <c r="AU14" s="42">
        <f t="shared" si="1"/>
        <v>0</v>
      </c>
      <c r="AX14" s="218">
        <v>3</v>
      </c>
      <c r="AY14" s="572"/>
      <c r="AZ14" s="572"/>
      <c r="BA14" s="572"/>
      <c r="BB14" s="572"/>
      <c r="BC14" s="392"/>
      <c r="BD14" s="12">
        <v>0</v>
      </c>
      <c r="BE14" s="12">
        <v>0</v>
      </c>
      <c r="BF14" s="410">
        <f>SUM(BD14:BE14)</f>
        <v>0</v>
      </c>
      <c r="BG14" s="139">
        <v>0</v>
      </c>
      <c r="BH14" s="12">
        <v>0</v>
      </c>
      <c r="BI14" s="410">
        <f t="shared" si="15"/>
        <v>0</v>
      </c>
      <c r="BJ14" s="12">
        <v>0</v>
      </c>
      <c r="BK14" s="404">
        <f t="shared" si="16"/>
        <v>0</v>
      </c>
    </row>
    <row r="15" spans="1:63" x14ac:dyDescent="0.35">
      <c r="A15" s="128">
        <v>4</v>
      </c>
      <c r="B15" s="392">
        <f>'Year 2'!B15</f>
        <v>0</v>
      </c>
      <c r="C15" s="575">
        <f>'Year 2'!C15</f>
        <v>0</v>
      </c>
      <c r="D15" s="575"/>
      <c r="E15" s="95">
        <f>'Year 2'!E15</f>
        <v>0</v>
      </c>
      <c r="F15" s="12">
        <v>0</v>
      </c>
      <c r="G15" s="12">
        <v>0</v>
      </c>
      <c r="H15" s="13">
        <f>SUM(F15:G15)</f>
        <v>0</v>
      </c>
      <c r="I15" s="12">
        <v>0</v>
      </c>
      <c r="J15" s="12">
        <v>0</v>
      </c>
      <c r="K15" s="13">
        <f t="shared" si="3"/>
        <v>0</v>
      </c>
      <c r="L15" s="12">
        <v>0</v>
      </c>
      <c r="M15" s="14">
        <f t="shared" si="4"/>
        <v>0</v>
      </c>
      <c r="N15" s="5"/>
      <c r="P15" s="128">
        <v>4</v>
      </c>
      <c r="Q15" s="392">
        <f>'Year 2'!Q15</f>
        <v>0</v>
      </c>
      <c r="R15" s="575">
        <f>'Year 2'!S15</f>
        <v>0</v>
      </c>
      <c r="S15" s="575"/>
      <c r="T15" s="95">
        <f>'Year 2'!U15</f>
        <v>0</v>
      </c>
      <c r="U15" s="88">
        <f>'Year 2'!AU15</f>
        <v>0</v>
      </c>
      <c r="V15" s="12">
        <v>0</v>
      </c>
      <c r="W15" s="12">
        <v>0</v>
      </c>
      <c r="X15" s="57">
        <f t="shared" si="5"/>
        <v>0</v>
      </c>
      <c r="Y15" s="12">
        <v>0</v>
      </c>
      <c r="Z15" s="12">
        <v>0</v>
      </c>
      <c r="AA15" s="57">
        <f t="shared" si="6"/>
        <v>0</v>
      </c>
      <c r="AB15" s="12">
        <v>0</v>
      </c>
      <c r="AC15" s="57">
        <f t="shared" si="7"/>
        <v>0</v>
      </c>
      <c r="AD15" s="58">
        <f t="shared" si="0"/>
        <v>0</v>
      </c>
      <c r="AE15" s="5"/>
      <c r="AG15" s="128">
        <v>4</v>
      </c>
      <c r="AH15" s="392">
        <f t="shared" si="8"/>
        <v>0</v>
      </c>
      <c r="AI15" s="572">
        <f t="shared" si="9"/>
        <v>0</v>
      </c>
      <c r="AJ15" s="572"/>
      <c r="AK15" s="392">
        <f t="shared" si="10"/>
        <v>0</v>
      </c>
      <c r="AL15" s="69">
        <f>'Year 2'!AU15</f>
        <v>0</v>
      </c>
      <c r="AM15" s="12">
        <v>0</v>
      </c>
      <c r="AN15" s="12">
        <v>0</v>
      </c>
      <c r="AO15" s="41">
        <f t="shared" si="11"/>
        <v>0</v>
      </c>
      <c r="AP15" s="12">
        <v>0</v>
      </c>
      <c r="AQ15" s="12">
        <v>0</v>
      </c>
      <c r="AR15" s="41">
        <f t="shared" si="12"/>
        <v>0</v>
      </c>
      <c r="AS15" s="12">
        <v>0</v>
      </c>
      <c r="AT15" s="41">
        <f t="shared" si="13"/>
        <v>0</v>
      </c>
      <c r="AU15" s="42">
        <f t="shared" si="1"/>
        <v>0</v>
      </c>
      <c r="AX15" s="218">
        <v>4</v>
      </c>
      <c r="AY15" s="572"/>
      <c r="AZ15" s="572"/>
      <c r="BA15" s="572"/>
      <c r="BB15" s="572"/>
      <c r="BC15" s="392"/>
      <c r="BD15" s="12">
        <v>0</v>
      </c>
      <c r="BE15" s="12">
        <v>0</v>
      </c>
      <c r="BF15" s="410">
        <f t="shared" ref="BF15:BF18" si="17">SUM(BD15:BE15)</f>
        <v>0</v>
      </c>
      <c r="BG15" s="139">
        <v>0</v>
      </c>
      <c r="BH15" s="12">
        <v>0</v>
      </c>
      <c r="BI15" s="410">
        <f t="shared" si="15"/>
        <v>0</v>
      </c>
      <c r="BJ15" s="12">
        <v>0</v>
      </c>
      <c r="BK15" s="404">
        <f>SUM(BF15, BI15, BJ15)</f>
        <v>0</v>
      </c>
    </row>
    <row r="16" spans="1:63" x14ac:dyDescent="0.35">
      <c r="A16" s="128">
        <v>5</v>
      </c>
      <c r="B16" s="392">
        <f>'Year 2'!B16</f>
        <v>0</v>
      </c>
      <c r="C16" s="575">
        <f>'Year 2'!C16</f>
        <v>0</v>
      </c>
      <c r="D16" s="575"/>
      <c r="E16" s="95">
        <f>'Year 2'!E16</f>
        <v>0</v>
      </c>
      <c r="F16" s="12">
        <v>0</v>
      </c>
      <c r="G16" s="12">
        <v>0</v>
      </c>
      <c r="H16" s="13">
        <f t="shared" si="2"/>
        <v>0</v>
      </c>
      <c r="I16" s="12">
        <v>0</v>
      </c>
      <c r="J16" s="12">
        <v>0</v>
      </c>
      <c r="K16" s="13">
        <f>SUM(I16:J16)</f>
        <v>0</v>
      </c>
      <c r="L16" s="12">
        <v>0</v>
      </c>
      <c r="M16" s="14">
        <f t="shared" si="4"/>
        <v>0</v>
      </c>
      <c r="N16" s="5"/>
      <c r="P16" s="128">
        <v>5</v>
      </c>
      <c r="Q16" s="392">
        <f>'Year 2'!Q16</f>
        <v>0</v>
      </c>
      <c r="R16" s="575">
        <f>'Year 2'!S16</f>
        <v>0</v>
      </c>
      <c r="S16" s="575"/>
      <c r="T16" s="95">
        <f>'Year 2'!U16</f>
        <v>0</v>
      </c>
      <c r="U16" s="88">
        <f>'Year 2'!AU16</f>
        <v>0</v>
      </c>
      <c r="V16" s="12">
        <v>0</v>
      </c>
      <c r="W16" s="12">
        <v>0</v>
      </c>
      <c r="X16" s="57">
        <f t="shared" si="5"/>
        <v>0</v>
      </c>
      <c r="Y16" s="12">
        <v>0</v>
      </c>
      <c r="Z16" s="12">
        <v>0</v>
      </c>
      <c r="AA16" s="57">
        <f t="shared" si="6"/>
        <v>0</v>
      </c>
      <c r="AB16" s="12">
        <v>0</v>
      </c>
      <c r="AC16" s="57">
        <f t="shared" si="7"/>
        <v>0</v>
      </c>
      <c r="AD16" s="58">
        <f t="shared" si="0"/>
        <v>0</v>
      </c>
      <c r="AE16" s="5"/>
      <c r="AG16" s="128">
        <v>5</v>
      </c>
      <c r="AH16" s="392">
        <f t="shared" si="8"/>
        <v>0</v>
      </c>
      <c r="AI16" s="572">
        <f t="shared" si="9"/>
        <v>0</v>
      </c>
      <c r="AJ16" s="572"/>
      <c r="AK16" s="392">
        <f t="shared" si="10"/>
        <v>0</v>
      </c>
      <c r="AL16" s="69">
        <f>'Year 2'!AU16</f>
        <v>0</v>
      </c>
      <c r="AM16" s="12">
        <v>0</v>
      </c>
      <c r="AN16" s="12">
        <v>0</v>
      </c>
      <c r="AO16" s="41">
        <f t="shared" si="11"/>
        <v>0</v>
      </c>
      <c r="AP16" s="12">
        <v>0</v>
      </c>
      <c r="AQ16" s="12">
        <v>0</v>
      </c>
      <c r="AR16" s="41">
        <f>SUM(AP16:AQ16)</f>
        <v>0</v>
      </c>
      <c r="AS16" s="12">
        <v>0</v>
      </c>
      <c r="AT16" s="41">
        <f t="shared" si="13"/>
        <v>0</v>
      </c>
      <c r="AU16" s="42">
        <f t="shared" si="1"/>
        <v>0</v>
      </c>
      <c r="AX16" s="218">
        <v>5</v>
      </c>
      <c r="AY16" s="572"/>
      <c r="AZ16" s="572"/>
      <c r="BA16" s="572"/>
      <c r="BB16" s="572"/>
      <c r="BC16" s="392"/>
      <c r="BD16" s="12">
        <v>0</v>
      </c>
      <c r="BE16" s="12">
        <v>0</v>
      </c>
      <c r="BF16" s="410">
        <f t="shared" si="17"/>
        <v>0</v>
      </c>
      <c r="BG16" s="139">
        <v>0</v>
      </c>
      <c r="BH16" s="12">
        <v>0</v>
      </c>
      <c r="BI16" s="410">
        <f>SUM(BG16:BH16)</f>
        <v>0</v>
      </c>
      <c r="BJ16" s="12">
        <v>0</v>
      </c>
      <c r="BK16" s="404">
        <f t="shared" ref="BK16:BK18" si="18">SUM(BF16, BI16, BJ16)</f>
        <v>0</v>
      </c>
    </row>
    <row r="17" spans="1:63" x14ac:dyDescent="0.35">
      <c r="A17" s="128">
        <v>6</v>
      </c>
      <c r="B17" s="392">
        <f>'Year 2'!B17</f>
        <v>0</v>
      </c>
      <c r="C17" s="575">
        <f>'Year 2'!C17</f>
        <v>0</v>
      </c>
      <c r="D17" s="575"/>
      <c r="E17" s="95">
        <f>'Year 2'!E17</f>
        <v>0</v>
      </c>
      <c r="F17" s="12">
        <v>0</v>
      </c>
      <c r="G17" s="12">
        <v>0</v>
      </c>
      <c r="H17" s="13">
        <f t="shared" si="2"/>
        <v>0</v>
      </c>
      <c r="I17" s="12">
        <v>0</v>
      </c>
      <c r="J17" s="12">
        <v>0</v>
      </c>
      <c r="K17" s="13">
        <f t="shared" si="3"/>
        <v>0</v>
      </c>
      <c r="L17" s="12">
        <v>0</v>
      </c>
      <c r="M17" s="14">
        <f t="shared" si="4"/>
        <v>0</v>
      </c>
      <c r="N17" s="5"/>
      <c r="P17" s="128">
        <v>6</v>
      </c>
      <c r="Q17" s="392">
        <f>'Year 2'!Q17</f>
        <v>0</v>
      </c>
      <c r="R17" s="575">
        <f>'Year 2'!S17</f>
        <v>0</v>
      </c>
      <c r="S17" s="575"/>
      <c r="T17" s="95">
        <f>'Year 2'!U17</f>
        <v>0</v>
      </c>
      <c r="U17" s="88">
        <f>'Year 2'!AU17</f>
        <v>0</v>
      </c>
      <c r="V17" s="12">
        <v>0</v>
      </c>
      <c r="W17" s="12">
        <v>0</v>
      </c>
      <c r="X17" s="57">
        <f t="shared" si="5"/>
        <v>0</v>
      </c>
      <c r="Y17" s="12">
        <v>0</v>
      </c>
      <c r="Z17" s="12">
        <v>0</v>
      </c>
      <c r="AA17" s="57">
        <f t="shared" si="6"/>
        <v>0</v>
      </c>
      <c r="AB17" s="12">
        <v>0</v>
      </c>
      <c r="AC17" s="57">
        <f t="shared" si="7"/>
        <v>0</v>
      </c>
      <c r="AD17" s="58">
        <f t="shared" si="0"/>
        <v>0</v>
      </c>
      <c r="AE17" s="5"/>
      <c r="AG17" s="128">
        <v>6</v>
      </c>
      <c r="AH17" s="392">
        <f t="shared" si="8"/>
        <v>0</v>
      </c>
      <c r="AI17" s="572">
        <f t="shared" si="9"/>
        <v>0</v>
      </c>
      <c r="AJ17" s="572"/>
      <c r="AK17" s="392">
        <f t="shared" si="10"/>
        <v>0</v>
      </c>
      <c r="AL17" s="69">
        <f>'Year 2'!AU17</f>
        <v>0</v>
      </c>
      <c r="AM17" s="12">
        <v>0</v>
      </c>
      <c r="AN17" s="12">
        <v>0</v>
      </c>
      <c r="AO17" s="41">
        <f t="shared" si="11"/>
        <v>0</v>
      </c>
      <c r="AP17" s="12">
        <v>0</v>
      </c>
      <c r="AQ17" s="12">
        <v>0</v>
      </c>
      <c r="AR17" s="41">
        <f t="shared" si="12"/>
        <v>0</v>
      </c>
      <c r="AS17" s="12">
        <v>0</v>
      </c>
      <c r="AT17" s="41">
        <f t="shared" si="13"/>
        <v>0</v>
      </c>
      <c r="AU17" s="42">
        <f t="shared" si="1"/>
        <v>0</v>
      </c>
      <c r="AX17" s="218">
        <v>6</v>
      </c>
      <c r="AY17" s="572"/>
      <c r="AZ17" s="572"/>
      <c r="BA17" s="572"/>
      <c r="BB17" s="572"/>
      <c r="BC17" s="392"/>
      <c r="BD17" s="12">
        <v>0</v>
      </c>
      <c r="BE17" s="12">
        <v>0</v>
      </c>
      <c r="BF17" s="410">
        <f t="shared" si="17"/>
        <v>0</v>
      </c>
      <c r="BG17" s="139">
        <v>0</v>
      </c>
      <c r="BH17" s="12">
        <v>0</v>
      </c>
      <c r="BI17" s="410">
        <f t="shared" ref="BI17:BI18" si="19">SUM(BG17:BH17)</f>
        <v>0</v>
      </c>
      <c r="BJ17" s="12">
        <v>0</v>
      </c>
      <c r="BK17" s="404">
        <f t="shared" si="18"/>
        <v>0</v>
      </c>
    </row>
    <row r="18" spans="1:63" x14ac:dyDescent="0.35">
      <c r="A18" s="665" t="s">
        <v>98</v>
      </c>
      <c r="B18" s="623"/>
      <c r="C18" s="575">
        <f>'Year 2'!C18</f>
        <v>0</v>
      </c>
      <c r="D18" s="575"/>
      <c r="E18" s="95">
        <f>'Year 1'!E18</f>
        <v>0</v>
      </c>
      <c r="F18" s="12">
        <v>0</v>
      </c>
      <c r="G18" s="12">
        <v>0</v>
      </c>
      <c r="H18" s="13">
        <f t="shared" si="2"/>
        <v>0</v>
      </c>
      <c r="I18" s="12">
        <v>0</v>
      </c>
      <c r="J18" s="12">
        <v>0</v>
      </c>
      <c r="K18" s="13">
        <f t="shared" si="3"/>
        <v>0</v>
      </c>
      <c r="L18" s="12">
        <v>0</v>
      </c>
      <c r="M18" s="14">
        <f t="shared" si="4"/>
        <v>0</v>
      </c>
      <c r="N18" s="5"/>
      <c r="P18" s="665" t="s">
        <v>98</v>
      </c>
      <c r="Q18" s="623"/>
      <c r="R18" s="575">
        <v>0</v>
      </c>
      <c r="S18" s="575"/>
      <c r="T18" s="95">
        <f>'Year 2'!U18</f>
        <v>0</v>
      </c>
      <c r="U18" s="88">
        <f>'Year 2'!AU18</f>
        <v>0</v>
      </c>
      <c r="V18" s="12">
        <v>0</v>
      </c>
      <c r="W18" s="12">
        <v>0</v>
      </c>
      <c r="X18" s="57">
        <f t="shared" si="5"/>
        <v>0</v>
      </c>
      <c r="Y18" s="12">
        <v>0</v>
      </c>
      <c r="Z18" s="12">
        <v>0</v>
      </c>
      <c r="AA18" s="57">
        <f t="shared" si="6"/>
        <v>0</v>
      </c>
      <c r="AB18" s="12">
        <v>0</v>
      </c>
      <c r="AC18" s="57">
        <f t="shared" si="7"/>
        <v>0</v>
      </c>
      <c r="AD18" s="58">
        <f t="shared" si="0"/>
        <v>0</v>
      </c>
      <c r="AE18" s="5"/>
      <c r="AG18" s="665" t="s">
        <v>98</v>
      </c>
      <c r="AH18" s="623"/>
      <c r="AI18" s="572">
        <f t="shared" si="9"/>
        <v>0</v>
      </c>
      <c r="AJ18" s="572"/>
      <c r="AK18" s="392">
        <f t="shared" si="10"/>
        <v>0</v>
      </c>
      <c r="AL18" s="69">
        <f>'Year 2'!AU18</f>
        <v>0</v>
      </c>
      <c r="AM18" s="12">
        <v>0</v>
      </c>
      <c r="AN18" s="12">
        <v>0</v>
      </c>
      <c r="AO18" s="41">
        <f t="shared" si="11"/>
        <v>0</v>
      </c>
      <c r="AP18" s="12">
        <v>0</v>
      </c>
      <c r="AQ18" s="12">
        <v>0</v>
      </c>
      <c r="AR18" s="41">
        <f t="shared" si="12"/>
        <v>0</v>
      </c>
      <c r="AS18" s="12">
        <v>0</v>
      </c>
      <c r="AT18" s="41">
        <f t="shared" si="13"/>
        <v>0</v>
      </c>
      <c r="AU18" s="42">
        <f t="shared" si="1"/>
        <v>0</v>
      </c>
      <c r="AX18" s="620" t="s">
        <v>98</v>
      </c>
      <c r="AY18" s="577"/>
      <c r="AZ18" s="577"/>
      <c r="BA18" s="572">
        <v>0</v>
      </c>
      <c r="BB18" s="572"/>
      <c r="BC18" s="392"/>
      <c r="BD18" s="12">
        <v>0</v>
      </c>
      <c r="BE18" s="12">
        <v>0</v>
      </c>
      <c r="BF18" s="410">
        <f t="shared" si="17"/>
        <v>0</v>
      </c>
      <c r="BG18" s="139">
        <v>0</v>
      </c>
      <c r="BH18" s="12">
        <v>0</v>
      </c>
      <c r="BI18" s="410">
        <f t="shared" si="19"/>
        <v>0</v>
      </c>
      <c r="BJ18" s="12">
        <v>0</v>
      </c>
      <c r="BK18" s="404">
        <f t="shared" si="18"/>
        <v>0</v>
      </c>
    </row>
    <row r="19" spans="1:63" ht="16" thickBot="1" x14ac:dyDescent="0.4">
      <c r="A19" s="694" t="s">
        <v>161</v>
      </c>
      <c r="B19" s="695"/>
      <c r="C19" s="695"/>
      <c r="D19" s="695"/>
      <c r="E19" s="696"/>
      <c r="F19" s="21">
        <f>SUM(F12:F18)</f>
        <v>0</v>
      </c>
      <c r="G19" s="21">
        <f>SUM(G12:G18)</f>
        <v>0</v>
      </c>
      <c r="H19" s="21">
        <f>SUM(H12:H18)</f>
        <v>0</v>
      </c>
      <c r="I19" s="21">
        <f t="shared" ref="I19:L19" si="20">SUM(I12:I18)</f>
        <v>0</v>
      </c>
      <c r="J19" s="21">
        <f t="shared" si="20"/>
        <v>0</v>
      </c>
      <c r="K19" s="21">
        <f t="shared" si="20"/>
        <v>0</v>
      </c>
      <c r="L19" s="21">
        <f t="shared" si="20"/>
        <v>0</v>
      </c>
      <c r="M19" s="15">
        <f>SUM(M12:M18)</f>
        <v>0</v>
      </c>
      <c r="N19" s="5"/>
      <c r="P19" s="694" t="s">
        <v>161</v>
      </c>
      <c r="Q19" s="695"/>
      <c r="R19" s="695"/>
      <c r="S19" s="695"/>
      <c r="T19" s="696"/>
      <c r="U19" s="64">
        <f>SUM(U12:U18)</f>
        <v>0</v>
      </c>
      <c r="V19" s="64">
        <f>SUM(V12:V18)</f>
        <v>0</v>
      </c>
      <c r="W19" s="64">
        <f>SUM(W12:W18)</f>
        <v>0</v>
      </c>
      <c r="X19" s="64">
        <f t="shared" ref="X19:AB19" si="21">SUM(X12:X18)</f>
        <v>0</v>
      </c>
      <c r="Y19" s="64">
        <f>SUM(Y12:Y18)</f>
        <v>0</v>
      </c>
      <c r="Z19" s="64">
        <f t="shared" si="21"/>
        <v>0</v>
      </c>
      <c r="AA19" s="64">
        <f>SUM(AA12:AA18)</f>
        <v>0</v>
      </c>
      <c r="AB19" s="64">
        <f t="shared" si="21"/>
        <v>0</v>
      </c>
      <c r="AC19" s="64">
        <f>SUM(AC12:AC18)</f>
        <v>0</v>
      </c>
      <c r="AD19" s="56">
        <f>SUM(AD12:AD18)</f>
        <v>0</v>
      </c>
      <c r="AE19" s="5"/>
      <c r="AG19" s="694" t="s">
        <v>161</v>
      </c>
      <c r="AH19" s="695"/>
      <c r="AI19" s="695"/>
      <c r="AJ19" s="695"/>
      <c r="AK19" s="696"/>
      <c r="AL19" s="39">
        <f>SUM(AL12:AL18)</f>
        <v>0</v>
      </c>
      <c r="AM19" s="39">
        <f>SUM(AM12:AM18)</f>
        <v>0</v>
      </c>
      <c r="AN19" s="39">
        <f>SUM(AN12:AN18)</f>
        <v>0</v>
      </c>
      <c r="AO19" s="39">
        <f>SUM(AO12:AO18)</f>
        <v>0</v>
      </c>
      <c r="AP19" s="39">
        <f>SUM(AP12:AP18)</f>
        <v>0</v>
      </c>
      <c r="AQ19" s="39">
        <f t="shared" ref="AQ19:AU19" si="22">SUM(AQ12:AQ18)</f>
        <v>0</v>
      </c>
      <c r="AR19" s="39">
        <f t="shared" si="22"/>
        <v>0</v>
      </c>
      <c r="AS19" s="39">
        <f t="shared" si="22"/>
        <v>0</v>
      </c>
      <c r="AT19" s="39">
        <f>SUM(AT12:AT18)</f>
        <v>0</v>
      </c>
      <c r="AU19" s="40">
        <f t="shared" si="22"/>
        <v>0</v>
      </c>
      <c r="AX19" s="694" t="s">
        <v>99</v>
      </c>
      <c r="AY19" s="695"/>
      <c r="AZ19" s="695"/>
      <c r="BA19" s="695"/>
      <c r="BB19" s="695"/>
      <c r="BC19" s="696"/>
      <c r="BD19" s="407">
        <f>SUM(BD12:BD18)</f>
        <v>0</v>
      </c>
      <c r="BE19" s="407">
        <f>SUM(BE12:BE18)</f>
        <v>0</v>
      </c>
      <c r="BF19" s="407">
        <f t="shared" ref="BF19" si="23">SUM(BF12:BF18)</f>
        <v>0</v>
      </c>
      <c r="BG19" s="407">
        <f>SUM(BG12:BG18)</f>
        <v>0</v>
      </c>
      <c r="BH19" s="407">
        <f t="shared" ref="BH19" si="24">SUM(BH12:BH18)</f>
        <v>0</v>
      </c>
      <c r="BI19" s="407">
        <f>SUM(BI12:BI18)</f>
        <v>0</v>
      </c>
      <c r="BJ19" s="407">
        <f t="shared" ref="BJ19" si="25">SUM(BJ12:BJ18)</f>
        <v>0</v>
      </c>
      <c r="BK19" s="423">
        <f>SUM(BK12:BK18)</f>
        <v>0</v>
      </c>
    </row>
    <row r="20" spans="1:63" ht="3.75" customHeight="1" thickBot="1" x14ac:dyDescent="0.4">
      <c r="F20" s="3"/>
      <c r="G20" s="3"/>
      <c r="T20" s="395"/>
      <c r="Y20" s="89"/>
      <c r="Z20" s="89"/>
      <c r="AA20" s="89"/>
      <c r="AB20" s="89"/>
      <c r="AC20" s="89"/>
      <c r="AD20" s="89"/>
      <c r="BC20" s="395"/>
    </row>
    <row r="21" spans="1:63" s="20" customFormat="1" x14ac:dyDescent="0.35">
      <c r="A21" s="580" t="s">
        <v>100</v>
      </c>
      <c r="B21" s="581"/>
      <c r="C21" s="581"/>
      <c r="D21" s="581"/>
      <c r="E21" s="581"/>
      <c r="F21" s="581"/>
      <c r="G21" s="581"/>
      <c r="H21" s="581"/>
      <c r="I21" s="581"/>
      <c r="J21" s="581"/>
      <c r="K21" s="581"/>
      <c r="L21" s="581"/>
      <c r="M21" s="638"/>
      <c r="P21" s="580" t="s">
        <v>100</v>
      </c>
      <c r="Q21" s="581"/>
      <c r="R21" s="581"/>
      <c r="S21" s="581"/>
      <c r="T21" s="581"/>
      <c r="U21" s="581"/>
      <c r="V21" s="581"/>
      <c r="W21" s="581"/>
      <c r="X21" s="581"/>
      <c r="Y21" s="581"/>
      <c r="Z21" s="581"/>
      <c r="AA21" s="581"/>
      <c r="AB21" s="581"/>
      <c r="AC21" s="581"/>
      <c r="AD21" s="99"/>
      <c r="AG21" s="580" t="s">
        <v>100</v>
      </c>
      <c r="AH21" s="581"/>
      <c r="AI21" s="581"/>
      <c r="AJ21" s="581"/>
      <c r="AK21" s="581"/>
      <c r="AL21" s="581"/>
      <c r="AM21" s="581"/>
      <c r="AN21" s="581"/>
      <c r="AO21" s="581"/>
      <c r="AP21" s="581"/>
      <c r="AQ21" s="581"/>
      <c r="AR21" s="581"/>
      <c r="AS21" s="581"/>
      <c r="AT21" s="581"/>
      <c r="AU21" s="99"/>
      <c r="AX21" s="580" t="s">
        <v>100</v>
      </c>
      <c r="AY21" s="581"/>
      <c r="AZ21" s="581"/>
      <c r="BA21" s="581"/>
      <c r="BB21" s="581"/>
      <c r="BC21" s="581"/>
      <c r="BD21" s="581"/>
      <c r="BE21" s="581"/>
      <c r="BF21" s="581"/>
      <c r="BG21" s="581"/>
      <c r="BH21" s="581"/>
      <c r="BI21" s="581"/>
      <c r="BJ21" s="581"/>
      <c r="BK21" s="638"/>
    </row>
    <row r="22" spans="1:63" s="20" customFormat="1" ht="31.5" customHeight="1" x14ac:dyDescent="0.35">
      <c r="A22" s="573" t="s">
        <v>101</v>
      </c>
      <c r="B22" s="570"/>
      <c r="C22" s="570" t="s">
        <v>85</v>
      </c>
      <c r="D22" s="570"/>
      <c r="E22" s="83" t="s">
        <v>86</v>
      </c>
      <c r="F22" s="96" t="s">
        <v>87</v>
      </c>
      <c r="G22" s="96" t="s">
        <v>88</v>
      </c>
      <c r="H22" s="101" t="s">
        <v>89</v>
      </c>
      <c r="I22" s="96" t="s">
        <v>90</v>
      </c>
      <c r="J22" s="96" t="s">
        <v>91</v>
      </c>
      <c r="K22" s="101" t="s">
        <v>92</v>
      </c>
      <c r="L22" s="96" t="s">
        <v>93</v>
      </c>
      <c r="M22" s="38" t="s">
        <v>94</v>
      </c>
      <c r="P22" s="573" t="s">
        <v>101</v>
      </c>
      <c r="Q22" s="570"/>
      <c r="R22" s="570" t="s">
        <v>85</v>
      </c>
      <c r="S22" s="570"/>
      <c r="T22" s="83" t="s">
        <v>86</v>
      </c>
      <c r="U22" s="28" t="s">
        <v>160</v>
      </c>
      <c r="V22" s="83" t="s">
        <v>87</v>
      </c>
      <c r="W22" s="83" t="s">
        <v>88</v>
      </c>
      <c r="X22" s="28" t="s">
        <v>89</v>
      </c>
      <c r="Y22" s="96" t="s">
        <v>90</v>
      </c>
      <c r="Z22" s="83" t="s">
        <v>91</v>
      </c>
      <c r="AA22" s="28" t="s">
        <v>92</v>
      </c>
      <c r="AB22" s="83" t="s">
        <v>93</v>
      </c>
      <c r="AC22" s="28" t="s">
        <v>94</v>
      </c>
      <c r="AD22" s="35" t="s">
        <v>95</v>
      </c>
      <c r="AG22" s="573" t="s">
        <v>101</v>
      </c>
      <c r="AH22" s="570"/>
      <c r="AI22" s="570" t="s">
        <v>85</v>
      </c>
      <c r="AJ22" s="570"/>
      <c r="AK22" s="83" t="s">
        <v>86</v>
      </c>
      <c r="AL22" s="28" t="s">
        <v>160</v>
      </c>
      <c r="AM22" s="83" t="s">
        <v>87</v>
      </c>
      <c r="AN22" s="83" t="s">
        <v>88</v>
      </c>
      <c r="AO22" s="28" t="s">
        <v>89</v>
      </c>
      <c r="AP22" s="96" t="s">
        <v>90</v>
      </c>
      <c r="AQ22" s="83" t="s">
        <v>91</v>
      </c>
      <c r="AR22" s="28" t="s">
        <v>92</v>
      </c>
      <c r="AS22" s="83" t="s">
        <v>93</v>
      </c>
      <c r="AT22" s="28" t="s">
        <v>96</v>
      </c>
      <c r="AU22" s="35" t="s">
        <v>175</v>
      </c>
      <c r="AX22" s="573" t="s">
        <v>101</v>
      </c>
      <c r="AY22" s="570"/>
      <c r="AZ22" s="570"/>
      <c r="BA22" s="570" t="s">
        <v>85</v>
      </c>
      <c r="BB22" s="570"/>
      <c r="BC22" s="83" t="s">
        <v>86</v>
      </c>
      <c r="BD22" s="83" t="s">
        <v>87</v>
      </c>
      <c r="BE22" s="83" t="s">
        <v>88</v>
      </c>
      <c r="BF22" s="28" t="s">
        <v>89</v>
      </c>
      <c r="BG22" s="96" t="s">
        <v>90</v>
      </c>
      <c r="BH22" s="83" t="s">
        <v>91</v>
      </c>
      <c r="BI22" s="28" t="s">
        <v>92</v>
      </c>
      <c r="BJ22" s="83" t="s">
        <v>93</v>
      </c>
      <c r="BK22" s="35" t="s">
        <v>249</v>
      </c>
    </row>
    <row r="23" spans="1:63" x14ac:dyDescent="0.35">
      <c r="A23" s="574">
        <f>'Year 2'!A23</f>
        <v>0</v>
      </c>
      <c r="B23" s="575"/>
      <c r="C23" s="575" t="s">
        <v>102</v>
      </c>
      <c r="D23" s="575"/>
      <c r="E23" s="95">
        <f>'Year 2'!E23</f>
        <v>0</v>
      </c>
      <c r="F23" s="12">
        <v>0</v>
      </c>
      <c r="G23" s="12">
        <v>0</v>
      </c>
      <c r="H23" s="13">
        <f>SUM(F23:G23)</f>
        <v>0</v>
      </c>
      <c r="I23" s="12">
        <v>0</v>
      </c>
      <c r="J23" s="12">
        <v>0</v>
      </c>
      <c r="K23" s="13">
        <f>SUM(I23:J23)</f>
        <v>0</v>
      </c>
      <c r="L23" s="12">
        <v>0</v>
      </c>
      <c r="M23" s="14">
        <f>SUM(H23, K23, L23)</f>
        <v>0</v>
      </c>
      <c r="N23" s="6"/>
      <c r="P23" s="574">
        <f>'Year 2'!P23</f>
        <v>0</v>
      </c>
      <c r="Q23" s="575"/>
      <c r="R23" s="575" t="s">
        <v>102</v>
      </c>
      <c r="S23" s="575"/>
      <c r="T23" s="95">
        <f>'Year 2'!T23</f>
        <v>0</v>
      </c>
      <c r="U23" s="88">
        <f>'Year 2'!AU23</f>
        <v>0</v>
      </c>
      <c r="V23" s="12">
        <v>0</v>
      </c>
      <c r="W23" s="12">
        <v>0</v>
      </c>
      <c r="X23" s="57">
        <f>SUM(V23:W23)</f>
        <v>0</v>
      </c>
      <c r="Y23" s="12">
        <v>0</v>
      </c>
      <c r="Z23" s="12">
        <v>0</v>
      </c>
      <c r="AA23" s="57">
        <f>SUM(Y23:Z23)</f>
        <v>0</v>
      </c>
      <c r="AB23" s="12">
        <v>0</v>
      </c>
      <c r="AC23" s="57">
        <f>SUM(X23, AA23, AB23)</f>
        <v>0</v>
      </c>
      <c r="AD23" s="58">
        <f>M23-AC23</f>
        <v>0</v>
      </c>
      <c r="AE23" s="6"/>
      <c r="AG23" s="571">
        <f>IF($S$86&lt;&gt;0, P23, A23)</f>
        <v>0</v>
      </c>
      <c r="AH23" s="572"/>
      <c r="AI23" s="572" t="s">
        <v>102</v>
      </c>
      <c r="AJ23" s="572"/>
      <c r="AK23" s="392">
        <f>IF($S$86&lt;&gt;0, T23, E23)</f>
        <v>0</v>
      </c>
      <c r="AL23" s="69">
        <f>'Year 2'!AU23</f>
        <v>0</v>
      </c>
      <c r="AM23" s="12">
        <v>0</v>
      </c>
      <c r="AN23" s="12">
        <v>0</v>
      </c>
      <c r="AO23" s="41">
        <f>SUM(AM23:AN23)</f>
        <v>0</v>
      </c>
      <c r="AP23" s="12">
        <v>0</v>
      </c>
      <c r="AQ23" s="12">
        <v>0</v>
      </c>
      <c r="AR23" s="41">
        <f>SUM(AP23:AQ23)</f>
        <v>0</v>
      </c>
      <c r="AS23" s="12">
        <v>0</v>
      </c>
      <c r="AT23" s="41">
        <f>SUM(AO23, AR23, AS23)</f>
        <v>0</v>
      </c>
      <c r="AU23" s="42">
        <f>IF($S$86&lt;&gt;0, AC23+AL23-AT23, M23+AL23-AT23)</f>
        <v>0</v>
      </c>
      <c r="AX23" s="571"/>
      <c r="AY23" s="572"/>
      <c r="AZ23" s="572"/>
      <c r="BA23" s="577" t="s">
        <v>102</v>
      </c>
      <c r="BB23" s="577"/>
      <c r="BC23" s="392"/>
      <c r="BD23" s="12">
        <v>0</v>
      </c>
      <c r="BE23" s="12">
        <v>0</v>
      </c>
      <c r="BF23" s="410">
        <f>SUM(BD23:BE23)</f>
        <v>0</v>
      </c>
      <c r="BG23" s="12">
        <v>0</v>
      </c>
      <c r="BH23" s="12">
        <v>0</v>
      </c>
      <c r="BI23" s="410">
        <f>SUM(BG23:BH23)</f>
        <v>0</v>
      </c>
      <c r="BJ23" s="12">
        <v>0</v>
      </c>
      <c r="BK23" s="404">
        <f>SUM(BF23, BI23, BJ23)</f>
        <v>0</v>
      </c>
    </row>
    <row r="24" spans="1:63" x14ac:dyDescent="0.35">
      <c r="A24" s="574">
        <f>'Year 2'!A24</f>
        <v>0</v>
      </c>
      <c r="B24" s="575"/>
      <c r="C24" s="575" t="s">
        <v>103</v>
      </c>
      <c r="D24" s="575"/>
      <c r="E24" s="95">
        <f>'Year 2'!E24</f>
        <v>0</v>
      </c>
      <c r="F24" s="12">
        <v>0</v>
      </c>
      <c r="G24" s="12">
        <v>0</v>
      </c>
      <c r="H24" s="13">
        <f t="shared" ref="H24:H27" si="26">SUM(F24:G24)</f>
        <v>0</v>
      </c>
      <c r="I24" s="12">
        <v>0</v>
      </c>
      <c r="J24" s="12">
        <v>0</v>
      </c>
      <c r="K24" s="13">
        <f t="shared" ref="K24" si="27">SUM(I24:J24)</f>
        <v>0</v>
      </c>
      <c r="L24" s="12">
        <v>0</v>
      </c>
      <c r="M24" s="14">
        <f t="shared" ref="M24:M27" si="28">SUM(H24, K24, L24)</f>
        <v>0</v>
      </c>
      <c r="N24" s="6"/>
      <c r="P24" s="574">
        <f>'Year 2'!P24</f>
        <v>0</v>
      </c>
      <c r="Q24" s="575"/>
      <c r="R24" s="575" t="s">
        <v>103</v>
      </c>
      <c r="S24" s="575"/>
      <c r="T24" s="95">
        <f>'Year 2'!T24</f>
        <v>0</v>
      </c>
      <c r="U24" s="88">
        <f>'Year 2'!AU24</f>
        <v>0</v>
      </c>
      <c r="V24" s="12">
        <v>0</v>
      </c>
      <c r="W24" s="12">
        <v>0</v>
      </c>
      <c r="X24" s="57">
        <f t="shared" ref="X24:X27" si="29">SUM(V24:W24)</f>
        <v>0</v>
      </c>
      <c r="Y24" s="12">
        <v>0</v>
      </c>
      <c r="Z24" s="12">
        <v>0</v>
      </c>
      <c r="AA24" s="57">
        <f>SUM(Y24:Z24)</f>
        <v>0</v>
      </c>
      <c r="AB24" s="12">
        <v>0</v>
      </c>
      <c r="AC24" s="57">
        <f t="shared" ref="AC24:AC27" si="30">SUM(X24, AA24, AB24)</f>
        <v>0</v>
      </c>
      <c r="AD24" s="58">
        <f>M24-AC24</f>
        <v>0</v>
      </c>
      <c r="AE24" s="6"/>
      <c r="AG24" s="571">
        <f t="shared" ref="AG24:AG27" si="31">IF($S$86&lt;&gt;0, P24, A24)</f>
        <v>0</v>
      </c>
      <c r="AH24" s="572"/>
      <c r="AI24" s="572" t="s">
        <v>103</v>
      </c>
      <c r="AJ24" s="572"/>
      <c r="AK24" s="392">
        <f t="shared" ref="AK24:AK27" si="32">IF($S$86&lt;&gt;0, T24, E24)</f>
        <v>0</v>
      </c>
      <c r="AL24" s="69">
        <f>'Year 2'!AU24</f>
        <v>0</v>
      </c>
      <c r="AM24" s="12">
        <v>0</v>
      </c>
      <c r="AN24" s="12">
        <v>0</v>
      </c>
      <c r="AO24" s="41">
        <f t="shared" ref="AO24:AO27" si="33">SUM(AM24:AN24)</f>
        <v>0</v>
      </c>
      <c r="AP24" s="12">
        <v>0</v>
      </c>
      <c r="AQ24" s="12">
        <v>0</v>
      </c>
      <c r="AR24" s="41">
        <f t="shared" ref="AR24:AR27" si="34">SUM(AP24:AQ24)</f>
        <v>0</v>
      </c>
      <c r="AS24" s="12">
        <v>0</v>
      </c>
      <c r="AT24" s="41">
        <f t="shared" ref="AT24:AT27" si="35">SUM(AO24, AR24, AS24)</f>
        <v>0</v>
      </c>
      <c r="AU24" s="42">
        <f t="shared" ref="AU24:AU27" si="36">IF($S$86&lt;&gt;0, AC24+AL24-AT24, M24+AL24-AT24)</f>
        <v>0</v>
      </c>
      <c r="AX24" s="571"/>
      <c r="AY24" s="572"/>
      <c r="AZ24" s="572"/>
      <c r="BA24" s="577" t="s">
        <v>103</v>
      </c>
      <c r="BB24" s="577"/>
      <c r="BC24" s="392"/>
      <c r="BD24" s="12">
        <v>0</v>
      </c>
      <c r="BE24" s="12">
        <v>0</v>
      </c>
      <c r="BF24" s="410">
        <f t="shared" ref="BF24:BF25" si="37">SUM(BD24:BE24)</f>
        <v>0</v>
      </c>
      <c r="BG24" s="12">
        <v>0</v>
      </c>
      <c r="BH24" s="12">
        <v>0</v>
      </c>
      <c r="BI24" s="410">
        <f t="shared" ref="BI24" si="38">SUM(BG24:BH24)</f>
        <v>0</v>
      </c>
      <c r="BJ24" s="12">
        <v>0</v>
      </c>
      <c r="BK24" s="404">
        <f t="shared" ref="BK24:BK25" si="39">SUM(BF24, BI24, BJ24)</f>
        <v>0</v>
      </c>
    </row>
    <row r="25" spans="1:63" x14ac:dyDescent="0.35">
      <c r="A25" s="574">
        <f>'Year 2'!A25</f>
        <v>0</v>
      </c>
      <c r="B25" s="575"/>
      <c r="C25" s="575" t="s">
        <v>104</v>
      </c>
      <c r="D25" s="575"/>
      <c r="E25" s="95">
        <f>'Year 2'!E25</f>
        <v>0</v>
      </c>
      <c r="F25" s="12">
        <v>0</v>
      </c>
      <c r="G25" s="12">
        <v>0</v>
      </c>
      <c r="H25" s="13">
        <f>SUM(F25:G25)</f>
        <v>0</v>
      </c>
      <c r="I25" s="12">
        <v>0</v>
      </c>
      <c r="J25" s="12">
        <v>0</v>
      </c>
      <c r="K25" s="13">
        <f>SUM(I25:J25)</f>
        <v>0</v>
      </c>
      <c r="L25" s="12">
        <v>0</v>
      </c>
      <c r="M25" s="14">
        <f t="shared" si="28"/>
        <v>0</v>
      </c>
      <c r="N25" s="6"/>
      <c r="P25" s="574">
        <f>'Year 2'!P25</f>
        <v>0</v>
      </c>
      <c r="Q25" s="575"/>
      <c r="R25" s="575" t="s">
        <v>104</v>
      </c>
      <c r="S25" s="575"/>
      <c r="T25" s="95">
        <f>'Year 2'!T25</f>
        <v>0</v>
      </c>
      <c r="U25" s="88">
        <f>'Year 2'!AU25</f>
        <v>0</v>
      </c>
      <c r="V25" s="12">
        <v>0</v>
      </c>
      <c r="W25" s="12">
        <v>0</v>
      </c>
      <c r="X25" s="57">
        <f t="shared" si="29"/>
        <v>0</v>
      </c>
      <c r="Y25" s="12">
        <v>0</v>
      </c>
      <c r="Z25" s="12">
        <v>0</v>
      </c>
      <c r="AA25" s="57">
        <f>SUM(Y25:Z25)</f>
        <v>0</v>
      </c>
      <c r="AB25" s="12">
        <v>0</v>
      </c>
      <c r="AC25" s="57">
        <f t="shared" si="30"/>
        <v>0</v>
      </c>
      <c r="AD25" s="58">
        <f>M25-AC25</f>
        <v>0</v>
      </c>
      <c r="AE25" s="6"/>
      <c r="AG25" s="571">
        <f t="shared" si="31"/>
        <v>0</v>
      </c>
      <c r="AH25" s="572"/>
      <c r="AI25" s="572" t="s">
        <v>104</v>
      </c>
      <c r="AJ25" s="572"/>
      <c r="AK25" s="392">
        <f t="shared" si="32"/>
        <v>0</v>
      </c>
      <c r="AL25" s="69">
        <f>'Year 2'!AU25</f>
        <v>0</v>
      </c>
      <c r="AM25" s="12">
        <v>0</v>
      </c>
      <c r="AN25" s="12">
        <v>0</v>
      </c>
      <c r="AO25" s="41">
        <f t="shared" si="33"/>
        <v>0</v>
      </c>
      <c r="AP25" s="12">
        <v>0</v>
      </c>
      <c r="AQ25" s="12">
        <v>0</v>
      </c>
      <c r="AR25" s="41">
        <f>SUM(AP25:AQ25)</f>
        <v>0</v>
      </c>
      <c r="AS25" s="12">
        <v>0</v>
      </c>
      <c r="AT25" s="41">
        <f t="shared" si="35"/>
        <v>0</v>
      </c>
      <c r="AU25" s="42">
        <f t="shared" si="36"/>
        <v>0</v>
      </c>
      <c r="AX25" s="571"/>
      <c r="AY25" s="572"/>
      <c r="AZ25" s="572"/>
      <c r="BA25" s="577" t="s">
        <v>104</v>
      </c>
      <c r="BB25" s="577"/>
      <c r="BC25" s="392"/>
      <c r="BD25" s="12">
        <v>0</v>
      </c>
      <c r="BE25" s="12">
        <v>0</v>
      </c>
      <c r="BF25" s="410">
        <f t="shared" si="37"/>
        <v>0</v>
      </c>
      <c r="BG25" s="12">
        <v>0</v>
      </c>
      <c r="BH25" s="12">
        <v>0</v>
      </c>
      <c r="BI25" s="410">
        <f>SUM(BG25:BH25)</f>
        <v>0</v>
      </c>
      <c r="BJ25" s="12">
        <v>0</v>
      </c>
      <c r="BK25" s="404">
        <f t="shared" si="39"/>
        <v>0</v>
      </c>
    </row>
    <row r="26" spans="1:63" x14ac:dyDescent="0.35">
      <c r="A26" s="574">
        <f>'Year 2'!A26</f>
        <v>0</v>
      </c>
      <c r="B26" s="575"/>
      <c r="C26" s="575" t="s">
        <v>105</v>
      </c>
      <c r="D26" s="575"/>
      <c r="E26" s="95">
        <f>'Year 2'!E26</f>
        <v>0</v>
      </c>
      <c r="F26" s="12">
        <v>0</v>
      </c>
      <c r="G26" s="12">
        <v>0</v>
      </c>
      <c r="H26" s="13">
        <f t="shared" si="26"/>
        <v>0</v>
      </c>
      <c r="I26" s="12">
        <v>0</v>
      </c>
      <c r="J26" s="12">
        <v>0</v>
      </c>
      <c r="K26" s="13">
        <f>SUM(I26:J26)</f>
        <v>0</v>
      </c>
      <c r="L26" s="12">
        <v>0</v>
      </c>
      <c r="M26" s="14">
        <f t="shared" si="28"/>
        <v>0</v>
      </c>
      <c r="N26" s="6"/>
      <c r="P26" s="574">
        <f>'Year 2'!P26</f>
        <v>0</v>
      </c>
      <c r="Q26" s="575"/>
      <c r="R26" s="575" t="s">
        <v>105</v>
      </c>
      <c r="S26" s="575"/>
      <c r="T26" s="95">
        <f>'Year 2'!T26</f>
        <v>0</v>
      </c>
      <c r="U26" s="88">
        <f>'Year 2'!AU26</f>
        <v>0</v>
      </c>
      <c r="V26" s="12">
        <v>0</v>
      </c>
      <c r="W26" s="12">
        <v>0</v>
      </c>
      <c r="X26" s="57">
        <f t="shared" si="29"/>
        <v>0</v>
      </c>
      <c r="Y26" s="12">
        <v>0</v>
      </c>
      <c r="Z26" s="12">
        <v>0</v>
      </c>
      <c r="AA26" s="57">
        <f t="shared" ref="AA26:AA27" si="40">SUM(Y26:Z26)</f>
        <v>0</v>
      </c>
      <c r="AB26" s="12">
        <v>0</v>
      </c>
      <c r="AC26" s="57">
        <f t="shared" si="30"/>
        <v>0</v>
      </c>
      <c r="AD26" s="58">
        <f>M26-AC26</f>
        <v>0</v>
      </c>
      <c r="AE26" s="6"/>
      <c r="AG26" s="571">
        <f t="shared" si="31"/>
        <v>0</v>
      </c>
      <c r="AH26" s="572"/>
      <c r="AI26" s="572" t="s">
        <v>105</v>
      </c>
      <c r="AJ26" s="572"/>
      <c r="AK26" s="392">
        <f t="shared" si="32"/>
        <v>0</v>
      </c>
      <c r="AL26" s="69">
        <f>'Year 2'!AU26</f>
        <v>0</v>
      </c>
      <c r="AM26" s="12">
        <v>0</v>
      </c>
      <c r="AN26" s="12">
        <v>0</v>
      </c>
      <c r="AO26" s="41">
        <f t="shared" si="33"/>
        <v>0</v>
      </c>
      <c r="AP26" s="12">
        <v>0</v>
      </c>
      <c r="AQ26" s="12">
        <v>0</v>
      </c>
      <c r="AR26" s="41">
        <f>SUM(AP26:AQ26)</f>
        <v>0</v>
      </c>
      <c r="AS26" s="12">
        <v>0</v>
      </c>
      <c r="AT26" s="41">
        <f t="shared" si="35"/>
        <v>0</v>
      </c>
      <c r="AU26" s="42">
        <f t="shared" si="36"/>
        <v>0</v>
      </c>
      <c r="AX26" s="571"/>
      <c r="AY26" s="572"/>
      <c r="AZ26" s="572"/>
      <c r="BA26" s="577" t="s">
        <v>105</v>
      </c>
      <c r="BB26" s="577"/>
      <c r="BC26" s="392"/>
      <c r="BD26" s="12">
        <v>0</v>
      </c>
      <c r="BE26" s="12">
        <v>0</v>
      </c>
      <c r="BF26" s="410">
        <f>SUM(BD26:BE26)</f>
        <v>0</v>
      </c>
      <c r="BG26" s="12">
        <v>0</v>
      </c>
      <c r="BH26" s="12">
        <v>0</v>
      </c>
      <c r="BI26" s="410">
        <f t="shared" ref="BI26:BI27" si="41">SUM(BG26:BH26)</f>
        <v>0</v>
      </c>
      <c r="BJ26" s="12">
        <v>0</v>
      </c>
      <c r="BK26" s="404">
        <f>SUM(BF26, BI26, BJ26)</f>
        <v>0</v>
      </c>
    </row>
    <row r="27" spans="1:63" x14ac:dyDescent="0.35">
      <c r="A27" s="574">
        <f>'Year 2'!A27</f>
        <v>0</v>
      </c>
      <c r="B27" s="575"/>
      <c r="C27" s="575" t="s">
        <v>106</v>
      </c>
      <c r="D27" s="575"/>
      <c r="E27" s="95">
        <f>'Year 2'!E27</f>
        <v>0</v>
      </c>
      <c r="F27" s="12">
        <v>0</v>
      </c>
      <c r="G27" s="12">
        <v>0</v>
      </c>
      <c r="H27" s="13">
        <f t="shared" si="26"/>
        <v>0</v>
      </c>
      <c r="I27" s="12">
        <v>0</v>
      </c>
      <c r="J27" s="12">
        <v>0</v>
      </c>
      <c r="K27" s="13">
        <f>SUM(I27:J27)</f>
        <v>0</v>
      </c>
      <c r="L27" s="12">
        <v>0</v>
      </c>
      <c r="M27" s="14">
        <f t="shared" si="28"/>
        <v>0</v>
      </c>
      <c r="N27" s="6"/>
      <c r="P27" s="574">
        <f>'Year 2'!P27</f>
        <v>0</v>
      </c>
      <c r="Q27" s="575"/>
      <c r="R27" s="575" t="s">
        <v>106</v>
      </c>
      <c r="S27" s="575"/>
      <c r="T27" s="95">
        <f>'Year 2'!T27</f>
        <v>0</v>
      </c>
      <c r="U27" s="88">
        <f>'Year 2'!AU27</f>
        <v>0</v>
      </c>
      <c r="V27" s="12">
        <v>0</v>
      </c>
      <c r="W27" s="12">
        <v>0</v>
      </c>
      <c r="X27" s="57">
        <f t="shared" si="29"/>
        <v>0</v>
      </c>
      <c r="Y27" s="12">
        <v>0</v>
      </c>
      <c r="Z27" s="12">
        <v>0</v>
      </c>
      <c r="AA27" s="57">
        <f t="shared" si="40"/>
        <v>0</v>
      </c>
      <c r="AB27" s="12">
        <v>0</v>
      </c>
      <c r="AC27" s="57">
        <f t="shared" si="30"/>
        <v>0</v>
      </c>
      <c r="AD27" s="58">
        <f>M27-AC27</f>
        <v>0</v>
      </c>
      <c r="AE27" s="6"/>
      <c r="AG27" s="571">
        <f t="shared" si="31"/>
        <v>0</v>
      </c>
      <c r="AH27" s="572"/>
      <c r="AI27" s="572" t="s">
        <v>106</v>
      </c>
      <c r="AJ27" s="572"/>
      <c r="AK27" s="392">
        <f t="shared" si="32"/>
        <v>0</v>
      </c>
      <c r="AL27" s="69">
        <f>'Year 2'!AU27</f>
        <v>0</v>
      </c>
      <c r="AM27" s="12">
        <v>0</v>
      </c>
      <c r="AN27" s="12">
        <v>0</v>
      </c>
      <c r="AO27" s="41">
        <f t="shared" si="33"/>
        <v>0</v>
      </c>
      <c r="AP27" s="12">
        <v>0</v>
      </c>
      <c r="AQ27" s="12">
        <v>0</v>
      </c>
      <c r="AR27" s="41">
        <f t="shared" si="34"/>
        <v>0</v>
      </c>
      <c r="AS27" s="12">
        <v>0</v>
      </c>
      <c r="AT27" s="41">
        <f t="shared" si="35"/>
        <v>0</v>
      </c>
      <c r="AU27" s="42">
        <f t="shared" si="36"/>
        <v>0</v>
      </c>
      <c r="AX27" s="571"/>
      <c r="AY27" s="572"/>
      <c r="AZ27" s="572"/>
      <c r="BA27" s="572" t="s">
        <v>106</v>
      </c>
      <c r="BB27" s="572"/>
      <c r="BC27" s="392"/>
      <c r="BD27" s="12">
        <v>0</v>
      </c>
      <c r="BE27" s="12">
        <v>0</v>
      </c>
      <c r="BF27" s="410">
        <f t="shared" ref="BF27" si="42">SUM(BD27:BE27)</f>
        <v>0</v>
      </c>
      <c r="BG27" s="12">
        <v>0</v>
      </c>
      <c r="BH27" s="12">
        <v>0</v>
      </c>
      <c r="BI27" s="410">
        <f t="shared" si="41"/>
        <v>0</v>
      </c>
      <c r="BJ27" s="12">
        <v>0</v>
      </c>
      <c r="BK27" s="404">
        <f t="shared" ref="BK27" si="43">SUM(BF27, BI27, BJ27)</f>
        <v>0</v>
      </c>
    </row>
    <row r="28" spans="1:63" ht="16" thickBot="1" x14ac:dyDescent="0.4">
      <c r="A28" s="396" t="s">
        <v>107</v>
      </c>
      <c r="B28" s="397"/>
      <c r="C28" s="731">
        <f>SUM(A23:B27)</f>
        <v>0</v>
      </c>
      <c r="D28" s="731"/>
      <c r="E28" s="399">
        <f>'Year 2'!E28</f>
        <v>0</v>
      </c>
      <c r="F28" s="400">
        <f>SUM(F23:F27)</f>
        <v>0</v>
      </c>
      <c r="G28" s="400">
        <f t="shared" ref="G28:L28" si="44">SUM(G23:G27)</f>
        <v>0</v>
      </c>
      <c r="H28" s="400">
        <f>SUM(H23:H27)</f>
        <v>0</v>
      </c>
      <c r="I28" s="400">
        <f>SUM(I23:I27)</f>
        <v>0</v>
      </c>
      <c r="J28" s="400">
        <f>SUM(J23:J27)</f>
        <v>0</v>
      </c>
      <c r="K28" s="400">
        <f>SUM(K23:K27)</f>
        <v>0</v>
      </c>
      <c r="L28" s="400">
        <f t="shared" si="44"/>
        <v>0</v>
      </c>
      <c r="M28" s="401">
        <f>SUM(M23:M27)</f>
        <v>0</v>
      </c>
      <c r="N28" s="6"/>
      <c r="P28" s="4" t="s">
        <v>107</v>
      </c>
      <c r="Q28" s="100"/>
      <c r="R28" s="676">
        <f>SUM(P23:Q27)</f>
        <v>0</v>
      </c>
      <c r="S28" s="676"/>
      <c r="T28" s="388">
        <f>'Year 2'!T28</f>
        <v>0</v>
      </c>
      <c r="U28" s="64">
        <f>SUM(U23:U27)</f>
        <v>0</v>
      </c>
      <c r="V28" s="64">
        <f>SUM(V23:V27)</f>
        <v>0</v>
      </c>
      <c r="W28" s="64">
        <f t="shared" ref="W28:AB28" si="45">SUM(W23:W27)</f>
        <v>0</v>
      </c>
      <c r="X28" s="64">
        <f t="shared" si="45"/>
        <v>0</v>
      </c>
      <c r="Y28" s="64">
        <f>SUM(Y23:Y27)</f>
        <v>0</v>
      </c>
      <c r="Z28" s="64">
        <f t="shared" ref="Z28" si="46">SUM(Z23:Z27)</f>
        <v>0</v>
      </c>
      <c r="AA28" s="64">
        <f>SUM(AA23:AA27)</f>
        <v>0</v>
      </c>
      <c r="AB28" s="64">
        <f t="shared" si="45"/>
        <v>0</v>
      </c>
      <c r="AC28" s="64">
        <f>SUM(AC23:AC27)</f>
        <v>0</v>
      </c>
      <c r="AD28" s="56">
        <f>SUM(AD23:AD27)</f>
        <v>0</v>
      </c>
      <c r="AE28" s="6"/>
      <c r="AG28" s="4" t="s">
        <v>107</v>
      </c>
      <c r="AH28" s="100"/>
      <c r="AI28" s="652">
        <f>SUM(AG23:AH27)</f>
        <v>0</v>
      </c>
      <c r="AJ28" s="652"/>
      <c r="AK28" s="251">
        <f>IF($S$86&lt;&gt;0, T28, E28)</f>
        <v>0</v>
      </c>
      <c r="AL28" s="39">
        <f>SUM(AL23:AL27)</f>
        <v>0</v>
      </c>
      <c r="AM28" s="39">
        <f>SUM(AM23:AM27)</f>
        <v>0</v>
      </c>
      <c r="AN28" s="39">
        <f t="shared" ref="AN28:AU28" si="47">SUM(AN23:AN27)</f>
        <v>0</v>
      </c>
      <c r="AO28" s="39">
        <f>SUM(AO23:AO27)</f>
        <v>0</v>
      </c>
      <c r="AP28" s="39">
        <f>SUM(AP23:AP27)</f>
        <v>0</v>
      </c>
      <c r="AQ28" s="39">
        <f t="shared" ref="AQ28:AS28" si="48">SUM(AQ23:AQ27)</f>
        <v>0</v>
      </c>
      <c r="AR28" s="39">
        <f t="shared" si="48"/>
        <v>0</v>
      </c>
      <c r="AS28" s="39">
        <f t="shared" si="48"/>
        <v>0</v>
      </c>
      <c r="AT28" s="39">
        <f>SUM(AT23:AT27)</f>
        <v>0</v>
      </c>
      <c r="AU28" s="40">
        <f t="shared" si="47"/>
        <v>0</v>
      </c>
      <c r="AX28" s="597" t="s">
        <v>107</v>
      </c>
      <c r="AY28" s="598"/>
      <c r="AZ28" s="598"/>
      <c r="BA28" s="686">
        <f>SUM(AX23:AZ27)</f>
        <v>0</v>
      </c>
      <c r="BB28" s="686"/>
      <c r="BC28" s="251"/>
      <c r="BD28" s="407">
        <f>SUM(BD23:BD27)</f>
        <v>0</v>
      </c>
      <c r="BE28" s="407">
        <f t="shared" ref="BE28:BF28" si="49">SUM(BE23:BE27)</f>
        <v>0</v>
      </c>
      <c r="BF28" s="407">
        <f t="shared" si="49"/>
        <v>0</v>
      </c>
      <c r="BG28" s="407">
        <f>SUM(BG23:BG27)</f>
        <v>0</v>
      </c>
      <c r="BH28" s="407">
        <f t="shared" ref="BH28" si="50">SUM(BH23:BH27)</f>
        <v>0</v>
      </c>
      <c r="BI28" s="407">
        <f>SUM(BI23:BI27)</f>
        <v>0</v>
      </c>
      <c r="BJ28" s="407">
        <f>SUM(BJ23:BJ27)</f>
        <v>0</v>
      </c>
      <c r="BK28" s="423">
        <f>SUM(BK23:BK27)</f>
        <v>0</v>
      </c>
    </row>
    <row r="29" spans="1:63" ht="3.75" customHeight="1" thickBot="1" x14ac:dyDescent="0.4">
      <c r="A29" s="733"/>
      <c r="B29" s="733"/>
      <c r="C29" s="733"/>
      <c r="D29" s="733"/>
      <c r="E29" s="733"/>
      <c r="F29" s="733"/>
      <c r="G29" s="733"/>
      <c r="H29" s="733"/>
      <c r="I29" s="733"/>
      <c r="J29" s="733"/>
      <c r="K29" s="733"/>
      <c r="L29" s="733"/>
      <c r="M29" s="733"/>
      <c r="N29" s="6"/>
      <c r="P29" s="664"/>
      <c r="Q29" s="664"/>
      <c r="R29" s="664"/>
      <c r="S29" s="664"/>
      <c r="T29" s="664"/>
      <c r="U29" s="664"/>
      <c r="V29" s="664"/>
      <c r="W29" s="664"/>
      <c r="X29" s="664"/>
      <c r="Y29" s="664"/>
      <c r="Z29" s="664"/>
      <c r="AA29" s="664"/>
      <c r="AB29" s="664"/>
      <c r="AC29" s="664"/>
      <c r="AD29" s="664"/>
      <c r="AE29" s="6"/>
      <c r="AG29" s="664"/>
      <c r="AH29" s="664"/>
      <c r="AI29" s="664"/>
      <c r="AJ29" s="664"/>
      <c r="AK29" s="664"/>
      <c r="AL29" s="664"/>
      <c r="AM29" s="664"/>
      <c r="AN29" s="664"/>
      <c r="AO29" s="664"/>
      <c r="AP29" s="664"/>
      <c r="AQ29" s="664"/>
      <c r="AR29" s="664"/>
      <c r="AS29" s="664"/>
      <c r="AT29" s="664"/>
      <c r="AU29" s="664"/>
      <c r="AX29" s="584"/>
      <c r="AY29" s="584"/>
      <c r="AZ29" s="584"/>
      <c r="BA29" s="584"/>
      <c r="BB29" s="584"/>
      <c r="BC29" s="584"/>
      <c r="BD29" s="584"/>
      <c r="BE29" s="584"/>
      <c r="BF29" s="584"/>
      <c r="BG29" s="584"/>
      <c r="BH29" s="584"/>
      <c r="BI29" s="584"/>
      <c r="BJ29" s="584"/>
      <c r="BK29" s="584"/>
    </row>
    <row r="30" spans="1:63" ht="16" thickBot="1" x14ac:dyDescent="0.4">
      <c r="A30" s="655" t="s">
        <v>108</v>
      </c>
      <c r="B30" s="656"/>
      <c r="C30" s="656"/>
      <c r="D30" s="656"/>
      <c r="E30" s="656"/>
      <c r="F30" s="19">
        <f>SUM(F28, F19)</f>
        <v>0</v>
      </c>
      <c r="G30" s="19">
        <f t="shared" ref="G30:L30" si="51">SUM(G28, G19)</f>
        <v>0</v>
      </c>
      <c r="H30" s="19">
        <f>SUM(H28, H19)</f>
        <v>0</v>
      </c>
      <c r="I30" s="19">
        <f t="shared" si="51"/>
        <v>0</v>
      </c>
      <c r="J30" s="19">
        <f>SUM(J28, J19)</f>
        <v>0</v>
      </c>
      <c r="K30" s="19">
        <f t="shared" ref="K30" si="52">SUM(K28, K19)</f>
        <v>0</v>
      </c>
      <c r="L30" s="19">
        <f t="shared" si="51"/>
        <v>0</v>
      </c>
      <c r="M30" s="18">
        <f>SUM(M28, M19)</f>
        <v>0</v>
      </c>
      <c r="N30" s="6"/>
      <c r="P30" s="655" t="s">
        <v>108</v>
      </c>
      <c r="Q30" s="656"/>
      <c r="R30" s="656"/>
      <c r="S30" s="656"/>
      <c r="T30" s="656"/>
      <c r="U30" s="59">
        <f>SUM(U28, U19)</f>
        <v>0</v>
      </c>
      <c r="V30" s="59">
        <f>SUM(V28, V19)</f>
        <v>0</v>
      </c>
      <c r="W30" s="59">
        <f t="shared" ref="W30" si="53">SUM(W28, W19)</f>
        <v>0</v>
      </c>
      <c r="X30" s="59">
        <f>SUM(X28, X19)</f>
        <v>0</v>
      </c>
      <c r="Y30" s="59">
        <f>SUM(Y28, Y19)</f>
        <v>0</v>
      </c>
      <c r="Z30" s="59">
        <f t="shared" ref="Z30:AB30" si="54">SUM(Z28, Z19)</f>
        <v>0</v>
      </c>
      <c r="AA30" s="59">
        <f t="shared" si="54"/>
        <v>0</v>
      </c>
      <c r="AB30" s="59">
        <f t="shared" si="54"/>
        <v>0</v>
      </c>
      <c r="AC30" s="59">
        <f>SUM(AC28, AC19)</f>
        <v>0</v>
      </c>
      <c r="AD30" s="60">
        <f>SUM(AD28, AD19)</f>
        <v>0</v>
      </c>
      <c r="AE30" s="6"/>
      <c r="AG30" s="655" t="s">
        <v>108</v>
      </c>
      <c r="AH30" s="656"/>
      <c r="AI30" s="656"/>
      <c r="AJ30" s="656"/>
      <c r="AK30" s="656"/>
      <c r="AL30" s="43">
        <f>SUM(AL28, AL19)</f>
        <v>0</v>
      </c>
      <c r="AM30" s="43">
        <f>SUM(AM28, AM19)</f>
        <v>0</v>
      </c>
      <c r="AN30" s="43">
        <f t="shared" ref="AN30" si="55">SUM(AN28, AN19)</f>
        <v>0</v>
      </c>
      <c r="AO30" s="43">
        <f>SUM(AO28, AO19)</f>
        <v>0</v>
      </c>
      <c r="AP30" s="43">
        <f>SUM(AP28, AP19)</f>
        <v>0</v>
      </c>
      <c r="AQ30" s="43">
        <f t="shared" ref="AQ30:AS30" si="56">SUM(AQ28, AQ19)</f>
        <v>0</v>
      </c>
      <c r="AR30" s="43">
        <f t="shared" si="56"/>
        <v>0</v>
      </c>
      <c r="AS30" s="43">
        <f t="shared" si="56"/>
        <v>0</v>
      </c>
      <c r="AT30" s="43">
        <f>SUM(AT28, AT19)</f>
        <v>0</v>
      </c>
      <c r="AU30" s="44">
        <f t="shared" ref="AU30" si="57">SUM(AU28, AU19)</f>
        <v>0</v>
      </c>
      <c r="AX30" s="655" t="s">
        <v>108</v>
      </c>
      <c r="AY30" s="656"/>
      <c r="AZ30" s="656"/>
      <c r="BA30" s="656"/>
      <c r="BB30" s="656"/>
      <c r="BC30" s="656"/>
      <c r="BD30" s="406">
        <f>SUM(BD28, BD19)</f>
        <v>0</v>
      </c>
      <c r="BE30" s="406">
        <f t="shared" ref="BE30" si="58">SUM(BE28, BE19)</f>
        <v>0</v>
      </c>
      <c r="BF30" s="406">
        <f>SUM(BF28, BF19)</f>
        <v>0</v>
      </c>
      <c r="BG30" s="406">
        <f>SUM(BG28, BG19)</f>
        <v>0</v>
      </c>
      <c r="BH30" s="406">
        <f t="shared" ref="BH30:BJ30" si="59">SUM(BH28, BH19)</f>
        <v>0</v>
      </c>
      <c r="BI30" s="406">
        <f t="shared" si="59"/>
        <v>0</v>
      </c>
      <c r="BJ30" s="406">
        <f t="shared" si="59"/>
        <v>0</v>
      </c>
      <c r="BK30" s="429">
        <f>SUM(BK28, BK19)</f>
        <v>0</v>
      </c>
    </row>
    <row r="31" spans="1:63" ht="16" thickBot="1" x14ac:dyDescent="0.4">
      <c r="F31" s="3"/>
      <c r="G31" s="3"/>
    </row>
    <row r="32" spans="1:63" s="20" customFormat="1" x14ac:dyDescent="0.35">
      <c r="A32" s="580" t="s">
        <v>109</v>
      </c>
      <c r="B32" s="581"/>
      <c r="C32" s="581"/>
      <c r="D32" s="581"/>
      <c r="E32" s="581"/>
      <c r="F32" s="581"/>
      <c r="G32" s="581"/>
      <c r="H32" s="581"/>
      <c r="I32" s="581"/>
      <c r="J32" s="581"/>
      <c r="K32" s="581"/>
      <c r="L32" s="581"/>
      <c r="M32" s="638"/>
      <c r="P32" s="580" t="s">
        <v>109</v>
      </c>
      <c r="Q32" s="581"/>
      <c r="R32" s="581"/>
      <c r="S32" s="581"/>
      <c r="T32" s="581"/>
      <c r="U32" s="581"/>
      <c r="V32" s="581"/>
      <c r="W32" s="581"/>
      <c r="X32" s="581"/>
      <c r="Y32" s="581"/>
      <c r="Z32" s="581"/>
      <c r="AA32" s="581"/>
      <c r="AB32" s="581"/>
      <c r="AC32" s="581"/>
      <c r="AD32" s="99"/>
      <c r="AG32" s="580" t="s">
        <v>109</v>
      </c>
      <c r="AH32" s="581"/>
      <c r="AI32" s="581"/>
      <c r="AJ32" s="581"/>
      <c r="AK32" s="581"/>
      <c r="AL32" s="581"/>
      <c r="AM32" s="581"/>
      <c r="AN32" s="581"/>
      <c r="AO32" s="581"/>
      <c r="AP32" s="581"/>
      <c r="AQ32" s="581"/>
      <c r="AR32" s="581"/>
      <c r="AS32" s="581"/>
      <c r="AT32" s="581"/>
      <c r="AU32" s="99"/>
      <c r="AX32" s="580" t="s">
        <v>109</v>
      </c>
      <c r="AY32" s="581"/>
      <c r="AZ32" s="581"/>
      <c r="BA32" s="581"/>
      <c r="BB32" s="581"/>
      <c r="BC32" s="581"/>
      <c r="BD32" s="581"/>
      <c r="BE32" s="581"/>
      <c r="BF32" s="581"/>
      <c r="BG32" s="581"/>
      <c r="BH32" s="581"/>
      <c r="BI32" s="581"/>
      <c r="BJ32" s="581"/>
      <c r="BK32" s="638"/>
    </row>
    <row r="33" spans="1:63" s="20" customFormat="1" ht="46.5" customHeight="1" x14ac:dyDescent="0.35">
      <c r="A33" s="582" t="s">
        <v>110</v>
      </c>
      <c r="B33" s="583"/>
      <c r="C33" s="583"/>
      <c r="D33" s="583"/>
      <c r="E33" s="583"/>
      <c r="F33" s="583"/>
      <c r="G33" s="583"/>
      <c r="H33" s="583"/>
      <c r="I33" s="583"/>
      <c r="J33" s="83" t="s">
        <v>111</v>
      </c>
      <c r="K33" s="83" t="s">
        <v>71</v>
      </c>
      <c r="L33" s="83" t="s">
        <v>72</v>
      </c>
      <c r="M33" s="38" t="s">
        <v>94</v>
      </c>
      <c r="P33" s="582" t="s">
        <v>110</v>
      </c>
      <c r="Q33" s="583"/>
      <c r="R33" s="583"/>
      <c r="S33" s="583"/>
      <c r="T33" s="583"/>
      <c r="U33" s="583"/>
      <c r="V33" s="583"/>
      <c r="W33" s="583"/>
      <c r="X33" s="583"/>
      <c r="Y33" s="101" t="s">
        <v>160</v>
      </c>
      <c r="Z33" s="83" t="s">
        <v>41</v>
      </c>
      <c r="AA33" s="83" t="s">
        <v>71</v>
      </c>
      <c r="AB33" s="83" t="s">
        <v>72</v>
      </c>
      <c r="AC33" s="101" t="s">
        <v>94</v>
      </c>
      <c r="AD33" s="35" t="s">
        <v>95</v>
      </c>
      <c r="AG33" s="582" t="s">
        <v>110</v>
      </c>
      <c r="AH33" s="583"/>
      <c r="AI33" s="583"/>
      <c r="AJ33" s="583"/>
      <c r="AK33" s="583"/>
      <c r="AL33" s="583"/>
      <c r="AM33" s="583"/>
      <c r="AN33" s="583"/>
      <c r="AO33" s="583"/>
      <c r="AP33" s="101" t="s">
        <v>160</v>
      </c>
      <c r="AQ33" s="83" t="s">
        <v>112</v>
      </c>
      <c r="AR33" s="83" t="s">
        <v>71</v>
      </c>
      <c r="AS33" s="83" t="s">
        <v>72</v>
      </c>
      <c r="AT33" s="101" t="s">
        <v>96</v>
      </c>
      <c r="AU33" s="35" t="s">
        <v>175</v>
      </c>
      <c r="AX33" s="582" t="s">
        <v>110</v>
      </c>
      <c r="AY33" s="583"/>
      <c r="AZ33" s="583"/>
      <c r="BA33" s="583"/>
      <c r="BB33" s="583"/>
      <c r="BC33" s="583"/>
      <c r="BD33" s="583"/>
      <c r="BE33" s="583"/>
      <c r="BF33" s="583"/>
      <c r="BG33" s="583"/>
      <c r="BH33" s="83" t="s">
        <v>41</v>
      </c>
      <c r="BI33" s="83" t="s">
        <v>71</v>
      </c>
      <c r="BJ33" s="83" t="s">
        <v>72</v>
      </c>
      <c r="BK33" s="38" t="s">
        <v>249</v>
      </c>
    </row>
    <row r="34" spans="1:63" x14ac:dyDescent="0.35">
      <c r="A34" s="7">
        <v>1</v>
      </c>
      <c r="B34" s="575">
        <f>'Year 2'!B34</f>
        <v>0</v>
      </c>
      <c r="C34" s="575"/>
      <c r="D34" s="575"/>
      <c r="E34" s="575"/>
      <c r="F34" s="575"/>
      <c r="G34" s="575"/>
      <c r="H34" s="575"/>
      <c r="I34" s="575"/>
      <c r="J34" s="12">
        <v>0</v>
      </c>
      <c r="K34" s="12">
        <v>0</v>
      </c>
      <c r="L34" s="12">
        <v>0</v>
      </c>
      <c r="M34" s="14">
        <f>SUM(J34:L34)</f>
        <v>0</v>
      </c>
      <c r="N34" s="6"/>
      <c r="P34" s="7">
        <v>1</v>
      </c>
      <c r="Q34" s="575">
        <f>'Year 2'!Q34</f>
        <v>0</v>
      </c>
      <c r="R34" s="575"/>
      <c r="S34" s="575"/>
      <c r="T34" s="575"/>
      <c r="U34" s="575"/>
      <c r="V34" s="575"/>
      <c r="W34" s="575"/>
      <c r="X34" s="575"/>
      <c r="Y34" s="90">
        <f>'Year 2'!AU34</f>
        <v>0</v>
      </c>
      <c r="Z34" s="12">
        <v>0</v>
      </c>
      <c r="AA34" s="12">
        <v>0</v>
      </c>
      <c r="AB34" s="12">
        <v>0</v>
      </c>
      <c r="AC34" s="57">
        <f>SUM(Z34:AB34)</f>
        <v>0</v>
      </c>
      <c r="AD34" s="58">
        <f>M34-AC34</f>
        <v>0</v>
      </c>
      <c r="AE34" s="6"/>
      <c r="AG34" s="7">
        <v>1</v>
      </c>
      <c r="AH34" s="575">
        <f>IF($S$86&lt;&gt;0, Q34, B34)</f>
        <v>0</v>
      </c>
      <c r="AI34" s="575"/>
      <c r="AJ34" s="575"/>
      <c r="AK34" s="575"/>
      <c r="AL34" s="575"/>
      <c r="AM34" s="575"/>
      <c r="AN34" s="575"/>
      <c r="AO34" s="575"/>
      <c r="AP34" s="67">
        <f>'Year 2'!AU34</f>
        <v>0</v>
      </c>
      <c r="AQ34" s="12">
        <v>0</v>
      </c>
      <c r="AR34" s="12">
        <v>0</v>
      </c>
      <c r="AS34" s="12">
        <v>0</v>
      </c>
      <c r="AT34" s="41">
        <f>SUM(AQ34:AS34)</f>
        <v>0</v>
      </c>
      <c r="AU34" s="42">
        <f>IF($S$86&lt;&gt;0, AC34+AP34-AT34, M34+AP34-AT34)</f>
        <v>0</v>
      </c>
      <c r="AX34" s="7">
        <v>1</v>
      </c>
      <c r="AY34" s="575"/>
      <c r="AZ34" s="575"/>
      <c r="BA34" s="575"/>
      <c r="BB34" s="575"/>
      <c r="BC34" s="575"/>
      <c r="BD34" s="575"/>
      <c r="BE34" s="575"/>
      <c r="BF34" s="575"/>
      <c r="BG34" s="575"/>
      <c r="BH34" s="12">
        <v>0</v>
      </c>
      <c r="BI34" s="12">
        <v>0</v>
      </c>
      <c r="BJ34" s="12">
        <v>0</v>
      </c>
      <c r="BK34" s="404">
        <f>SUM(BH34:BJ34)</f>
        <v>0</v>
      </c>
    </row>
    <row r="35" spans="1:63" x14ac:dyDescent="0.35">
      <c r="A35" s="7">
        <v>2</v>
      </c>
      <c r="B35" s="575">
        <f>'Year 2'!B35</f>
        <v>0</v>
      </c>
      <c r="C35" s="575"/>
      <c r="D35" s="575"/>
      <c r="E35" s="575"/>
      <c r="F35" s="575"/>
      <c r="G35" s="575"/>
      <c r="H35" s="575"/>
      <c r="I35" s="575"/>
      <c r="J35" s="12">
        <v>0</v>
      </c>
      <c r="K35" s="12">
        <v>0</v>
      </c>
      <c r="L35" s="12">
        <v>0</v>
      </c>
      <c r="M35" s="14">
        <f>SUM(J35:L35)</f>
        <v>0</v>
      </c>
      <c r="N35" s="6"/>
      <c r="P35" s="7">
        <v>2</v>
      </c>
      <c r="Q35" s="575">
        <f>'Year 2'!Q35</f>
        <v>0</v>
      </c>
      <c r="R35" s="575"/>
      <c r="S35" s="575"/>
      <c r="T35" s="575"/>
      <c r="U35" s="575"/>
      <c r="V35" s="575"/>
      <c r="W35" s="575"/>
      <c r="X35" s="575"/>
      <c r="Y35" s="90">
        <f>'Year 2'!AU35</f>
        <v>0</v>
      </c>
      <c r="Z35" s="12">
        <v>0</v>
      </c>
      <c r="AA35" s="12">
        <v>0</v>
      </c>
      <c r="AB35" s="12">
        <v>0</v>
      </c>
      <c r="AC35" s="57">
        <f>SUM(Z35:AB35)</f>
        <v>0</v>
      </c>
      <c r="AD35" s="58">
        <f>M35-AC35</f>
        <v>0</v>
      </c>
      <c r="AE35" s="6"/>
      <c r="AG35" s="7">
        <v>2</v>
      </c>
      <c r="AH35" s="575">
        <f t="shared" ref="AH35:AH36" si="60">IF($S$86&lt;&gt;0, Q35, B35)</f>
        <v>0</v>
      </c>
      <c r="AI35" s="575"/>
      <c r="AJ35" s="575"/>
      <c r="AK35" s="575"/>
      <c r="AL35" s="575"/>
      <c r="AM35" s="575"/>
      <c r="AN35" s="575"/>
      <c r="AO35" s="575"/>
      <c r="AP35" s="67">
        <f>'Year 2'!AU35</f>
        <v>0</v>
      </c>
      <c r="AQ35" s="12">
        <v>0</v>
      </c>
      <c r="AR35" s="12">
        <v>0</v>
      </c>
      <c r="AS35" s="12">
        <v>0</v>
      </c>
      <c r="AT35" s="41">
        <f>SUM(AQ35:AS35)</f>
        <v>0</v>
      </c>
      <c r="AU35" s="42">
        <f t="shared" ref="AU35:AU36" si="61">IF($S$86&lt;&gt;0, AC35+AP35-AT35, M35+AP35-AT35)</f>
        <v>0</v>
      </c>
      <c r="AX35" s="7">
        <v>2</v>
      </c>
      <c r="AY35" s="575"/>
      <c r="AZ35" s="575"/>
      <c r="BA35" s="575"/>
      <c r="BB35" s="575"/>
      <c r="BC35" s="575"/>
      <c r="BD35" s="575"/>
      <c r="BE35" s="575"/>
      <c r="BF35" s="575"/>
      <c r="BG35" s="575"/>
      <c r="BH35" s="12">
        <v>0</v>
      </c>
      <c r="BI35" s="12">
        <v>0</v>
      </c>
      <c r="BJ35" s="12">
        <v>0</v>
      </c>
      <c r="BK35" s="404">
        <f>SUM(BH35:BJ35)</f>
        <v>0</v>
      </c>
    </row>
    <row r="36" spans="1:63" x14ac:dyDescent="0.35">
      <c r="A36" s="7">
        <v>3</v>
      </c>
      <c r="B36" s="575">
        <f>'Year 2'!B36</f>
        <v>0</v>
      </c>
      <c r="C36" s="575"/>
      <c r="D36" s="575"/>
      <c r="E36" s="575"/>
      <c r="F36" s="575"/>
      <c r="G36" s="575"/>
      <c r="H36" s="575"/>
      <c r="I36" s="575"/>
      <c r="J36" s="12">
        <v>0</v>
      </c>
      <c r="K36" s="12">
        <v>0</v>
      </c>
      <c r="L36" s="12">
        <v>0</v>
      </c>
      <c r="M36" s="14">
        <f>SUM(J36:L36)</f>
        <v>0</v>
      </c>
      <c r="N36" s="6"/>
      <c r="P36" s="7">
        <v>3</v>
      </c>
      <c r="Q36" s="575">
        <f>'Year 2'!Q36</f>
        <v>0</v>
      </c>
      <c r="R36" s="575"/>
      <c r="S36" s="575"/>
      <c r="T36" s="575"/>
      <c r="U36" s="575"/>
      <c r="V36" s="575"/>
      <c r="W36" s="575"/>
      <c r="X36" s="575"/>
      <c r="Y36" s="90">
        <f>'Year 2'!AU36</f>
        <v>0</v>
      </c>
      <c r="Z36" s="12">
        <v>0</v>
      </c>
      <c r="AA36" s="12">
        <v>0</v>
      </c>
      <c r="AB36" s="12">
        <v>0</v>
      </c>
      <c r="AC36" s="57">
        <f>SUM(Z36:AB36)</f>
        <v>0</v>
      </c>
      <c r="AD36" s="58">
        <f>M36-AC36</f>
        <v>0</v>
      </c>
      <c r="AE36" s="6"/>
      <c r="AG36" s="7">
        <v>3</v>
      </c>
      <c r="AH36" s="575">
        <f t="shared" si="60"/>
        <v>0</v>
      </c>
      <c r="AI36" s="575"/>
      <c r="AJ36" s="575"/>
      <c r="AK36" s="575"/>
      <c r="AL36" s="575"/>
      <c r="AM36" s="575"/>
      <c r="AN36" s="575"/>
      <c r="AO36" s="575"/>
      <c r="AP36" s="67">
        <f>'Year 2'!AU36</f>
        <v>0</v>
      </c>
      <c r="AQ36" s="12">
        <v>0</v>
      </c>
      <c r="AR36" s="12">
        <v>0</v>
      </c>
      <c r="AS36" s="12">
        <v>0</v>
      </c>
      <c r="AT36" s="41">
        <f>SUM(AQ36:AS36)</f>
        <v>0</v>
      </c>
      <c r="AU36" s="42">
        <f t="shared" si="61"/>
        <v>0</v>
      </c>
      <c r="AX36" s="7">
        <v>3</v>
      </c>
      <c r="AY36" s="575"/>
      <c r="AZ36" s="575"/>
      <c r="BA36" s="575"/>
      <c r="BB36" s="575"/>
      <c r="BC36" s="575"/>
      <c r="BD36" s="575"/>
      <c r="BE36" s="575"/>
      <c r="BF36" s="575"/>
      <c r="BG36" s="575"/>
      <c r="BH36" s="12">
        <v>0</v>
      </c>
      <c r="BI36" s="12">
        <v>0</v>
      </c>
      <c r="BJ36" s="12">
        <v>0</v>
      </c>
      <c r="BK36" s="404">
        <f>SUM(BH36:BJ36)</f>
        <v>0</v>
      </c>
    </row>
    <row r="37" spans="1:63" ht="16" thickBot="1" x14ac:dyDescent="0.4">
      <c r="A37" s="578" t="s">
        <v>113</v>
      </c>
      <c r="B37" s="579"/>
      <c r="C37" s="579"/>
      <c r="D37" s="579"/>
      <c r="E37" s="579"/>
      <c r="F37" s="579"/>
      <c r="G37" s="579"/>
      <c r="H37" s="579"/>
      <c r="I37" s="579"/>
      <c r="J37" s="21">
        <f>SUM(J34:J36)</f>
        <v>0</v>
      </c>
      <c r="K37" s="21">
        <f t="shared" ref="K37:L37" si="62">SUM(K34:K36)</f>
        <v>0</v>
      </c>
      <c r="L37" s="21">
        <f t="shared" si="62"/>
        <v>0</v>
      </c>
      <c r="M37" s="15">
        <f>SUM(J37:L37)</f>
        <v>0</v>
      </c>
      <c r="N37" s="6"/>
      <c r="P37" s="578" t="s">
        <v>113</v>
      </c>
      <c r="Q37" s="579"/>
      <c r="R37" s="579"/>
      <c r="S37" s="579"/>
      <c r="T37" s="579"/>
      <c r="U37" s="579"/>
      <c r="V37" s="579"/>
      <c r="W37" s="579"/>
      <c r="X37" s="579"/>
      <c r="Y37" s="64">
        <f>SUM(Y34:Y36)</f>
        <v>0</v>
      </c>
      <c r="Z37" s="64">
        <f t="shared" ref="Z37:AD37" si="63">SUM(Z34:Z36)</f>
        <v>0</v>
      </c>
      <c r="AA37" s="64">
        <f t="shared" si="63"/>
        <v>0</v>
      </c>
      <c r="AB37" s="64">
        <f t="shared" si="63"/>
        <v>0</v>
      </c>
      <c r="AC37" s="64">
        <f t="shared" si="63"/>
        <v>0</v>
      </c>
      <c r="AD37" s="56">
        <f t="shared" si="63"/>
        <v>0</v>
      </c>
      <c r="AE37" s="6"/>
      <c r="AG37" s="578" t="s">
        <v>113</v>
      </c>
      <c r="AH37" s="579"/>
      <c r="AI37" s="579"/>
      <c r="AJ37" s="579"/>
      <c r="AK37" s="579"/>
      <c r="AL37" s="579"/>
      <c r="AM37" s="579"/>
      <c r="AN37" s="579"/>
      <c r="AO37" s="579"/>
      <c r="AP37" s="39">
        <f>SUM(AP34:AP36)</f>
        <v>0</v>
      </c>
      <c r="AQ37" s="39">
        <f>SUM(AQ34:AQ36)</f>
        <v>0</v>
      </c>
      <c r="AR37" s="39">
        <f t="shared" ref="AR37:AT37" si="64">SUM(AR34:AR36)</f>
        <v>0</v>
      </c>
      <c r="AS37" s="39">
        <f t="shared" si="64"/>
        <v>0</v>
      </c>
      <c r="AT37" s="39">
        <f t="shared" si="64"/>
        <v>0</v>
      </c>
      <c r="AU37" s="40">
        <f>IF($S$86&lt;&gt;0, AC37+AP37-AT37, M37+AP37-AT37)</f>
        <v>0</v>
      </c>
      <c r="AX37" s="578" t="s">
        <v>113</v>
      </c>
      <c r="AY37" s="579"/>
      <c r="AZ37" s="579"/>
      <c r="BA37" s="579"/>
      <c r="BB37" s="579"/>
      <c r="BC37" s="579"/>
      <c r="BD37" s="579"/>
      <c r="BE37" s="579"/>
      <c r="BF37" s="579"/>
      <c r="BG37" s="579"/>
      <c r="BH37" s="407">
        <f>SUM(BH34:BH36)</f>
        <v>0</v>
      </c>
      <c r="BI37" s="407">
        <f t="shared" ref="BI37:BK37" si="65">SUM(BI34:BI36)</f>
        <v>0</v>
      </c>
      <c r="BJ37" s="407">
        <f t="shared" si="65"/>
        <v>0</v>
      </c>
      <c r="BK37" s="423">
        <f t="shared" si="65"/>
        <v>0</v>
      </c>
    </row>
    <row r="38" spans="1:63" ht="3.75" customHeight="1" thickBot="1" x14ac:dyDescent="0.4">
      <c r="A38" s="20"/>
      <c r="B38" s="20"/>
      <c r="C38" s="20"/>
      <c r="D38" s="20"/>
      <c r="E38" s="20"/>
      <c r="F38" s="20"/>
      <c r="G38" s="20"/>
      <c r="H38" s="20"/>
      <c r="I38" s="20"/>
      <c r="J38" s="5"/>
      <c r="K38" s="5"/>
      <c r="L38" s="5"/>
      <c r="M38" s="5"/>
      <c r="N38" s="6"/>
      <c r="P38" s="20"/>
      <c r="Q38" s="20"/>
      <c r="R38" s="20"/>
      <c r="S38" s="20"/>
      <c r="T38" s="20"/>
      <c r="U38" s="20"/>
      <c r="V38" s="20"/>
      <c r="W38" s="20"/>
      <c r="X38" s="2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ht="46.5" customHeight="1" x14ac:dyDescent="0.35">
      <c r="A39" s="580" t="s">
        <v>114</v>
      </c>
      <c r="B39" s="581"/>
      <c r="C39" s="581"/>
      <c r="D39" s="581"/>
      <c r="E39" s="581"/>
      <c r="F39" s="581"/>
      <c r="G39" s="581"/>
      <c r="H39" s="581"/>
      <c r="I39" s="581"/>
      <c r="J39" s="84" t="s">
        <v>111</v>
      </c>
      <c r="K39" s="84" t="s">
        <v>71</v>
      </c>
      <c r="L39" s="84" t="s">
        <v>72</v>
      </c>
      <c r="M39" s="99" t="s">
        <v>94</v>
      </c>
      <c r="P39" s="580" t="s">
        <v>114</v>
      </c>
      <c r="Q39" s="581"/>
      <c r="R39" s="581"/>
      <c r="S39" s="581"/>
      <c r="T39" s="581"/>
      <c r="U39" s="581"/>
      <c r="V39" s="581"/>
      <c r="W39" s="581"/>
      <c r="X39" s="581"/>
      <c r="Y39" s="94" t="s">
        <v>160</v>
      </c>
      <c r="Z39" s="84" t="s">
        <v>41</v>
      </c>
      <c r="AA39" s="84" t="s">
        <v>71</v>
      </c>
      <c r="AB39" s="84" t="s">
        <v>72</v>
      </c>
      <c r="AC39" s="94" t="s">
        <v>94</v>
      </c>
      <c r="AD39" s="36" t="s">
        <v>95</v>
      </c>
      <c r="AG39" s="580" t="s">
        <v>114</v>
      </c>
      <c r="AH39" s="581"/>
      <c r="AI39" s="581"/>
      <c r="AJ39" s="581"/>
      <c r="AK39" s="581"/>
      <c r="AL39" s="581"/>
      <c r="AM39" s="581"/>
      <c r="AN39" s="581"/>
      <c r="AO39" s="581"/>
      <c r="AP39" s="94" t="s">
        <v>160</v>
      </c>
      <c r="AQ39" s="84" t="s">
        <v>112</v>
      </c>
      <c r="AR39" s="84" t="s">
        <v>71</v>
      </c>
      <c r="AS39" s="84" t="s">
        <v>72</v>
      </c>
      <c r="AT39" s="94" t="s">
        <v>96</v>
      </c>
      <c r="AU39" s="36" t="s">
        <v>175</v>
      </c>
      <c r="AX39" s="580" t="s">
        <v>114</v>
      </c>
      <c r="AY39" s="581"/>
      <c r="AZ39" s="581"/>
      <c r="BA39" s="581"/>
      <c r="BB39" s="581"/>
      <c r="BC39" s="581"/>
      <c r="BD39" s="581"/>
      <c r="BE39" s="581"/>
      <c r="BF39" s="581"/>
      <c r="BG39" s="581"/>
      <c r="BH39" s="84" t="s">
        <v>41</v>
      </c>
      <c r="BI39" s="84" t="s">
        <v>71</v>
      </c>
      <c r="BJ39" s="84" t="s">
        <v>72</v>
      </c>
      <c r="BK39" s="99" t="s">
        <v>249</v>
      </c>
    </row>
    <row r="40" spans="1:63" x14ac:dyDescent="0.35">
      <c r="A40" s="7">
        <v>1</v>
      </c>
      <c r="B40" s="575">
        <f>'Year 2'!B40</f>
        <v>0</v>
      </c>
      <c r="C40" s="575"/>
      <c r="D40" s="575"/>
      <c r="E40" s="575"/>
      <c r="F40" s="575"/>
      <c r="G40" s="575"/>
      <c r="H40" s="575"/>
      <c r="I40" s="575"/>
      <c r="J40" s="12">
        <v>0</v>
      </c>
      <c r="K40" s="12">
        <v>0</v>
      </c>
      <c r="L40" s="12">
        <v>0</v>
      </c>
      <c r="M40" s="14">
        <f>SUM(J40:L40)</f>
        <v>0</v>
      </c>
      <c r="N40" s="6"/>
      <c r="P40" s="7">
        <v>1</v>
      </c>
      <c r="Q40" s="718">
        <f>'Year 2'!Q40</f>
        <v>0</v>
      </c>
      <c r="R40" s="718"/>
      <c r="S40" s="718"/>
      <c r="T40" s="718"/>
      <c r="U40" s="718"/>
      <c r="V40" s="718"/>
      <c r="W40" s="718"/>
      <c r="X40" s="718"/>
      <c r="Y40" s="90">
        <f>'Year 2'!AU40</f>
        <v>0</v>
      </c>
      <c r="Z40" s="12">
        <v>0</v>
      </c>
      <c r="AA40" s="12">
        <v>0</v>
      </c>
      <c r="AB40" s="12">
        <v>0</v>
      </c>
      <c r="AC40" s="57">
        <f>SUM(Z40:AB40)</f>
        <v>0</v>
      </c>
      <c r="AD40" s="58">
        <f>M40-AC40</f>
        <v>0</v>
      </c>
      <c r="AE40" s="6"/>
      <c r="AG40" s="7">
        <v>1</v>
      </c>
      <c r="AH40" s="575">
        <f>IF($S$86&lt;&gt;0, Q40, B40)</f>
        <v>0</v>
      </c>
      <c r="AI40" s="575"/>
      <c r="AJ40" s="575"/>
      <c r="AK40" s="575"/>
      <c r="AL40" s="575"/>
      <c r="AM40" s="575"/>
      <c r="AN40" s="575"/>
      <c r="AO40" s="575"/>
      <c r="AP40" s="67">
        <f>'Year 2'!AU40</f>
        <v>0</v>
      </c>
      <c r="AQ40" s="12">
        <v>0</v>
      </c>
      <c r="AR40" s="12">
        <v>0</v>
      </c>
      <c r="AS40" s="12">
        <v>0</v>
      </c>
      <c r="AT40" s="41">
        <f>SUM(AQ40:AS40)</f>
        <v>0</v>
      </c>
      <c r="AU40" s="42">
        <f>IF($S$86&lt;&gt;0, AC40+AP40-AT40, M40+AP40-AT40)</f>
        <v>0</v>
      </c>
      <c r="AX40" s="7">
        <v>1</v>
      </c>
      <c r="AY40" s="575"/>
      <c r="AZ40" s="575"/>
      <c r="BA40" s="575"/>
      <c r="BB40" s="575"/>
      <c r="BC40" s="575"/>
      <c r="BD40" s="575"/>
      <c r="BE40" s="575"/>
      <c r="BF40" s="575"/>
      <c r="BG40" s="575"/>
      <c r="BH40" s="12">
        <v>0</v>
      </c>
      <c r="BI40" s="12">
        <v>0</v>
      </c>
      <c r="BJ40" s="12">
        <v>0</v>
      </c>
      <c r="BK40" s="404">
        <f>SUM(BH40:BJ40)</f>
        <v>0</v>
      </c>
    </row>
    <row r="41" spans="1:63" x14ac:dyDescent="0.35">
      <c r="A41" s="7">
        <v>2</v>
      </c>
      <c r="B41" s="575">
        <f>'Year 2'!B41</f>
        <v>0</v>
      </c>
      <c r="C41" s="575"/>
      <c r="D41" s="575"/>
      <c r="E41" s="575"/>
      <c r="F41" s="575"/>
      <c r="G41" s="575"/>
      <c r="H41" s="575"/>
      <c r="I41" s="575"/>
      <c r="J41" s="12">
        <v>0</v>
      </c>
      <c r="K41" s="12">
        <v>0</v>
      </c>
      <c r="L41" s="12">
        <v>0</v>
      </c>
      <c r="M41" s="14">
        <f>SUM(J41:L41)</f>
        <v>0</v>
      </c>
      <c r="N41" s="6"/>
      <c r="P41" s="7">
        <v>2</v>
      </c>
      <c r="Q41" s="718">
        <f>'Year 2'!Q41</f>
        <v>0</v>
      </c>
      <c r="R41" s="718"/>
      <c r="S41" s="718"/>
      <c r="T41" s="718"/>
      <c r="U41" s="718"/>
      <c r="V41" s="718"/>
      <c r="W41" s="718"/>
      <c r="X41" s="718"/>
      <c r="Y41" s="90">
        <f>'Year 2'!AU41</f>
        <v>0</v>
      </c>
      <c r="Z41" s="12">
        <v>0</v>
      </c>
      <c r="AA41" s="12">
        <v>0</v>
      </c>
      <c r="AB41" s="12">
        <v>0</v>
      </c>
      <c r="AC41" s="57">
        <f>SUM(Z41:AB41)</f>
        <v>0</v>
      </c>
      <c r="AD41" s="58">
        <f>M41-AC41</f>
        <v>0</v>
      </c>
      <c r="AE41" s="6"/>
      <c r="AG41" s="7">
        <v>2</v>
      </c>
      <c r="AH41" s="575">
        <f t="shared" ref="AH41:AH42" si="66">IF($S$86&lt;&gt;0, Q41, B41)</f>
        <v>0</v>
      </c>
      <c r="AI41" s="575"/>
      <c r="AJ41" s="575"/>
      <c r="AK41" s="575"/>
      <c r="AL41" s="575"/>
      <c r="AM41" s="575"/>
      <c r="AN41" s="575"/>
      <c r="AO41" s="575"/>
      <c r="AP41" s="67">
        <f>'Year 2'!AU41</f>
        <v>0</v>
      </c>
      <c r="AQ41" s="12">
        <v>0</v>
      </c>
      <c r="AR41" s="12">
        <v>0</v>
      </c>
      <c r="AS41" s="12">
        <v>0</v>
      </c>
      <c r="AT41" s="41">
        <f>SUM(AQ41:AS41)</f>
        <v>0</v>
      </c>
      <c r="AU41" s="42">
        <f t="shared" ref="AU41:AU42" si="67">IF($S$86&lt;&gt;0, AC41+AP41-AT41, M41+AP41-AT41)</f>
        <v>0</v>
      </c>
      <c r="AX41" s="7">
        <v>2</v>
      </c>
      <c r="AY41" s="575"/>
      <c r="AZ41" s="575"/>
      <c r="BA41" s="575"/>
      <c r="BB41" s="575"/>
      <c r="BC41" s="575"/>
      <c r="BD41" s="575"/>
      <c r="BE41" s="575"/>
      <c r="BF41" s="575"/>
      <c r="BG41" s="575"/>
      <c r="BH41" s="12">
        <v>0</v>
      </c>
      <c r="BI41" s="12">
        <v>0</v>
      </c>
      <c r="BJ41" s="12">
        <v>0</v>
      </c>
      <c r="BK41" s="404">
        <f>SUM(BH41:BJ41)</f>
        <v>0</v>
      </c>
    </row>
    <row r="42" spans="1:63" x14ac:dyDescent="0.35">
      <c r="A42" s="7">
        <v>3</v>
      </c>
      <c r="B42" s="575">
        <f>'Year 2'!B42</f>
        <v>0</v>
      </c>
      <c r="C42" s="575"/>
      <c r="D42" s="575"/>
      <c r="E42" s="575"/>
      <c r="F42" s="575"/>
      <c r="G42" s="575"/>
      <c r="H42" s="575"/>
      <c r="I42" s="575"/>
      <c r="J42" s="12">
        <v>0</v>
      </c>
      <c r="K42" s="12">
        <v>0</v>
      </c>
      <c r="L42" s="12">
        <v>0</v>
      </c>
      <c r="M42" s="14">
        <f>SUM(J42:L42)</f>
        <v>0</v>
      </c>
      <c r="N42" s="6"/>
      <c r="P42" s="7">
        <v>3</v>
      </c>
      <c r="Q42" s="718">
        <f>'Year 2'!Q42</f>
        <v>0</v>
      </c>
      <c r="R42" s="718"/>
      <c r="S42" s="718"/>
      <c r="T42" s="718"/>
      <c r="U42" s="718"/>
      <c r="V42" s="718"/>
      <c r="W42" s="718"/>
      <c r="X42" s="718"/>
      <c r="Y42" s="90">
        <f>'Year 2'!AU42</f>
        <v>0</v>
      </c>
      <c r="Z42" s="12">
        <v>0</v>
      </c>
      <c r="AA42" s="12">
        <v>0</v>
      </c>
      <c r="AB42" s="12">
        <v>0</v>
      </c>
      <c r="AC42" s="57">
        <f>SUM(Z42:AB42)</f>
        <v>0</v>
      </c>
      <c r="AD42" s="58">
        <f>M42-AC42</f>
        <v>0</v>
      </c>
      <c r="AE42" s="6"/>
      <c r="AG42" s="7">
        <v>3</v>
      </c>
      <c r="AH42" s="575">
        <f t="shared" si="66"/>
        <v>0</v>
      </c>
      <c r="AI42" s="575"/>
      <c r="AJ42" s="575"/>
      <c r="AK42" s="575"/>
      <c r="AL42" s="575"/>
      <c r="AM42" s="575"/>
      <c r="AN42" s="575"/>
      <c r="AO42" s="575"/>
      <c r="AP42" s="67">
        <f>'Year 2'!AU42</f>
        <v>0</v>
      </c>
      <c r="AQ42" s="12">
        <v>0</v>
      </c>
      <c r="AR42" s="12">
        <v>0</v>
      </c>
      <c r="AS42" s="12">
        <v>0</v>
      </c>
      <c r="AT42" s="41">
        <f>SUM(AQ42:AS42)</f>
        <v>0</v>
      </c>
      <c r="AU42" s="42">
        <f t="shared" si="67"/>
        <v>0</v>
      </c>
      <c r="AX42" s="7">
        <v>3</v>
      </c>
      <c r="AY42" s="575"/>
      <c r="AZ42" s="575"/>
      <c r="BA42" s="575"/>
      <c r="BB42" s="575"/>
      <c r="BC42" s="575"/>
      <c r="BD42" s="575"/>
      <c r="BE42" s="575"/>
      <c r="BF42" s="575"/>
      <c r="BG42" s="575"/>
      <c r="BH42" s="12">
        <v>0</v>
      </c>
      <c r="BI42" s="12">
        <v>0</v>
      </c>
      <c r="BJ42" s="12">
        <v>0</v>
      </c>
      <c r="BK42" s="404">
        <f>SUM(BH42:BJ42)</f>
        <v>0</v>
      </c>
    </row>
    <row r="43" spans="1:63" ht="16" thickBot="1" x14ac:dyDescent="0.4">
      <c r="A43" s="578" t="s">
        <v>115</v>
      </c>
      <c r="B43" s="579"/>
      <c r="C43" s="579"/>
      <c r="D43" s="579"/>
      <c r="E43" s="579"/>
      <c r="F43" s="579"/>
      <c r="G43" s="579"/>
      <c r="H43" s="579"/>
      <c r="I43" s="579"/>
      <c r="J43" s="21">
        <f>SUM(J40:J42)</f>
        <v>0</v>
      </c>
      <c r="K43" s="21">
        <f t="shared" ref="K43:L43" si="68">SUM(K40:K42)</f>
        <v>0</v>
      </c>
      <c r="L43" s="21">
        <f t="shared" si="68"/>
        <v>0</v>
      </c>
      <c r="M43" s="15">
        <f>SUM(J43:L43)</f>
        <v>0</v>
      </c>
      <c r="N43" s="6"/>
      <c r="P43" s="578" t="s">
        <v>115</v>
      </c>
      <c r="Q43" s="579"/>
      <c r="R43" s="579"/>
      <c r="S43" s="579"/>
      <c r="T43" s="579"/>
      <c r="U43" s="579"/>
      <c r="V43" s="579"/>
      <c r="W43" s="579"/>
      <c r="X43" s="579"/>
      <c r="Y43" s="64">
        <f>SUM(Y40:Y42)</f>
        <v>0</v>
      </c>
      <c r="Z43" s="64">
        <f>SUM(Z40:Z42)</f>
        <v>0</v>
      </c>
      <c r="AA43" s="64">
        <f t="shared" ref="AA43:AD43" si="69">SUM(AA40:AA42)</f>
        <v>0</v>
      </c>
      <c r="AB43" s="64">
        <f t="shared" si="69"/>
        <v>0</v>
      </c>
      <c r="AC43" s="64">
        <f t="shared" si="69"/>
        <v>0</v>
      </c>
      <c r="AD43" s="56">
        <f t="shared" si="69"/>
        <v>0</v>
      </c>
      <c r="AE43" s="6"/>
      <c r="AG43" s="578" t="s">
        <v>115</v>
      </c>
      <c r="AH43" s="579"/>
      <c r="AI43" s="579"/>
      <c r="AJ43" s="579"/>
      <c r="AK43" s="579"/>
      <c r="AL43" s="579"/>
      <c r="AM43" s="579"/>
      <c r="AN43" s="579"/>
      <c r="AO43" s="579"/>
      <c r="AP43" s="39">
        <f>SUM(AP40:AP42)</f>
        <v>0</v>
      </c>
      <c r="AQ43" s="39">
        <f>SUM(AQ40:AQ42)</f>
        <v>0</v>
      </c>
      <c r="AR43" s="39">
        <f t="shared" ref="AR43:AT43" si="70">SUM(AR40:AR42)</f>
        <v>0</v>
      </c>
      <c r="AS43" s="39">
        <f t="shared" si="70"/>
        <v>0</v>
      </c>
      <c r="AT43" s="39">
        <f t="shared" si="70"/>
        <v>0</v>
      </c>
      <c r="AU43" s="40">
        <f>IF($S$86&lt;&gt;0, AC43+AP43-AT43, M43+AP43-AT43)</f>
        <v>0</v>
      </c>
      <c r="AX43" s="578" t="s">
        <v>115</v>
      </c>
      <c r="AY43" s="579"/>
      <c r="AZ43" s="579"/>
      <c r="BA43" s="579"/>
      <c r="BB43" s="579"/>
      <c r="BC43" s="579"/>
      <c r="BD43" s="579"/>
      <c r="BE43" s="579"/>
      <c r="BF43" s="579"/>
      <c r="BG43" s="579"/>
      <c r="BH43" s="407">
        <f>SUM(BH40:BH42)</f>
        <v>0</v>
      </c>
      <c r="BI43" s="407">
        <f t="shared" ref="BI43:BK43" si="71">SUM(BI40:BI42)</f>
        <v>0</v>
      </c>
      <c r="BJ43" s="407">
        <f t="shared" si="71"/>
        <v>0</v>
      </c>
      <c r="BK43" s="423">
        <f t="shared" si="71"/>
        <v>0</v>
      </c>
    </row>
    <row r="44" spans="1:63" ht="3.75" customHeight="1" thickBot="1" x14ac:dyDescent="0.4">
      <c r="A44" s="20"/>
      <c r="B44" s="20"/>
      <c r="C44" s="20"/>
      <c r="D44" s="20"/>
      <c r="E44" s="20"/>
      <c r="F44" s="20"/>
      <c r="G44" s="20"/>
      <c r="H44" s="20"/>
      <c r="I44" s="20"/>
      <c r="J44" s="5"/>
      <c r="K44" s="5"/>
      <c r="L44" s="5"/>
      <c r="M44" s="5"/>
      <c r="N44" s="6"/>
      <c r="P44" s="20"/>
      <c r="Q44" s="20"/>
      <c r="R44" s="20"/>
      <c r="S44" s="20"/>
      <c r="T44" s="20"/>
      <c r="U44" s="20"/>
      <c r="V44" s="20"/>
      <c r="W44" s="20"/>
      <c r="X44" s="2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ht="46.5" customHeight="1" x14ac:dyDescent="0.35">
      <c r="A45" s="580" t="s">
        <v>116</v>
      </c>
      <c r="B45" s="581"/>
      <c r="C45" s="581"/>
      <c r="D45" s="581"/>
      <c r="E45" s="581"/>
      <c r="F45" s="581"/>
      <c r="G45" s="581"/>
      <c r="H45" s="581"/>
      <c r="I45" s="581"/>
      <c r="J45" s="84" t="s">
        <v>111</v>
      </c>
      <c r="K45" s="84" t="s">
        <v>71</v>
      </c>
      <c r="L45" s="84" t="s">
        <v>72</v>
      </c>
      <c r="M45" s="99" t="s">
        <v>94</v>
      </c>
      <c r="P45" s="580" t="s">
        <v>116</v>
      </c>
      <c r="Q45" s="581"/>
      <c r="R45" s="581"/>
      <c r="S45" s="581"/>
      <c r="T45" s="581"/>
      <c r="U45" s="581"/>
      <c r="V45" s="581"/>
      <c r="W45" s="581"/>
      <c r="X45" s="581"/>
      <c r="Y45" s="94" t="s">
        <v>160</v>
      </c>
      <c r="Z45" s="84" t="s">
        <v>41</v>
      </c>
      <c r="AA45" s="84" t="s">
        <v>71</v>
      </c>
      <c r="AB45" s="84" t="s">
        <v>72</v>
      </c>
      <c r="AC45" s="94" t="s">
        <v>94</v>
      </c>
      <c r="AD45" s="36" t="s">
        <v>95</v>
      </c>
      <c r="AG45" s="580" t="s">
        <v>116</v>
      </c>
      <c r="AH45" s="581"/>
      <c r="AI45" s="581"/>
      <c r="AJ45" s="581"/>
      <c r="AK45" s="581"/>
      <c r="AL45" s="581"/>
      <c r="AM45" s="581"/>
      <c r="AN45" s="581"/>
      <c r="AO45" s="581"/>
      <c r="AP45" s="94" t="s">
        <v>160</v>
      </c>
      <c r="AQ45" s="84" t="s">
        <v>112</v>
      </c>
      <c r="AR45" s="84" t="s">
        <v>71</v>
      </c>
      <c r="AS45" s="84" t="s">
        <v>72</v>
      </c>
      <c r="AT45" s="94" t="s">
        <v>96</v>
      </c>
      <c r="AU45" s="36" t="s">
        <v>175</v>
      </c>
      <c r="AX45" s="580" t="s">
        <v>116</v>
      </c>
      <c r="AY45" s="581"/>
      <c r="AZ45" s="581"/>
      <c r="BA45" s="581"/>
      <c r="BB45" s="581"/>
      <c r="BC45" s="581"/>
      <c r="BD45" s="581"/>
      <c r="BE45" s="581"/>
      <c r="BF45" s="581"/>
      <c r="BG45" s="581"/>
      <c r="BH45" s="84" t="s">
        <v>41</v>
      </c>
      <c r="BI45" s="84" t="s">
        <v>71</v>
      </c>
      <c r="BJ45" s="84" t="s">
        <v>72</v>
      </c>
      <c r="BK45" s="99" t="s">
        <v>96</v>
      </c>
    </row>
    <row r="46" spans="1:63" x14ac:dyDescent="0.35">
      <c r="A46" s="7">
        <v>1</v>
      </c>
      <c r="B46" s="744">
        <f>'Year 2'!B46</f>
        <v>0</v>
      </c>
      <c r="C46" s="745"/>
      <c r="D46" s="745"/>
      <c r="E46" s="745"/>
      <c r="F46" s="745"/>
      <c r="G46" s="745"/>
      <c r="H46" s="745"/>
      <c r="I46" s="746"/>
      <c r="J46" s="12">
        <v>0</v>
      </c>
      <c r="K46" s="12">
        <v>0</v>
      </c>
      <c r="L46" s="12">
        <v>0</v>
      </c>
      <c r="M46" s="14">
        <f>SUM(J46:L46)</f>
        <v>0</v>
      </c>
      <c r="N46" s="6"/>
      <c r="P46" s="7">
        <v>1</v>
      </c>
      <c r="Q46" s="705">
        <f>'Year 2'!Q46</f>
        <v>0</v>
      </c>
      <c r="R46" s="706"/>
      <c r="S46" s="706"/>
      <c r="T46" s="706"/>
      <c r="U46" s="706"/>
      <c r="V46" s="706"/>
      <c r="W46" s="706"/>
      <c r="X46" s="707"/>
      <c r="Y46" s="90">
        <f>'Year 2'!AU46</f>
        <v>0</v>
      </c>
      <c r="Z46" s="12">
        <v>0</v>
      </c>
      <c r="AA46" s="12">
        <v>0</v>
      </c>
      <c r="AB46" s="12">
        <v>0</v>
      </c>
      <c r="AC46" s="57">
        <f>SUM(Z46:AB46)</f>
        <v>0</v>
      </c>
      <c r="AD46" s="58">
        <f t="shared" ref="AD46:AD57" si="72">M46-AC46</f>
        <v>0</v>
      </c>
      <c r="AE46" s="6"/>
      <c r="AG46" s="7">
        <v>1</v>
      </c>
      <c r="AH46" s="603">
        <f>IF($S$86&lt;&gt;0, Q46, B46)</f>
        <v>0</v>
      </c>
      <c r="AI46" s="604"/>
      <c r="AJ46" s="604"/>
      <c r="AK46" s="604"/>
      <c r="AL46" s="604"/>
      <c r="AM46" s="604"/>
      <c r="AN46" s="604"/>
      <c r="AO46" s="605"/>
      <c r="AP46" s="67">
        <f>'Year 2'!AU46</f>
        <v>0</v>
      </c>
      <c r="AQ46" s="12">
        <v>0</v>
      </c>
      <c r="AR46" s="12">
        <v>0</v>
      </c>
      <c r="AS46" s="12">
        <v>0</v>
      </c>
      <c r="AT46" s="41">
        <f t="shared" ref="AT46:AT57" si="73">SUM(AQ46:AS46)</f>
        <v>0</v>
      </c>
      <c r="AU46" s="42">
        <f>IF($S$86&lt;&gt;0, AC46+AP46-AT46, M46+AP46-AT46)</f>
        <v>0</v>
      </c>
      <c r="AX46" s="7">
        <v>1</v>
      </c>
      <c r="AY46" s="687"/>
      <c r="AZ46" s="688"/>
      <c r="BA46" s="688"/>
      <c r="BB46" s="688"/>
      <c r="BC46" s="688"/>
      <c r="BD46" s="688"/>
      <c r="BE46" s="688"/>
      <c r="BF46" s="688"/>
      <c r="BG46" s="689"/>
      <c r="BH46" s="12">
        <v>0</v>
      </c>
      <c r="BI46" s="12">
        <v>0</v>
      </c>
      <c r="BJ46" s="12">
        <v>0</v>
      </c>
      <c r="BK46" s="404">
        <f t="shared" ref="BK46:BK48" si="74">SUM(BH46:BJ46)</f>
        <v>0</v>
      </c>
    </row>
    <row r="47" spans="1:63" x14ac:dyDescent="0.35">
      <c r="A47" s="7">
        <v>2</v>
      </c>
      <c r="B47" s="744">
        <f>'Year 2'!B47</f>
        <v>0</v>
      </c>
      <c r="C47" s="745"/>
      <c r="D47" s="745"/>
      <c r="E47" s="745"/>
      <c r="F47" s="745"/>
      <c r="G47" s="745"/>
      <c r="H47" s="745"/>
      <c r="I47" s="746"/>
      <c r="J47" s="12">
        <v>0</v>
      </c>
      <c r="K47" s="12">
        <v>0</v>
      </c>
      <c r="L47" s="12">
        <v>0</v>
      </c>
      <c r="M47" s="14">
        <f t="shared" ref="M47:M58" si="75">SUM(J47:L47)</f>
        <v>0</v>
      </c>
      <c r="N47" s="6"/>
      <c r="P47" s="7">
        <v>2</v>
      </c>
      <c r="Q47" s="705">
        <f>'Year 2'!Q47</f>
        <v>0</v>
      </c>
      <c r="R47" s="706"/>
      <c r="S47" s="706"/>
      <c r="T47" s="706"/>
      <c r="U47" s="706"/>
      <c r="V47" s="706"/>
      <c r="W47" s="706"/>
      <c r="X47" s="707"/>
      <c r="Y47" s="90">
        <f>'Year 2'!AU47</f>
        <v>0</v>
      </c>
      <c r="Z47" s="12">
        <v>0</v>
      </c>
      <c r="AA47" s="12">
        <v>0</v>
      </c>
      <c r="AB47" s="12">
        <v>0</v>
      </c>
      <c r="AC47" s="57">
        <f>SUM(Z47:AB47)</f>
        <v>0</v>
      </c>
      <c r="AD47" s="58">
        <f t="shared" si="72"/>
        <v>0</v>
      </c>
      <c r="AE47" s="6"/>
      <c r="AG47" s="7">
        <v>2</v>
      </c>
      <c r="AH47" s="603">
        <f t="shared" ref="AH47:AH57" si="76">IF($S$86&lt;&gt;0, Q47, B47)</f>
        <v>0</v>
      </c>
      <c r="AI47" s="604"/>
      <c r="AJ47" s="604"/>
      <c r="AK47" s="604"/>
      <c r="AL47" s="604"/>
      <c r="AM47" s="604"/>
      <c r="AN47" s="604"/>
      <c r="AO47" s="605"/>
      <c r="AP47" s="67">
        <f>'Year 2'!AU47</f>
        <v>0</v>
      </c>
      <c r="AQ47" s="12">
        <v>0</v>
      </c>
      <c r="AR47" s="12">
        <v>0</v>
      </c>
      <c r="AS47" s="12">
        <v>0</v>
      </c>
      <c r="AT47" s="41">
        <f t="shared" si="73"/>
        <v>0</v>
      </c>
      <c r="AU47" s="42">
        <f t="shared" ref="AU47:AU57" si="77">IF($S$86&lt;&gt;0, AC47+AP47-AT47, M47+AP47-AT47)</f>
        <v>0</v>
      </c>
      <c r="AX47" s="7">
        <v>2</v>
      </c>
      <c r="AY47" s="687"/>
      <c r="AZ47" s="688"/>
      <c r="BA47" s="688"/>
      <c r="BB47" s="688"/>
      <c r="BC47" s="688"/>
      <c r="BD47" s="688"/>
      <c r="BE47" s="688"/>
      <c r="BF47" s="688"/>
      <c r="BG47" s="689"/>
      <c r="BH47" s="12">
        <v>0</v>
      </c>
      <c r="BI47" s="12">
        <v>0</v>
      </c>
      <c r="BJ47" s="12">
        <v>0</v>
      </c>
      <c r="BK47" s="404">
        <f t="shared" si="74"/>
        <v>0</v>
      </c>
    </row>
    <row r="48" spans="1:63" x14ac:dyDescent="0.35">
      <c r="A48" s="7">
        <v>3</v>
      </c>
      <c r="B48" s="744">
        <f>'Year 2'!B48</f>
        <v>0</v>
      </c>
      <c r="C48" s="745"/>
      <c r="D48" s="745"/>
      <c r="E48" s="745"/>
      <c r="F48" s="745"/>
      <c r="G48" s="745"/>
      <c r="H48" s="745"/>
      <c r="I48" s="746"/>
      <c r="J48" s="12">
        <v>0</v>
      </c>
      <c r="K48" s="12">
        <v>0</v>
      </c>
      <c r="L48" s="12">
        <v>0</v>
      </c>
      <c r="M48" s="14">
        <f>SUM(J48:L48)</f>
        <v>0</v>
      </c>
      <c r="N48" s="6"/>
      <c r="P48" s="7">
        <v>3</v>
      </c>
      <c r="Q48" s="705">
        <f>'Year 2'!Q48</f>
        <v>0</v>
      </c>
      <c r="R48" s="706"/>
      <c r="S48" s="706"/>
      <c r="T48" s="706"/>
      <c r="U48" s="706"/>
      <c r="V48" s="706"/>
      <c r="W48" s="706"/>
      <c r="X48" s="707"/>
      <c r="Y48" s="90">
        <f>'Year 2'!AU48</f>
        <v>0</v>
      </c>
      <c r="Z48" s="12">
        <v>0</v>
      </c>
      <c r="AA48" s="12">
        <v>0</v>
      </c>
      <c r="AB48" s="12">
        <v>0</v>
      </c>
      <c r="AC48" s="57">
        <f>SUM(Z48:AB48)</f>
        <v>0</v>
      </c>
      <c r="AD48" s="58">
        <f t="shared" si="72"/>
        <v>0</v>
      </c>
      <c r="AE48" s="6"/>
      <c r="AG48" s="7">
        <v>3</v>
      </c>
      <c r="AH48" s="603">
        <f t="shared" si="76"/>
        <v>0</v>
      </c>
      <c r="AI48" s="604"/>
      <c r="AJ48" s="604"/>
      <c r="AK48" s="604"/>
      <c r="AL48" s="604"/>
      <c r="AM48" s="604"/>
      <c r="AN48" s="604"/>
      <c r="AO48" s="605"/>
      <c r="AP48" s="67">
        <f>'Year 2'!AU48</f>
        <v>0</v>
      </c>
      <c r="AQ48" s="12">
        <v>0</v>
      </c>
      <c r="AR48" s="12">
        <v>0</v>
      </c>
      <c r="AS48" s="12">
        <v>0</v>
      </c>
      <c r="AT48" s="41">
        <f t="shared" si="73"/>
        <v>0</v>
      </c>
      <c r="AU48" s="42">
        <f t="shared" si="77"/>
        <v>0</v>
      </c>
      <c r="AX48" s="7">
        <v>3</v>
      </c>
      <c r="AY48" s="687"/>
      <c r="AZ48" s="688"/>
      <c r="BA48" s="688"/>
      <c r="BB48" s="688"/>
      <c r="BC48" s="688"/>
      <c r="BD48" s="688"/>
      <c r="BE48" s="688"/>
      <c r="BF48" s="688"/>
      <c r="BG48" s="689"/>
      <c r="BH48" s="12">
        <v>0</v>
      </c>
      <c r="BI48" s="12">
        <v>0</v>
      </c>
      <c r="BJ48" s="12">
        <v>0</v>
      </c>
      <c r="BK48" s="404">
        <f t="shared" si="74"/>
        <v>0</v>
      </c>
    </row>
    <row r="49" spans="1:118" x14ac:dyDescent="0.35">
      <c r="A49" s="7">
        <v>4</v>
      </c>
      <c r="B49" s="744">
        <f>'Year 2'!B49</f>
        <v>0</v>
      </c>
      <c r="C49" s="745"/>
      <c r="D49" s="745"/>
      <c r="E49" s="745"/>
      <c r="F49" s="745"/>
      <c r="G49" s="745"/>
      <c r="H49" s="745"/>
      <c r="I49" s="746"/>
      <c r="J49" s="12">
        <v>0</v>
      </c>
      <c r="K49" s="12">
        <v>0</v>
      </c>
      <c r="L49" s="12">
        <v>0</v>
      </c>
      <c r="M49" s="14">
        <f t="shared" si="75"/>
        <v>0</v>
      </c>
      <c r="N49" s="6"/>
      <c r="P49" s="7">
        <v>4</v>
      </c>
      <c r="Q49" s="705">
        <f>'Year 2'!Q49</f>
        <v>0</v>
      </c>
      <c r="R49" s="706"/>
      <c r="S49" s="706"/>
      <c r="T49" s="706"/>
      <c r="U49" s="706"/>
      <c r="V49" s="706"/>
      <c r="W49" s="706"/>
      <c r="X49" s="707"/>
      <c r="Y49" s="90">
        <f>'Year 2'!AU49</f>
        <v>0</v>
      </c>
      <c r="Z49" s="12">
        <v>0</v>
      </c>
      <c r="AA49" s="12">
        <v>0</v>
      </c>
      <c r="AB49" s="12">
        <v>0</v>
      </c>
      <c r="AC49" s="57">
        <f>SUM(Z49:AB49)</f>
        <v>0</v>
      </c>
      <c r="AD49" s="58">
        <f t="shared" si="72"/>
        <v>0</v>
      </c>
      <c r="AE49" s="6"/>
      <c r="AG49" s="7">
        <v>4</v>
      </c>
      <c r="AH49" s="603">
        <f t="shared" si="76"/>
        <v>0</v>
      </c>
      <c r="AI49" s="604"/>
      <c r="AJ49" s="604"/>
      <c r="AK49" s="604"/>
      <c r="AL49" s="604"/>
      <c r="AM49" s="604"/>
      <c r="AN49" s="604"/>
      <c r="AO49" s="605"/>
      <c r="AP49" s="67">
        <f>'Year 2'!AU49</f>
        <v>0</v>
      </c>
      <c r="AQ49" s="12">
        <v>0</v>
      </c>
      <c r="AR49" s="12">
        <v>0</v>
      </c>
      <c r="AS49" s="12">
        <v>0</v>
      </c>
      <c r="AT49" s="41">
        <f t="shared" si="73"/>
        <v>0</v>
      </c>
      <c r="AU49" s="42">
        <f t="shared" si="77"/>
        <v>0</v>
      </c>
      <c r="AX49" s="7">
        <v>4</v>
      </c>
      <c r="AY49" s="687"/>
      <c r="AZ49" s="688"/>
      <c r="BA49" s="688"/>
      <c r="BB49" s="688"/>
      <c r="BC49" s="688"/>
      <c r="BD49" s="688"/>
      <c r="BE49" s="688"/>
      <c r="BF49" s="688"/>
      <c r="BG49" s="689"/>
      <c r="BH49" s="12">
        <v>0</v>
      </c>
      <c r="BI49" s="12">
        <v>0</v>
      </c>
      <c r="BJ49" s="12">
        <v>0</v>
      </c>
      <c r="BK49" s="404">
        <f t="shared" ref="BK49:BK56" si="78">SUM(BH49:BJ49)</f>
        <v>0</v>
      </c>
    </row>
    <row r="50" spans="1:118" x14ac:dyDescent="0.35">
      <c r="A50" s="7">
        <v>5</v>
      </c>
      <c r="B50" s="744">
        <f>'Year 2'!B50</f>
        <v>0</v>
      </c>
      <c r="C50" s="745"/>
      <c r="D50" s="745"/>
      <c r="E50" s="745"/>
      <c r="F50" s="745"/>
      <c r="G50" s="745"/>
      <c r="H50" s="745"/>
      <c r="I50" s="746"/>
      <c r="J50" s="12">
        <v>0</v>
      </c>
      <c r="K50" s="12">
        <v>0</v>
      </c>
      <c r="L50" s="12">
        <v>0</v>
      </c>
      <c r="M50" s="14">
        <f t="shared" ref="M50:M55" si="79">SUM(J50:L50)</f>
        <v>0</v>
      </c>
      <c r="N50" s="6"/>
      <c r="P50" s="7">
        <v>5</v>
      </c>
      <c r="Q50" s="705">
        <f>'Year 2'!Q50</f>
        <v>0</v>
      </c>
      <c r="R50" s="706"/>
      <c r="S50" s="706"/>
      <c r="T50" s="706"/>
      <c r="U50" s="706"/>
      <c r="V50" s="706"/>
      <c r="W50" s="706"/>
      <c r="X50" s="707"/>
      <c r="Y50" s="90">
        <f>'Year 2'!AU50</f>
        <v>0</v>
      </c>
      <c r="Z50" s="12">
        <v>0</v>
      </c>
      <c r="AA50" s="12">
        <v>0</v>
      </c>
      <c r="AB50" s="12">
        <v>0</v>
      </c>
      <c r="AC50" s="57">
        <f t="shared" ref="AC50:AC56" si="80">SUM(Z50:AB50)</f>
        <v>0</v>
      </c>
      <c r="AD50" s="58">
        <f t="shared" ref="AD50:AD56" si="81">M50-AC50</f>
        <v>0</v>
      </c>
      <c r="AE50" s="6"/>
      <c r="AG50" s="7">
        <v>5</v>
      </c>
      <c r="AH50" s="603">
        <f t="shared" si="76"/>
        <v>0</v>
      </c>
      <c r="AI50" s="604"/>
      <c r="AJ50" s="604"/>
      <c r="AK50" s="604"/>
      <c r="AL50" s="604"/>
      <c r="AM50" s="604"/>
      <c r="AN50" s="604"/>
      <c r="AO50" s="605"/>
      <c r="AP50" s="67">
        <f>'Year 2'!AU50</f>
        <v>0</v>
      </c>
      <c r="AQ50" s="12">
        <v>0</v>
      </c>
      <c r="AR50" s="12">
        <v>0</v>
      </c>
      <c r="AS50" s="12">
        <v>0</v>
      </c>
      <c r="AT50" s="41">
        <f t="shared" ref="AT50:AT55" si="82">SUM(AQ50:AS50)</f>
        <v>0</v>
      </c>
      <c r="AU50" s="42">
        <f t="shared" si="77"/>
        <v>0</v>
      </c>
      <c r="AX50" s="7">
        <v>5</v>
      </c>
      <c r="AY50" s="687"/>
      <c r="AZ50" s="688"/>
      <c r="BA50" s="688"/>
      <c r="BB50" s="688"/>
      <c r="BC50" s="688"/>
      <c r="BD50" s="688"/>
      <c r="BE50" s="688"/>
      <c r="BF50" s="688"/>
      <c r="BG50" s="689"/>
      <c r="BH50" s="12">
        <v>0</v>
      </c>
      <c r="BI50" s="12">
        <v>0</v>
      </c>
      <c r="BJ50" s="12">
        <v>0</v>
      </c>
      <c r="BK50" s="404">
        <f t="shared" si="78"/>
        <v>0</v>
      </c>
    </row>
    <row r="51" spans="1:118" x14ac:dyDescent="0.35">
      <c r="A51" s="7">
        <v>6</v>
      </c>
      <c r="B51" s="744">
        <f>'Year 2'!B51</f>
        <v>0</v>
      </c>
      <c r="C51" s="745"/>
      <c r="D51" s="745"/>
      <c r="E51" s="745"/>
      <c r="F51" s="745"/>
      <c r="G51" s="745"/>
      <c r="H51" s="745"/>
      <c r="I51" s="746"/>
      <c r="J51" s="12">
        <v>0</v>
      </c>
      <c r="K51" s="12">
        <v>0</v>
      </c>
      <c r="L51" s="12">
        <v>0</v>
      </c>
      <c r="M51" s="14">
        <f t="shared" si="79"/>
        <v>0</v>
      </c>
      <c r="N51" s="6"/>
      <c r="P51" s="7">
        <v>6</v>
      </c>
      <c r="Q51" s="705">
        <f>'Year 2'!Q51</f>
        <v>0</v>
      </c>
      <c r="R51" s="706"/>
      <c r="S51" s="706"/>
      <c r="T51" s="706"/>
      <c r="U51" s="706"/>
      <c r="V51" s="706"/>
      <c r="W51" s="706"/>
      <c r="X51" s="707"/>
      <c r="Y51" s="90">
        <f>'Year 2'!AU51</f>
        <v>0</v>
      </c>
      <c r="Z51" s="12">
        <v>0</v>
      </c>
      <c r="AA51" s="12">
        <v>0</v>
      </c>
      <c r="AB51" s="12">
        <v>0</v>
      </c>
      <c r="AC51" s="57">
        <f t="shared" si="80"/>
        <v>0</v>
      </c>
      <c r="AD51" s="58">
        <f t="shared" si="81"/>
        <v>0</v>
      </c>
      <c r="AE51" s="6"/>
      <c r="AG51" s="7">
        <v>6</v>
      </c>
      <c r="AH51" s="603">
        <f t="shared" si="76"/>
        <v>0</v>
      </c>
      <c r="AI51" s="604"/>
      <c r="AJ51" s="604"/>
      <c r="AK51" s="604"/>
      <c r="AL51" s="604"/>
      <c r="AM51" s="604"/>
      <c r="AN51" s="604"/>
      <c r="AO51" s="605"/>
      <c r="AP51" s="67">
        <f>'Year 2'!AU51</f>
        <v>0</v>
      </c>
      <c r="AQ51" s="12">
        <v>0</v>
      </c>
      <c r="AR51" s="12">
        <v>0</v>
      </c>
      <c r="AS51" s="12">
        <v>0</v>
      </c>
      <c r="AT51" s="41">
        <f t="shared" si="82"/>
        <v>0</v>
      </c>
      <c r="AU51" s="42">
        <f t="shared" si="77"/>
        <v>0</v>
      </c>
      <c r="AX51" s="7">
        <v>6</v>
      </c>
      <c r="AY51" s="687"/>
      <c r="AZ51" s="688"/>
      <c r="BA51" s="688"/>
      <c r="BB51" s="688"/>
      <c r="BC51" s="688"/>
      <c r="BD51" s="688"/>
      <c r="BE51" s="688"/>
      <c r="BF51" s="688"/>
      <c r="BG51" s="689"/>
      <c r="BH51" s="12">
        <v>0</v>
      </c>
      <c r="BI51" s="12">
        <v>0</v>
      </c>
      <c r="BJ51" s="12">
        <v>0</v>
      </c>
      <c r="BK51" s="404">
        <f t="shared" si="78"/>
        <v>0</v>
      </c>
    </row>
    <row r="52" spans="1:118" x14ac:dyDescent="0.35">
      <c r="A52" s="7">
        <v>7</v>
      </c>
      <c r="B52" s="744">
        <f>'Year 2'!B52</f>
        <v>0</v>
      </c>
      <c r="C52" s="745"/>
      <c r="D52" s="745"/>
      <c r="E52" s="745"/>
      <c r="F52" s="745"/>
      <c r="G52" s="745"/>
      <c r="H52" s="745"/>
      <c r="I52" s="746"/>
      <c r="J52" s="12">
        <v>0</v>
      </c>
      <c r="K52" s="12">
        <v>0</v>
      </c>
      <c r="L52" s="12">
        <v>0</v>
      </c>
      <c r="M52" s="14">
        <f t="shared" si="79"/>
        <v>0</v>
      </c>
      <c r="N52" s="6"/>
      <c r="P52" s="7">
        <v>7</v>
      </c>
      <c r="Q52" s="705">
        <f>'Year 2'!Q52</f>
        <v>0</v>
      </c>
      <c r="R52" s="706"/>
      <c r="S52" s="706"/>
      <c r="T52" s="706"/>
      <c r="U52" s="706"/>
      <c r="V52" s="706"/>
      <c r="W52" s="706"/>
      <c r="X52" s="707"/>
      <c r="Y52" s="90">
        <f>'Year 2'!AU52</f>
        <v>0</v>
      </c>
      <c r="Z52" s="12">
        <v>0</v>
      </c>
      <c r="AA52" s="12">
        <v>0</v>
      </c>
      <c r="AB52" s="12">
        <v>0</v>
      </c>
      <c r="AC52" s="57">
        <f t="shared" si="80"/>
        <v>0</v>
      </c>
      <c r="AD52" s="58">
        <f t="shared" si="81"/>
        <v>0</v>
      </c>
      <c r="AE52" s="6"/>
      <c r="AG52" s="7">
        <v>7</v>
      </c>
      <c r="AH52" s="603">
        <f t="shared" si="76"/>
        <v>0</v>
      </c>
      <c r="AI52" s="604"/>
      <c r="AJ52" s="604"/>
      <c r="AK52" s="604"/>
      <c r="AL52" s="604"/>
      <c r="AM52" s="604"/>
      <c r="AN52" s="604"/>
      <c r="AO52" s="605"/>
      <c r="AP52" s="67">
        <f>'Year 2'!AU52</f>
        <v>0</v>
      </c>
      <c r="AQ52" s="12">
        <v>0</v>
      </c>
      <c r="AR52" s="12">
        <v>0</v>
      </c>
      <c r="AS52" s="12">
        <v>0</v>
      </c>
      <c r="AT52" s="41">
        <f t="shared" si="82"/>
        <v>0</v>
      </c>
      <c r="AU52" s="42">
        <f t="shared" si="77"/>
        <v>0</v>
      </c>
      <c r="AX52" s="7">
        <v>7</v>
      </c>
      <c r="AY52" s="687"/>
      <c r="AZ52" s="688"/>
      <c r="BA52" s="688"/>
      <c r="BB52" s="688"/>
      <c r="BC52" s="688"/>
      <c r="BD52" s="688"/>
      <c r="BE52" s="688"/>
      <c r="BF52" s="688"/>
      <c r="BG52" s="689"/>
      <c r="BH52" s="12">
        <v>0</v>
      </c>
      <c r="BI52" s="12">
        <v>0</v>
      </c>
      <c r="BJ52" s="12">
        <v>0</v>
      </c>
      <c r="BK52" s="404">
        <f t="shared" si="78"/>
        <v>0</v>
      </c>
    </row>
    <row r="53" spans="1:118" x14ac:dyDescent="0.35">
      <c r="A53" s="7">
        <v>8</v>
      </c>
      <c r="B53" s="744">
        <f>'Year 2'!B53</f>
        <v>0</v>
      </c>
      <c r="C53" s="745"/>
      <c r="D53" s="745"/>
      <c r="E53" s="745"/>
      <c r="F53" s="745"/>
      <c r="G53" s="745"/>
      <c r="H53" s="745"/>
      <c r="I53" s="746"/>
      <c r="J53" s="12">
        <v>0</v>
      </c>
      <c r="K53" s="12">
        <v>0</v>
      </c>
      <c r="L53" s="12">
        <v>0</v>
      </c>
      <c r="M53" s="14">
        <f t="shared" si="79"/>
        <v>0</v>
      </c>
      <c r="N53" s="6"/>
      <c r="P53" s="7">
        <v>8</v>
      </c>
      <c r="Q53" s="705">
        <f>'Year 2'!Q53</f>
        <v>0</v>
      </c>
      <c r="R53" s="706"/>
      <c r="S53" s="706"/>
      <c r="T53" s="706"/>
      <c r="U53" s="706"/>
      <c r="V53" s="706"/>
      <c r="W53" s="706"/>
      <c r="X53" s="707"/>
      <c r="Y53" s="90">
        <f>'Year 2'!AU53</f>
        <v>0</v>
      </c>
      <c r="Z53" s="12">
        <v>0</v>
      </c>
      <c r="AA53" s="12">
        <v>0</v>
      </c>
      <c r="AB53" s="12">
        <v>0</v>
      </c>
      <c r="AC53" s="57">
        <f t="shared" si="80"/>
        <v>0</v>
      </c>
      <c r="AD53" s="58">
        <f t="shared" si="81"/>
        <v>0</v>
      </c>
      <c r="AE53" s="6"/>
      <c r="AG53" s="7">
        <v>8</v>
      </c>
      <c r="AH53" s="603">
        <f t="shared" si="76"/>
        <v>0</v>
      </c>
      <c r="AI53" s="604"/>
      <c r="AJ53" s="604"/>
      <c r="AK53" s="604"/>
      <c r="AL53" s="604"/>
      <c r="AM53" s="604"/>
      <c r="AN53" s="604"/>
      <c r="AO53" s="605"/>
      <c r="AP53" s="67">
        <f>'Year 2'!AU53</f>
        <v>0</v>
      </c>
      <c r="AQ53" s="12">
        <v>0</v>
      </c>
      <c r="AR53" s="12">
        <v>0</v>
      </c>
      <c r="AS53" s="12">
        <v>0</v>
      </c>
      <c r="AT53" s="41">
        <f t="shared" si="82"/>
        <v>0</v>
      </c>
      <c r="AU53" s="42">
        <f t="shared" si="77"/>
        <v>0</v>
      </c>
      <c r="AX53" s="7">
        <v>8</v>
      </c>
      <c r="AY53" s="687"/>
      <c r="AZ53" s="688"/>
      <c r="BA53" s="688"/>
      <c r="BB53" s="688"/>
      <c r="BC53" s="688"/>
      <c r="BD53" s="688"/>
      <c r="BE53" s="688"/>
      <c r="BF53" s="688"/>
      <c r="BG53" s="689"/>
      <c r="BH53" s="12">
        <v>0</v>
      </c>
      <c r="BI53" s="12">
        <v>0</v>
      </c>
      <c r="BJ53" s="12">
        <v>0</v>
      </c>
      <c r="BK53" s="404">
        <f t="shared" si="78"/>
        <v>0</v>
      </c>
    </row>
    <row r="54" spans="1:118" x14ac:dyDescent="0.35">
      <c r="A54" s="7">
        <v>9</v>
      </c>
      <c r="B54" s="744">
        <f>'Year 2'!B54</f>
        <v>0</v>
      </c>
      <c r="C54" s="745"/>
      <c r="D54" s="745"/>
      <c r="E54" s="745"/>
      <c r="F54" s="745"/>
      <c r="G54" s="745"/>
      <c r="H54" s="745"/>
      <c r="I54" s="746"/>
      <c r="J54" s="12">
        <v>0</v>
      </c>
      <c r="K54" s="12">
        <v>0</v>
      </c>
      <c r="L54" s="12">
        <v>0</v>
      </c>
      <c r="M54" s="14">
        <f t="shared" si="79"/>
        <v>0</v>
      </c>
      <c r="N54" s="6"/>
      <c r="P54" s="7">
        <v>9</v>
      </c>
      <c r="Q54" s="705">
        <f>'Year 2'!Q54</f>
        <v>0</v>
      </c>
      <c r="R54" s="706"/>
      <c r="S54" s="706"/>
      <c r="T54" s="706"/>
      <c r="U54" s="706"/>
      <c r="V54" s="706"/>
      <c r="W54" s="706"/>
      <c r="X54" s="707"/>
      <c r="Y54" s="90">
        <f>'Year 2'!AU54</f>
        <v>0</v>
      </c>
      <c r="Z54" s="12">
        <v>0</v>
      </c>
      <c r="AA54" s="12">
        <v>0</v>
      </c>
      <c r="AB54" s="12">
        <v>0</v>
      </c>
      <c r="AC54" s="57">
        <f t="shared" si="80"/>
        <v>0</v>
      </c>
      <c r="AD54" s="58">
        <f t="shared" si="81"/>
        <v>0</v>
      </c>
      <c r="AE54" s="6"/>
      <c r="AG54" s="7">
        <v>9</v>
      </c>
      <c r="AH54" s="603">
        <f t="shared" si="76"/>
        <v>0</v>
      </c>
      <c r="AI54" s="604"/>
      <c r="AJ54" s="604"/>
      <c r="AK54" s="604"/>
      <c r="AL54" s="604"/>
      <c r="AM54" s="604"/>
      <c r="AN54" s="604"/>
      <c r="AO54" s="605"/>
      <c r="AP54" s="67">
        <f>'Year 2'!AU54</f>
        <v>0</v>
      </c>
      <c r="AQ54" s="12">
        <v>0</v>
      </c>
      <c r="AR54" s="12">
        <v>0</v>
      </c>
      <c r="AS54" s="12">
        <v>0</v>
      </c>
      <c r="AT54" s="41">
        <f t="shared" si="82"/>
        <v>0</v>
      </c>
      <c r="AU54" s="42">
        <f t="shared" si="77"/>
        <v>0</v>
      </c>
      <c r="AX54" s="7">
        <v>9</v>
      </c>
      <c r="AY54" s="687"/>
      <c r="AZ54" s="688"/>
      <c r="BA54" s="688"/>
      <c r="BB54" s="688"/>
      <c r="BC54" s="688"/>
      <c r="BD54" s="688"/>
      <c r="BE54" s="688"/>
      <c r="BF54" s="688"/>
      <c r="BG54" s="689"/>
      <c r="BH54" s="12">
        <v>0</v>
      </c>
      <c r="BI54" s="12">
        <v>0</v>
      </c>
      <c r="BJ54" s="12">
        <v>0</v>
      </c>
      <c r="BK54" s="404">
        <f t="shared" si="78"/>
        <v>0</v>
      </c>
    </row>
    <row r="55" spans="1:118" x14ac:dyDescent="0.35">
      <c r="A55" s="7">
        <v>10</v>
      </c>
      <c r="B55" s="744">
        <f>'Year 2'!B55</f>
        <v>0</v>
      </c>
      <c r="C55" s="745"/>
      <c r="D55" s="745"/>
      <c r="E55" s="745"/>
      <c r="F55" s="745"/>
      <c r="G55" s="745"/>
      <c r="H55" s="745"/>
      <c r="I55" s="746"/>
      <c r="J55" s="12">
        <v>0</v>
      </c>
      <c r="K55" s="12">
        <v>0</v>
      </c>
      <c r="L55" s="12">
        <v>0</v>
      </c>
      <c r="M55" s="14">
        <f t="shared" si="79"/>
        <v>0</v>
      </c>
      <c r="N55" s="6"/>
      <c r="P55" s="7">
        <v>10</v>
      </c>
      <c r="Q55" s="705">
        <f>'Year 2'!Q55</f>
        <v>0</v>
      </c>
      <c r="R55" s="706"/>
      <c r="S55" s="706"/>
      <c r="T55" s="706"/>
      <c r="U55" s="706"/>
      <c r="V55" s="706"/>
      <c r="W55" s="706"/>
      <c r="X55" s="707"/>
      <c r="Y55" s="90">
        <f>'Year 2'!AU55</f>
        <v>0</v>
      </c>
      <c r="Z55" s="12">
        <v>0</v>
      </c>
      <c r="AA55" s="12">
        <v>0</v>
      </c>
      <c r="AB55" s="12">
        <v>0</v>
      </c>
      <c r="AC55" s="57">
        <f t="shared" si="80"/>
        <v>0</v>
      </c>
      <c r="AD55" s="58">
        <f t="shared" si="81"/>
        <v>0</v>
      </c>
      <c r="AE55" s="6"/>
      <c r="AG55" s="7">
        <v>10</v>
      </c>
      <c r="AH55" s="603">
        <f t="shared" si="76"/>
        <v>0</v>
      </c>
      <c r="AI55" s="604"/>
      <c r="AJ55" s="604"/>
      <c r="AK55" s="604"/>
      <c r="AL55" s="604"/>
      <c r="AM55" s="604"/>
      <c r="AN55" s="604"/>
      <c r="AO55" s="605"/>
      <c r="AP55" s="67">
        <f>'Year 2'!AU55</f>
        <v>0</v>
      </c>
      <c r="AQ55" s="12">
        <v>0</v>
      </c>
      <c r="AR55" s="12">
        <v>0</v>
      </c>
      <c r="AS55" s="12">
        <v>0</v>
      </c>
      <c r="AT55" s="41">
        <f t="shared" si="82"/>
        <v>0</v>
      </c>
      <c r="AU55" s="42">
        <f t="shared" si="77"/>
        <v>0</v>
      </c>
      <c r="AX55" s="7">
        <v>10</v>
      </c>
      <c r="AY55" s="687"/>
      <c r="AZ55" s="688"/>
      <c r="BA55" s="688"/>
      <c r="BB55" s="688"/>
      <c r="BC55" s="688"/>
      <c r="BD55" s="688"/>
      <c r="BE55" s="688"/>
      <c r="BF55" s="688"/>
      <c r="BG55" s="689"/>
      <c r="BH55" s="12">
        <v>0</v>
      </c>
      <c r="BI55" s="12">
        <v>0</v>
      </c>
      <c r="BJ55" s="12">
        <v>0</v>
      </c>
      <c r="BK55" s="404">
        <f t="shared" si="78"/>
        <v>0</v>
      </c>
    </row>
    <row r="56" spans="1:118" x14ac:dyDescent="0.35">
      <c r="A56" s="7">
        <v>11</v>
      </c>
      <c r="B56" s="744">
        <f>'Year 2'!B56</f>
        <v>0</v>
      </c>
      <c r="C56" s="745"/>
      <c r="D56" s="745"/>
      <c r="E56" s="745"/>
      <c r="F56" s="745"/>
      <c r="G56" s="745"/>
      <c r="H56" s="745"/>
      <c r="I56" s="746"/>
      <c r="J56" s="12">
        <v>0</v>
      </c>
      <c r="K56" s="12">
        <v>0</v>
      </c>
      <c r="L56" s="12">
        <v>0</v>
      </c>
      <c r="M56" s="14">
        <f t="shared" si="75"/>
        <v>0</v>
      </c>
      <c r="N56" s="6"/>
      <c r="P56" s="7">
        <v>11</v>
      </c>
      <c r="Q56" s="705">
        <f>'Year 2'!Q56</f>
        <v>0</v>
      </c>
      <c r="R56" s="706"/>
      <c r="S56" s="706"/>
      <c r="T56" s="706"/>
      <c r="U56" s="706"/>
      <c r="V56" s="706"/>
      <c r="W56" s="706"/>
      <c r="X56" s="707"/>
      <c r="Y56" s="90">
        <f>'Year 2'!AU56</f>
        <v>0</v>
      </c>
      <c r="Z56" s="12">
        <v>0</v>
      </c>
      <c r="AA56" s="12">
        <v>0</v>
      </c>
      <c r="AB56" s="12">
        <v>0</v>
      </c>
      <c r="AC56" s="57">
        <f t="shared" si="80"/>
        <v>0</v>
      </c>
      <c r="AD56" s="58">
        <f t="shared" si="81"/>
        <v>0</v>
      </c>
      <c r="AE56" s="6"/>
      <c r="AG56" s="7">
        <v>11</v>
      </c>
      <c r="AH56" s="603">
        <f t="shared" si="76"/>
        <v>0</v>
      </c>
      <c r="AI56" s="604"/>
      <c r="AJ56" s="604"/>
      <c r="AK56" s="604"/>
      <c r="AL56" s="604"/>
      <c r="AM56" s="604"/>
      <c r="AN56" s="604"/>
      <c r="AO56" s="605"/>
      <c r="AP56" s="67">
        <f>'Year 2'!AU56</f>
        <v>0</v>
      </c>
      <c r="AQ56" s="12">
        <v>0</v>
      </c>
      <c r="AR56" s="12">
        <v>0</v>
      </c>
      <c r="AS56" s="12">
        <v>0</v>
      </c>
      <c r="AT56" s="41">
        <f t="shared" si="73"/>
        <v>0</v>
      </c>
      <c r="AU56" s="42">
        <f t="shared" si="77"/>
        <v>0</v>
      </c>
      <c r="AX56" s="7">
        <v>11</v>
      </c>
      <c r="AY56" s="687"/>
      <c r="AZ56" s="688"/>
      <c r="BA56" s="688"/>
      <c r="BB56" s="688"/>
      <c r="BC56" s="688"/>
      <c r="BD56" s="688"/>
      <c r="BE56" s="688"/>
      <c r="BF56" s="688"/>
      <c r="BG56" s="689"/>
      <c r="BH56" s="12">
        <v>0</v>
      </c>
      <c r="BI56" s="12">
        <v>0</v>
      </c>
      <c r="BJ56" s="12">
        <v>0</v>
      </c>
      <c r="BK56" s="404">
        <f t="shared" si="78"/>
        <v>0</v>
      </c>
    </row>
    <row r="57" spans="1:118" x14ac:dyDescent="0.35">
      <c r="A57" s="7">
        <v>12</v>
      </c>
      <c r="B57" s="744">
        <f>'Year 2'!B57</f>
        <v>0</v>
      </c>
      <c r="C57" s="745"/>
      <c r="D57" s="745"/>
      <c r="E57" s="745"/>
      <c r="F57" s="745"/>
      <c r="G57" s="745"/>
      <c r="H57" s="745"/>
      <c r="I57" s="746"/>
      <c r="J57" s="12">
        <v>0</v>
      </c>
      <c r="K57" s="12">
        <v>0</v>
      </c>
      <c r="L57" s="12">
        <v>0</v>
      </c>
      <c r="M57" s="14">
        <f t="shared" si="75"/>
        <v>0</v>
      </c>
      <c r="N57" s="6"/>
      <c r="P57" s="7">
        <v>12</v>
      </c>
      <c r="Q57" s="705">
        <f>'Year 2'!Q57</f>
        <v>0</v>
      </c>
      <c r="R57" s="706"/>
      <c r="S57" s="706"/>
      <c r="T57" s="706"/>
      <c r="U57" s="706"/>
      <c r="V57" s="706"/>
      <c r="W57" s="706"/>
      <c r="X57" s="707"/>
      <c r="Y57" s="90">
        <f>'Year 2'!AU57</f>
        <v>0</v>
      </c>
      <c r="Z57" s="12">
        <v>0</v>
      </c>
      <c r="AA57" s="12">
        <v>0</v>
      </c>
      <c r="AB57" s="12">
        <v>0</v>
      </c>
      <c r="AC57" s="57">
        <f t="shared" ref="AC57" si="83">SUM(Z57:AB57)</f>
        <v>0</v>
      </c>
      <c r="AD57" s="58">
        <f t="shared" si="72"/>
        <v>0</v>
      </c>
      <c r="AE57" s="6"/>
      <c r="AG57" s="7">
        <v>12</v>
      </c>
      <c r="AH57" s="603">
        <f t="shared" si="76"/>
        <v>0</v>
      </c>
      <c r="AI57" s="604"/>
      <c r="AJ57" s="604"/>
      <c r="AK57" s="604"/>
      <c r="AL57" s="604"/>
      <c r="AM57" s="604"/>
      <c r="AN57" s="604"/>
      <c r="AO57" s="605"/>
      <c r="AP57" s="67">
        <f>'Year 2'!AU57</f>
        <v>0</v>
      </c>
      <c r="AQ57" s="12">
        <v>0</v>
      </c>
      <c r="AR57" s="12">
        <v>0</v>
      </c>
      <c r="AS57" s="12">
        <v>0</v>
      </c>
      <c r="AT57" s="41">
        <f t="shared" si="73"/>
        <v>0</v>
      </c>
      <c r="AU57" s="42">
        <f t="shared" si="77"/>
        <v>0</v>
      </c>
      <c r="AX57" s="7">
        <v>12</v>
      </c>
      <c r="AY57" s="687"/>
      <c r="AZ57" s="688"/>
      <c r="BA57" s="688"/>
      <c r="BB57" s="688"/>
      <c r="BC57" s="688"/>
      <c r="BD57" s="688"/>
      <c r="BE57" s="688"/>
      <c r="BF57" s="688"/>
      <c r="BG57" s="689"/>
      <c r="BH57" s="12">
        <v>0</v>
      </c>
      <c r="BI57" s="12">
        <v>0</v>
      </c>
      <c r="BJ57" s="12">
        <v>0</v>
      </c>
      <c r="BK57" s="404">
        <f t="shared" ref="BK57" si="84">SUM(BH57:BJ57)</f>
        <v>0</v>
      </c>
    </row>
    <row r="58" spans="1:118" ht="16" thickBot="1" x14ac:dyDescent="0.4">
      <c r="A58" s="578" t="s">
        <v>117</v>
      </c>
      <c r="B58" s="579"/>
      <c r="C58" s="579"/>
      <c r="D58" s="579"/>
      <c r="E58" s="579"/>
      <c r="F58" s="579"/>
      <c r="G58" s="579"/>
      <c r="H58" s="579"/>
      <c r="I58" s="579"/>
      <c r="J58" s="21">
        <f>SUM(J46:J57)</f>
        <v>0</v>
      </c>
      <c r="K58" s="21">
        <f t="shared" ref="K58:L58" si="85">SUM(K46:K57)</f>
        <v>0</v>
      </c>
      <c r="L58" s="21">
        <f t="shared" si="85"/>
        <v>0</v>
      </c>
      <c r="M58" s="15">
        <f t="shared" si="75"/>
        <v>0</v>
      </c>
      <c r="N58" s="6"/>
      <c r="P58" s="578" t="s">
        <v>117</v>
      </c>
      <c r="Q58" s="579"/>
      <c r="R58" s="579"/>
      <c r="S58" s="579"/>
      <c r="T58" s="579"/>
      <c r="U58" s="579"/>
      <c r="V58" s="579"/>
      <c r="W58" s="579"/>
      <c r="X58" s="579"/>
      <c r="Y58" s="64">
        <f>SUM(Y46:Y57)</f>
        <v>0</v>
      </c>
      <c r="Z58" s="64">
        <f>SUM(Z46:Z57)</f>
        <v>0</v>
      </c>
      <c r="AA58" s="64">
        <f t="shared" ref="AA58:AD58" si="86">SUM(AA46:AA57)</f>
        <v>0</v>
      </c>
      <c r="AB58" s="64">
        <f t="shared" si="86"/>
        <v>0</v>
      </c>
      <c r="AC58" s="64">
        <f t="shared" si="86"/>
        <v>0</v>
      </c>
      <c r="AD58" s="56">
        <f t="shared" si="86"/>
        <v>0</v>
      </c>
      <c r="AE58" s="6"/>
      <c r="AG58" s="578" t="s">
        <v>117</v>
      </c>
      <c r="AH58" s="579"/>
      <c r="AI58" s="579"/>
      <c r="AJ58" s="579"/>
      <c r="AK58" s="579"/>
      <c r="AL58" s="579"/>
      <c r="AM58" s="579"/>
      <c r="AN58" s="579"/>
      <c r="AO58" s="579"/>
      <c r="AP58" s="39">
        <f>SUM(AP46:AP57)</f>
        <v>0</v>
      </c>
      <c r="AQ58" s="39">
        <f t="shared" ref="AQ58:AT58" si="87">SUM(AQ46:AQ57)</f>
        <v>0</v>
      </c>
      <c r="AR58" s="39">
        <f t="shared" si="87"/>
        <v>0</v>
      </c>
      <c r="AS58" s="39">
        <f t="shared" si="87"/>
        <v>0</v>
      </c>
      <c r="AT58" s="39">
        <f t="shared" si="87"/>
        <v>0</v>
      </c>
      <c r="AU58" s="40">
        <f>IF($S$86&lt;&gt;0, AC58+AP58-AT58, M58+AP58-AT58)</f>
        <v>0</v>
      </c>
      <c r="AX58" s="578" t="s">
        <v>117</v>
      </c>
      <c r="AY58" s="579"/>
      <c r="AZ58" s="579"/>
      <c r="BA58" s="579"/>
      <c r="BB58" s="579"/>
      <c r="BC58" s="579"/>
      <c r="BD58" s="579"/>
      <c r="BE58" s="579"/>
      <c r="BF58" s="579"/>
      <c r="BG58" s="579"/>
      <c r="BH58" s="407">
        <f>SUM(BH46:BH57)</f>
        <v>0</v>
      </c>
      <c r="BI58" s="407">
        <f>SUM(BI46:BI57)</f>
        <v>0</v>
      </c>
      <c r="BJ58" s="407">
        <f>SUM(BJ46:BJ57)</f>
        <v>0</v>
      </c>
      <c r="BK58" s="423">
        <f t="shared" ref="BK58" si="88">SUM(BK46:BK57)</f>
        <v>0</v>
      </c>
    </row>
    <row r="59" spans="1:118"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18" s="31" customFormat="1" ht="46.5" customHeight="1" x14ac:dyDescent="0.35">
      <c r="A60" s="607" t="s">
        <v>296</v>
      </c>
      <c r="B60" s="608"/>
      <c r="C60" s="608"/>
      <c r="D60" s="608"/>
      <c r="E60" s="608"/>
      <c r="F60" s="608"/>
      <c r="G60" s="608"/>
      <c r="H60" s="608"/>
      <c r="I60" s="608"/>
      <c r="J60" s="30" t="s">
        <v>111</v>
      </c>
      <c r="K60" s="30" t="s">
        <v>71</v>
      </c>
      <c r="L60" s="30" t="s">
        <v>72</v>
      </c>
      <c r="M60" s="99" t="s">
        <v>94</v>
      </c>
      <c r="N60" s="29"/>
      <c r="O60" s="20"/>
      <c r="P60" s="607" t="s">
        <v>296</v>
      </c>
      <c r="Q60" s="608"/>
      <c r="R60" s="608"/>
      <c r="S60" s="608"/>
      <c r="T60" s="608"/>
      <c r="U60" s="608"/>
      <c r="V60" s="608"/>
      <c r="W60" s="608"/>
      <c r="X60" s="608"/>
      <c r="Y60" s="97" t="s">
        <v>160</v>
      </c>
      <c r="Z60" s="30" t="s">
        <v>41</v>
      </c>
      <c r="AA60" s="30" t="s">
        <v>71</v>
      </c>
      <c r="AB60" s="30" t="s">
        <v>72</v>
      </c>
      <c r="AC60" s="94" t="s">
        <v>94</v>
      </c>
      <c r="AD60" s="36" t="s">
        <v>95</v>
      </c>
      <c r="AE60" s="29"/>
      <c r="AF60" s="20"/>
      <c r="AG60" s="607" t="s">
        <v>296</v>
      </c>
      <c r="AH60" s="608"/>
      <c r="AI60" s="608"/>
      <c r="AJ60" s="608"/>
      <c r="AK60" s="608"/>
      <c r="AL60" s="608"/>
      <c r="AM60" s="608"/>
      <c r="AN60" s="608"/>
      <c r="AO60" s="608"/>
      <c r="AP60" s="97" t="s">
        <v>160</v>
      </c>
      <c r="AQ60" s="30" t="s">
        <v>112</v>
      </c>
      <c r="AR60" s="30" t="s">
        <v>71</v>
      </c>
      <c r="AS60" s="30" t="s">
        <v>72</v>
      </c>
      <c r="AT60" s="94" t="s">
        <v>96</v>
      </c>
      <c r="AU60" s="36" t="s">
        <v>175</v>
      </c>
      <c r="AV60" s="20"/>
      <c r="AW60" s="3"/>
      <c r="AX60" s="607" t="s">
        <v>296</v>
      </c>
      <c r="AY60" s="608"/>
      <c r="AZ60" s="608"/>
      <c r="BA60" s="608"/>
      <c r="BB60" s="608"/>
      <c r="BC60" s="608"/>
      <c r="BD60" s="608"/>
      <c r="BE60" s="608"/>
      <c r="BF60" s="608"/>
      <c r="BG60" s="608"/>
      <c r="BH60" s="84" t="s">
        <v>41</v>
      </c>
      <c r="BI60" s="30" t="s">
        <v>71</v>
      </c>
      <c r="BJ60" s="30" t="s">
        <v>72</v>
      </c>
      <c r="BK60" s="99" t="s">
        <v>96</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row>
    <row r="61" spans="1:118" s="8" customFormat="1" x14ac:dyDescent="0.35">
      <c r="A61" s="10">
        <v>1</v>
      </c>
      <c r="B61" s="609">
        <f>'Subaward 1'!C3</f>
        <v>0</v>
      </c>
      <c r="C61" s="609"/>
      <c r="D61" s="609"/>
      <c r="E61" s="609"/>
      <c r="F61" s="609"/>
      <c r="G61" s="609"/>
      <c r="H61" s="609"/>
      <c r="I61" s="609"/>
      <c r="J61" s="16">
        <f>'Subaward 1'!$H$129</f>
        <v>0</v>
      </c>
      <c r="K61" s="16">
        <f>'Subaward 1'!$I$129</f>
        <v>0</v>
      </c>
      <c r="L61" s="16">
        <f>'Subaward 1'!$J$129</f>
        <v>0</v>
      </c>
      <c r="M61" s="14">
        <f t="shared" ref="M61:M71" si="89">SUM(J61:L61)</f>
        <v>0</v>
      </c>
      <c r="N61" s="6"/>
      <c r="O61" s="3"/>
      <c r="P61" s="10">
        <v>1</v>
      </c>
      <c r="Q61" s="592">
        <f>'Subaward 1'!C3</f>
        <v>0</v>
      </c>
      <c r="R61" s="592"/>
      <c r="S61" s="592"/>
      <c r="T61" s="592"/>
      <c r="U61" s="592"/>
      <c r="V61" s="592"/>
      <c r="W61" s="592"/>
      <c r="X61" s="592"/>
      <c r="Y61" s="90">
        <f>'Year 2'!AU61</f>
        <v>0</v>
      </c>
      <c r="Z61" s="61">
        <f>'Subaward 1'!$U$129</f>
        <v>0</v>
      </c>
      <c r="AA61" s="61">
        <f>'Subaward 1'!$V$129</f>
        <v>0</v>
      </c>
      <c r="AB61" s="61">
        <f>'Subaward 1'!$W$129</f>
        <v>0</v>
      </c>
      <c r="AC61" s="57">
        <f t="shared" ref="AC61:AC70" si="90">SUM(Z61:AB61)</f>
        <v>0</v>
      </c>
      <c r="AD61" s="58">
        <f t="shared" ref="AD61:AD70" si="91">M61-AC61</f>
        <v>0</v>
      </c>
      <c r="AE61" s="6"/>
      <c r="AF61" s="3"/>
      <c r="AG61" s="10">
        <v>1</v>
      </c>
      <c r="AH61" s="602">
        <f>'Subaward 1'!C3</f>
        <v>0</v>
      </c>
      <c r="AI61" s="602"/>
      <c r="AJ61" s="602"/>
      <c r="AK61" s="602"/>
      <c r="AL61" s="602"/>
      <c r="AM61" s="602"/>
      <c r="AN61" s="602"/>
      <c r="AO61" s="602"/>
      <c r="AP61" s="67">
        <f>'Year 2'!AU61</f>
        <v>0</v>
      </c>
      <c r="AQ61" s="49">
        <f>'Subaward 1'!$AI$129</f>
        <v>0</v>
      </c>
      <c r="AR61" s="49">
        <f>'Subaward 1'!$AJ$129</f>
        <v>0</v>
      </c>
      <c r="AS61" s="49">
        <f>'Subaward 1'!$AK$129</f>
        <v>0</v>
      </c>
      <c r="AT61" s="41">
        <f t="shared" ref="AT61:AT70" si="92">SUM(AQ61:AS61)</f>
        <v>0</v>
      </c>
      <c r="AU61" s="42">
        <f>IF($S$86&lt;&gt;0, AC61+AP61-AT61, M61+AP61-AT61)</f>
        <v>0</v>
      </c>
      <c r="AV61" s="3"/>
      <c r="AW61" s="3"/>
      <c r="AX61" s="10">
        <v>1</v>
      </c>
      <c r="AY61" s="690">
        <f>'Subaward 1'!$C$3</f>
        <v>0</v>
      </c>
      <c r="AZ61" s="690"/>
      <c r="BA61" s="690"/>
      <c r="BB61" s="690"/>
      <c r="BC61" s="690"/>
      <c r="BD61" s="690"/>
      <c r="BE61" s="690"/>
      <c r="BF61" s="690"/>
      <c r="BG61" s="690"/>
      <c r="BH61" s="451">
        <f>'Subaward 1'!AV$129</f>
        <v>0</v>
      </c>
      <c r="BI61" s="451">
        <f>'Subaward 1'!AW$129</f>
        <v>0</v>
      </c>
      <c r="BJ61" s="451">
        <f>'Subaward 1'!AX$129</f>
        <v>0</v>
      </c>
      <c r="BK61" s="404">
        <f t="shared" ref="BK61:BK64" si="93">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row>
    <row r="62" spans="1:118" s="8" customFormat="1" x14ac:dyDescent="0.35">
      <c r="A62" s="10">
        <v>2</v>
      </c>
      <c r="B62" s="609">
        <f>'Subaward 2'!$C$3</f>
        <v>0</v>
      </c>
      <c r="C62" s="609"/>
      <c r="D62" s="609"/>
      <c r="E62" s="609"/>
      <c r="F62" s="609"/>
      <c r="G62" s="609"/>
      <c r="H62" s="609"/>
      <c r="I62" s="609"/>
      <c r="J62" s="16">
        <f>'Subaward 2'!$H$129</f>
        <v>0</v>
      </c>
      <c r="K62" s="16">
        <f>'Subaward 2'!$I$129</f>
        <v>0</v>
      </c>
      <c r="L62" s="16">
        <f>'Subaward 2'!$J$129</f>
        <v>0</v>
      </c>
      <c r="M62" s="14">
        <f t="shared" si="89"/>
        <v>0</v>
      </c>
      <c r="N62" s="6"/>
      <c r="O62" s="3"/>
      <c r="P62" s="10">
        <v>2</v>
      </c>
      <c r="Q62" s="592">
        <f>'Subaward 2'!$C$3</f>
        <v>0</v>
      </c>
      <c r="R62" s="592"/>
      <c r="S62" s="592"/>
      <c r="T62" s="592"/>
      <c r="U62" s="592"/>
      <c r="V62" s="592"/>
      <c r="W62" s="592"/>
      <c r="X62" s="592"/>
      <c r="Y62" s="90">
        <f>'Year 2'!AU62</f>
        <v>0</v>
      </c>
      <c r="Z62" s="61">
        <f>'Subaward 2'!$U$129</f>
        <v>0</v>
      </c>
      <c r="AA62" s="61">
        <f>'Subaward 2'!$V$129</f>
        <v>0</v>
      </c>
      <c r="AB62" s="61">
        <f>'Subaward 2'!$W$129</f>
        <v>0</v>
      </c>
      <c r="AC62" s="57">
        <f t="shared" si="90"/>
        <v>0</v>
      </c>
      <c r="AD62" s="58">
        <f t="shared" si="91"/>
        <v>0</v>
      </c>
      <c r="AE62" s="6"/>
      <c r="AF62" s="3"/>
      <c r="AG62" s="10">
        <v>2</v>
      </c>
      <c r="AH62" s="602">
        <f>'Subaward 2'!$C$3</f>
        <v>0</v>
      </c>
      <c r="AI62" s="602"/>
      <c r="AJ62" s="602"/>
      <c r="AK62" s="602"/>
      <c r="AL62" s="602"/>
      <c r="AM62" s="602"/>
      <c r="AN62" s="602"/>
      <c r="AO62" s="602"/>
      <c r="AP62" s="67">
        <f>'Year 2'!AU62</f>
        <v>0</v>
      </c>
      <c r="AQ62" s="49">
        <f>'Subaward 2'!$AI$129</f>
        <v>0</v>
      </c>
      <c r="AR62" s="49">
        <f>'Subaward 2'!$AJ$129</f>
        <v>0</v>
      </c>
      <c r="AS62" s="49">
        <f>'Subaward 2'!$AK$129</f>
        <v>0</v>
      </c>
      <c r="AT62" s="41">
        <f t="shared" si="92"/>
        <v>0</v>
      </c>
      <c r="AU62" s="42">
        <f t="shared" ref="AU62:AU70" si="94">IF($S$86&lt;&gt;0, AC62+AP62-AT62, M62+AP62-AT62)</f>
        <v>0</v>
      </c>
      <c r="AV62" s="3"/>
      <c r="AW62" s="3"/>
      <c r="AX62" s="10">
        <v>2</v>
      </c>
      <c r="AY62" s="690">
        <f>'Subaward 2'!$C$3</f>
        <v>0</v>
      </c>
      <c r="AZ62" s="690"/>
      <c r="BA62" s="690"/>
      <c r="BB62" s="690"/>
      <c r="BC62" s="690"/>
      <c r="BD62" s="690"/>
      <c r="BE62" s="690"/>
      <c r="BF62" s="690"/>
      <c r="BG62" s="690"/>
      <c r="BH62" s="451">
        <f>'Subaward 2'!AV$129</f>
        <v>0</v>
      </c>
      <c r="BI62" s="451">
        <f>'Subaward 2'!AW$129</f>
        <v>0</v>
      </c>
      <c r="BJ62" s="451">
        <f>'Subaward 2'!AX$129</f>
        <v>0</v>
      </c>
      <c r="BK62" s="404">
        <f t="shared" si="93"/>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row>
    <row r="63" spans="1:118" s="8" customFormat="1" x14ac:dyDescent="0.35">
      <c r="A63" s="10">
        <v>3</v>
      </c>
      <c r="B63" s="609">
        <f>'Subaward 3'!$C$3</f>
        <v>0</v>
      </c>
      <c r="C63" s="609"/>
      <c r="D63" s="609"/>
      <c r="E63" s="609"/>
      <c r="F63" s="609"/>
      <c r="G63" s="609"/>
      <c r="H63" s="609"/>
      <c r="I63" s="609"/>
      <c r="J63" s="16">
        <f>'Subaward 3'!$H$129</f>
        <v>0</v>
      </c>
      <c r="K63" s="16">
        <f>'Subaward 3'!$I$129</f>
        <v>0</v>
      </c>
      <c r="L63" s="16">
        <f>'Subaward 3'!$J$129</f>
        <v>0</v>
      </c>
      <c r="M63" s="14">
        <f t="shared" si="89"/>
        <v>0</v>
      </c>
      <c r="N63" s="6"/>
      <c r="O63" s="3"/>
      <c r="P63" s="10">
        <v>3</v>
      </c>
      <c r="Q63" s="592">
        <f>'Subaward 3'!$C$3</f>
        <v>0</v>
      </c>
      <c r="R63" s="592"/>
      <c r="S63" s="592"/>
      <c r="T63" s="592"/>
      <c r="U63" s="592"/>
      <c r="V63" s="592"/>
      <c r="W63" s="592"/>
      <c r="X63" s="592"/>
      <c r="Y63" s="90">
        <f>'Year 2'!AU63</f>
        <v>0</v>
      </c>
      <c r="Z63" s="61">
        <f>'Subaward 3'!$U$129</f>
        <v>0</v>
      </c>
      <c r="AA63" s="61">
        <f>'Subaward 3'!$V$129</f>
        <v>0</v>
      </c>
      <c r="AB63" s="61">
        <f>'Subaward 3'!$W$129</f>
        <v>0</v>
      </c>
      <c r="AC63" s="57">
        <f t="shared" si="90"/>
        <v>0</v>
      </c>
      <c r="AD63" s="58">
        <f t="shared" si="91"/>
        <v>0</v>
      </c>
      <c r="AE63" s="6"/>
      <c r="AF63" s="3"/>
      <c r="AG63" s="10">
        <v>3</v>
      </c>
      <c r="AH63" s="602">
        <f>'Subaward 3'!$C$3</f>
        <v>0</v>
      </c>
      <c r="AI63" s="602"/>
      <c r="AJ63" s="602"/>
      <c r="AK63" s="602"/>
      <c r="AL63" s="602"/>
      <c r="AM63" s="602"/>
      <c r="AN63" s="602"/>
      <c r="AO63" s="602"/>
      <c r="AP63" s="67">
        <f>'Year 2'!AU63</f>
        <v>0</v>
      </c>
      <c r="AQ63" s="49">
        <f>'Subaward 3'!$AI$129</f>
        <v>0</v>
      </c>
      <c r="AR63" s="49">
        <f>'Subaward 3'!$AJ$129</f>
        <v>0</v>
      </c>
      <c r="AS63" s="49">
        <f>'Subaward 3'!$AK$129</f>
        <v>0</v>
      </c>
      <c r="AT63" s="41">
        <f t="shared" si="92"/>
        <v>0</v>
      </c>
      <c r="AU63" s="42">
        <f t="shared" si="94"/>
        <v>0</v>
      </c>
      <c r="AV63" s="3"/>
      <c r="AW63" s="3"/>
      <c r="AX63" s="10">
        <v>3</v>
      </c>
      <c r="AY63" s="690">
        <f>'Subaward 3'!$C$3</f>
        <v>0</v>
      </c>
      <c r="AZ63" s="690"/>
      <c r="BA63" s="690"/>
      <c r="BB63" s="690"/>
      <c r="BC63" s="690"/>
      <c r="BD63" s="690"/>
      <c r="BE63" s="690"/>
      <c r="BF63" s="690"/>
      <c r="BG63" s="690"/>
      <c r="BH63" s="451">
        <f>'Subaward 3'!AV$129</f>
        <v>0</v>
      </c>
      <c r="BI63" s="451">
        <f>'Subaward 3'!AW$129</f>
        <v>0</v>
      </c>
      <c r="BJ63" s="451">
        <f>'Subaward 3'!AX$129</f>
        <v>0</v>
      </c>
      <c r="BK63" s="404">
        <f t="shared" si="93"/>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row>
    <row r="64" spans="1:118" s="8" customFormat="1" x14ac:dyDescent="0.35">
      <c r="A64" s="10">
        <v>4</v>
      </c>
      <c r="B64" s="609">
        <f>'Subaward 4'!$C$3</f>
        <v>0</v>
      </c>
      <c r="C64" s="609"/>
      <c r="D64" s="609"/>
      <c r="E64" s="609"/>
      <c r="F64" s="609"/>
      <c r="G64" s="609"/>
      <c r="H64" s="609"/>
      <c r="I64" s="609"/>
      <c r="J64" s="16">
        <f>'Subaward 4'!$H$129</f>
        <v>0</v>
      </c>
      <c r="K64" s="16">
        <f>'Subaward 4'!$I$129</f>
        <v>0</v>
      </c>
      <c r="L64" s="16">
        <f>'Subaward 4'!$J$129</f>
        <v>0</v>
      </c>
      <c r="M64" s="14">
        <f t="shared" si="89"/>
        <v>0</v>
      </c>
      <c r="N64" s="6"/>
      <c r="O64" s="3"/>
      <c r="P64" s="10">
        <v>4</v>
      </c>
      <c r="Q64" s="592">
        <f>'Subaward 4'!$C$3</f>
        <v>0</v>
      </c>
      <c r="R64" s="592"/>
      <c r="S64" s="592"/>
      <c r="T64" s="592"/>
      <c r="U64" s="592"/>
      <c r="V64" s="592"/>
      <c r="W64" s="592"/>
      <c r="X64" s="592"/>
      <c r="Y64" s="90">
        <f>'Year 2'!AU64</f>
        <v>0</v>
      </c>
      <c r="Z64" s="61">
        <f>'Subaward 4'!$U$129</f>
        <v>0</v>
      </c>
      <c r="AA64" s="61">
        <f>'Subaward 4'!$V$129</f>
        <v>0</v>
      </c>
      <c r="AB64" s="61">
        <f>'Subaward 4'!$W$129</f>
        <v>0</v>
      </c>
      <c r="AC64" s="57">
        <f>SUM(Z64:AB64)</f>
        <v>0</v>
      </c>
      <c r="AD64" s="58">
        <f>M64-AC64</f>
        <v>0</v>
      </c>
      <c r="AE64" s="6"/>
      <c r="AF64" s="3"/>
      <c r="AG64" s="10">
        <v>4</v>
      </c>
      <c r="AH64" s="602">
        <f>'Subaward 4'!$C$3</f>
        <v>0</v>
      </c>
      <c r="AI64" s="602"/>
      <c r="AJ64" s="602"/>
      <c r="AK64" s="602"/>
      <c r="AL64" s="602"/>
      <c r="AM64" s="602"/>
      <c r="AN64" s="602"/>
      <c r="AO64" s="602"/>
      <c r="AP64" s="67">
        <f>'Year 2'!AU64</f>
        <v>0</v>
      </c>
      <c r="AQ64" s="49">
        <f>'Subaward 4'!$AI$129</f>
        <v>0</v>
      </c>
      <c r="AR64" s="49">
        <f>'Subaward 4'!$AJ$129</f>
        <v>0</v>
      </c>
      <c r="AS64" s="49">
        <f>'Subaward 4'!$AK$129</f>
        <v>0</v>
      </c>
      <c r="AT64" s="41">
        <f t="shared" si="92"/>
        <v>0</v>
      </c>
      <c r="AU64" s="42">
        <f t="shared" si="94"/>
        <v>0</v>
      </c>
      <c r="AV64" s="3"/>
      <c r="AW64" s="3"/>
      <c r="AX64" s="10">
        <v>4</v>
      </c>
      <c r="AY64" s="690">
        <f>'Subaward 4'!$C$3</f>
        <v>0</v>
      </c>
      <c r="AZ64" s="690"/>
      <c r="BA64" s="690"/>
      <c r="BB64" s="690"/>
      <c r="BC64" s="690"/>
      <c r="BD64" s="690"/>
      <c r="BE64" s="690"/>
      <c r="BF64" s="690"/>
      <c r="BG64" s="690"/>
      <c r="BH64" s="451">
        <f>'Subaward 4'!AV$129</f>
        <v>0</v>
      </c>
      <c r="BI64" s="451">
        <f>'Subaward 4'!AW$129</f>
        <v>0</v>
      </c>
      <c r="BJ64" s="451">
        <f>'Subaward 4'!AX$129</f>
        <v>0</v>
      </c>
      <c r="BK64" s="404">
        <f t="shared" si="93"/>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row>
    <row r="65" spans="1:118" s="8" customFormat="1" hidden="1" x14ac:dyDescent="0.35">
      <c r="A65" s="10">
        <v>5</v>
      </c>
      <c r="B65" s="609">
        <f>'Subaward 5'!$C$3</f>
        <v>0</v>
      </c>
      <c r="C65" s="609"/>
      <c r="D65" s="609"/>
      <c r="E65" s="609"/>
      <c r="F65" s="609"/>
      <c r="G65" s="609"/>
      <c r="H65" s="609"/>
      <c r="I65" s="609"/>
      <c r="J65" s="16">
        <f>'Subaward 5'!$H$129</f>
        <v>0</v>
      </c>
      <c r="K65" s="16">
        <f>'Subaward 5'!$I$129</f>
        <v>0</v>
      </c>
      <c r="L65" s="16">
        <f>'Subaward 5'!$J$129</f>
        <v>0</v>
      </c>
      <c r="M65" s="14">
        <f t="shared" si="89"/>
        <v>0</v>
      </c>
      <c r="N65" s="6"/>
      <c r="O65" s="3"/>
      <c r="P65" s="10">
        <v>5</v>
      </c>
      <c r="Q65" s="592">
        <f>'Subaward 5'!$C$3</f>
        <v>0</v>
      </c>
      <c r="R65" s="592"/>
      <c r="S65" s="592"/>
      <c r="T65" s="592"/>
      <c r="U65" s="592"/>
      <c r="V65" s="592"/>
      <c r="W65" s="592"/>
      <c r="X65" s="592"/>
      <c r="Y65" s="90">
        <f>'Year 2'!AU65</f>
        <v>0</v>
      </c>
      <c r="Z65" s="61">
        <f>'Subaward 5'!$U$129</f>
        <v>0</v>
      </c>
      <c r="AA65" s="61">
        <f>'Subaward 5'!$V$129</f>
        <v>0</v>
      </c>
      <c r="AB65" s="61">
        <f>'Subaward 5'!$W$129</f>
        <v>0</v>
      </c>
      <c r="AC65" s="57">
        <f t="shared" si="90"/>
        <v>0</v>
      </c>
      <c r="AD65" s="58">
        <f t="shared" si="91"/>
        <v>0</v>
      </c>
      <c r="AE65" s="6"/>
      <c r="AF65" s="3"/>
      <c r="AG65" s="10">
        <v>5</v>
      </c>
      <c r="AH65" s="602">
        <f>'Subaward 5'!$C$3</f>
        <v>0</v>
      </c>
      <c r="AI65" s="602"/>
      <c r="AJ65" s="602"/>
      <c r="AK65" s="602"/>
      <c r="AL65" s="602"/>
      <c r="AM65" s="602"/>
      <c r="AN65" s="602"/>
      <c r="AO65" s="602"/>
      <c r="AP65" s="67">
        <f>'Year 2'!AU65</f>
        <v>0</v>
      </c>
      <c r="AQ65" s="49">
        <f>'Subaward 5'!$AI$129</f>
        <v>0</v>
      </c>
      <c r="AR65" s="49">
        <f>'Subaward 5'!$AJ$129</f>
        <v>0</v>
      </c>
      <c r="AS65" s="49">
        <f>'Subaward 5'!$AK$129</f>
        <v>0</v>
      </c>
      <c r="AT65" s="41">
        <f t="shared" si="92"/>
        <v>0</v>
      </c>
      <c r="AU65" s="42">
        <f t="shared" si="94"/>
        <v>0</v>
      </c>
      <c r="AV65" s="3"/>
      <c r="AW65" s="3"/>
      <c r="AX65" s="10">
        <v>5</v>
      </c>
      <c r="AY65" s="690">
        <f>'Subaward 5'!$C$3</f>
        <v>0</v>
      </c>
      <c r="AZ65" s="690"/>
      <c r="BA65" s="690"/>
      <c r="BB65" s="690"/>
      <c r="BC65" s="690"/>
      <c r="BD65" s="690"/>
      <c r="BE65" s="690"/>
      <c r="BF65" s="690"/>
      <c r="BG65" s="690"/>
      <c r="BH65" s="451">
        <f>'Subaward 5'!AV$129</f>
        <v>0</v>
      </c>
      <c r="BI65" s="451">
        <f>'Subaward 5'!AW$129</f>
        <v>0</v>
      </c>
      <c r="BJ65" s="451">
        <f>'Subaward 5'!AX$129</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row>
    <row r="66" spans="1:118" s="8" customFormat="1" hidden="1" x14ac:dyDescent="0.35">
      <c r="A66" s="10">
        <v>6</v>
      </c>
      <c r="B66" s="609">
        <f>'Subaward 6'!$C$3</f>
        <v>0</v>
      </c>
      <c r="C66" s="609"/>
      <c r="D66" s="609"/>
      <c r="E66" s="609"/>
      <c r="F66" s="609"/>
      <c r="G66" s="609"/>
      <c r="H66" s="609"/>
      <c r="I66" s="609"/>
      <c r="J66" s="16">
        <f>'Subaward 6'!$H$129</f>
        <v>0</v>
      </c>
      <c r="K66" s="16">
        <f>'Subaward 6'!$I$129</f>
        <v>0</v>
      </c>
      <c r="L66" s="16">
        <f>'Subaward 6'!$J$129</f>
        <v>0</v>
      </c>
      <c r="M66" s="14">
        <f t="shared" si="89"/>
        <v>0</v>
      </c>
      <c r="N66" s="6"/>
      <c r="O66" s="3"/>
      <c r="P66" s="10">
        <v>6</v>
      </c>
      <c r="Q66" s="592">
        <f>'Subaward 6'!$C$3</f>
        <v>0</v>
      </c>
      <c r="R66" s="592"/>
      <c r="S66" s="592"/>
      <c r="T66" s="592"/>
      <c r="U66" s="592"/>
      <c r="V66" s="592"/>
      <c r="W66" s="592"/>
      <c r="X66" s="592"/>
      <c r="Y66" s="90">
        <f>'Year 2'!AU66</f>
        <v>0</v>
      </c>
      <c r="Z66" s="61">
        <f>'Subaward 6'!$U$129</f>
        <v>0</v>
      </c>
      <c r="AA66" s="61">
        <f>'Subaward 6'!$V$129</f>
        <v>0</v>
      </c>
      <c r="AB66" s="61">
        <f>'Subaward 6'!$W$129</f>
        <v>0</v>
      </c>
      <c r="AC66" s="57">
        <f t="shared" si="90"/>
        <v>0</v>
      </c>
      <c r="AD66" s="58">
        <f t="shared" si="91"/>
        <v>0</v>
      </c>
      <c r="AE66" s="6"/>
      <c r="AF66" s="3"/>
      <c r="AG66" s="10">
        <v>6</v>
      </c>
      <c r="AH66" s="602">
        <f>'Subaward 6'!$C$3</f>
        <v>0</v>
      </c>
      <c r="AI66" s="602"/>
      <c r="AJ66" s="602"/>
      <c r="AK66" s="602"/>
      <c r="AL66" s="602"/>
      <c r="AM66" s="602"/>
      <c r="AN66" s="602"/>
      <c r="AO66" s="602"/>
      <c r="AP66" s="67">
        <f>'Year 2'!AU66</f>
        <v>0</v>
      </c>
      <c r="AQ66" s="49">
        <f>'Subaward 6'!$AI$129</f>
        <v>0</v>
      </c>
      <c r="AR66" s="49">
        <f>'Subaward 6'!$AJ$129</f>
        <v>0</v>
      </c>
      <c r="AS66" s="49">
        <f>'Subaward 6'!$AK$129</f>
        <v>0</v>
      </c>
      <c r="AT66" s="41">
        <f t="shared" si="92"/>
        <v>0</v>
      </c>
      <c r="AU66" s="42">
        <f t="shared" si="94"/>
        <v>0</v>
      </c>
      <c r="AV66" s="3"/>
      <c r="AW66" s="3"/>
      <c r="AX66" s="10">
        <v>6</v>
      </c>
      <c r="AY66" s="690">
        <f>'Subaward 6'!$C$3</f>
        <v>0</v>
      </c>
      <c r="AZ66" s="690"/>
      <c r="BA66" s="690"/>
      <c r="BB66" s="690"/>
      <c r="BC66" s="690"/>
      <c r="BD66" s="690"/>
      <c r="BE66" s="690"/>
      <c r="BF66" s="690"/>
      <c r="BG66" s="690"/>
      <c r="BH66" s="451">
        <f>'Subaward 6'!AV$129</f>
        <v>0</v>
      </c>
      <c r="BI66" s="451">
        <f>'Subaward 6'!AW$129</f>
        <v>0</v>
      </c>
      <c r="BJ66" s="451">
        <f>'Subaward 6'!AX$129</f>
        <v>0</v>
      </c>
      <c r="BK66" s="404">
        <f t="shared" ref="BK66:BK70" si="95">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row>
    <row r="67" spans="1:118" s="8" customFormat="1" hidden="1" x14ac:dyDescent="0.35">
      <c r="A67" s="10">
        <v>7</v>
      </c>
      <c r="B67" s="609">
        <f>'Subaward 7'!$C$3</f>
        <v>0</v>
      </c>
      <c r="C67" s="609"/>
      <c r="D67" s="609"/>
      <c r="E67" s="609"/>
      <c r="F67" s="609"/>
      <c r="G67" s="609"/>
      <c r="H67" s="609"/>
      <c r="I67" s="609"/>
      <c r="J67" s="16">
        <f>'Subaward 7'!$H$129</f>
        <v>0</v>
      </c>
      <c r="K67" s="16">
        <f>'Subaward 7'!$I$129</f>
        <v>0</v>
      </c>
      <c r="L67" s="16">
        <f>'Subaward 7'!$J$129</f>
        <v>0</v>
      </c>
      <c r="M67" s="14">
        <f t="shared" si="89"/>
        <v>0</v>
      </c>
      <c r="N67" s="6"/>
      <c r="O67" s="3"/>
      <c r="P67" s="10">
        <v>7</v>
      </c>
      <c r="Q67" s="592">
        <f>'Subaward 7'!$C$3</f>
        <v>0</v>
      </c>
      <c r="R67" s="592"/>
      <c r="S67" s="592"/>
      <c r="T67" s="592"/>
      <c r="U67" s="592"/>
      <c r="V67" s="592"/>
      <c r="W67" s="592"/>
      <c r="X67" s="592"/>
      <c r="Y67" s="90">
        <f>'Year 2'!AU67</f>
        <v>0</v>
      </c>
      <c r="Z67" s="61">
        <f>'Subaward 7'!$U$129</f>
        <v>0</v>
      </c>
      <c r="AA67" s="61">
        <f>'Subaward 7'!$V$129</f>
        <v>0</v>
      </c>
      <c r="AB67" s="61">
        <f>'Subaward 7'!$W$129</f>
        <v>0</v>
      </c>
      <c r="AC67" s="57">
        <f t="shared" si="90"/>
        <v>0</v>
      </c>
      <c r="AD67" s="58">
        <f t="shared" si="91"/>
        <v>0</v>
      </c>
      <c r="AE67" s="6"/>
      <c r="AF67" s="3"/>
      <c r="AG67" s="10">
        <v>7</v>
      </c>
      <c r="AH67" s="602">
        <f>'Subaward 7'!$C$3</f>
        <v>0</v>
      </c>
      <c r="AI67" s="602"/>
      <c r="AJ67" s="602"/>
      <c r="AK67" s="602"/>
      <c r="AL67" s="602"/>
      <c r="AM67" s="602"/>
      <c r="AN67" s="602"/>
      <c r="AO67" s="602"/>
      <c r="AP67" s="67">
        <f>'Year 2'!AU67</f>
        <v>0</v>
      </c>
      <c r="AQ67" s="49">
        <f>'Subaward 7'!$AI$129</f>
        <v>0</v>
      </c>
      <c r="AR67" s="49">
        <f>'Subaward 7'!$AJ$129</f>
        <v>0</v>
      </c>
      <c r="AS67" s="49">
        <f>'Subaward 7'!$AK$129</f>
        <v>0</v>
      </c>
      <c r="AT67" s="41">
        <f t="shared" si="92"/>
        <v>0</v>
      </c>
      <c r="AU67" s="42">
        <f t="shared" si="94"/>
        <v>0</v>
      </c>
      <c r="AV67" s="3"/>
      <c r="AW67" s="3"/>
      <c r="AX67" s="10">
        <v>7</v>
      </c>
      <c r="AY67" s="690">
        <f>'Subaward 7'!$C$3</f>
        <v>0</v>
      </c>
      <c r="AZ67" s="690"/>
      <c r="BA67" s="690"/>
      <c r="BB67" s="690"/>
      <c r="BC67" s="690"/>
      <c r="BD67" s="690"/>
      <c r="BE67" s="690"/>
      <c r="BF67" s="690"/>
      <c r="BG67" s="690"/>
      <c r="BH67" s="451">
        <f>'Subaward 7'!AV$129</f>
        <v>0</v>
      </c>
      <c r="BI67" s="451">
        <f>'Subaward 7'!AW$129</f>
        <v>0</v>
      </c>
      <c r="BJ67" s="451">
        <f>'Subaward 7'!AX$129</f>
        <v>0</v>
      </c>
      <c r="BK67" s="404">
        <f t="shared" si="95"/>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row>
    <row r="68" spans="1:118" s="8" customFormat="1" hidden="1" x14ac:dyDescent="0.35">
      <c r="A68" s="10">
        <v>8</v>
      </c>
      <c r="B68" s="609">
        <f>'Subaward 8'!$C$3</f>
        <v>0</v>
      </c>
      <c r="C68" s="609"/>
      <c r="D68" s="609"/>
      <c r="E68" s="609"/>
      <c r="F68" s="609"/>
      <c r="G68" s="609"/>
      <c r="H68" s="609"/>
      <c r="I68" s="609"/>
      <c r="J68" s="16">
        <f>'Subaward 8'!$H$129</f>
        <v>0</v>
      </c>
      <c r="K68" s="16">
        <f>'Subaward 8'!$I$129</f>
        <v>0</v>
      </c>
      <c r="L68" s="16">
        <f>'Subaward 8'!$J$129</f>
        <v>0</v>
      </c>
      <c r="M68" s="14">
        <f t="shared" si="89"/>
        <v>0</v>
      </c>
      <c r="N68" s="6"/>
      <c r="O68" s="3"/>
      <c r="P68" s="10">
        <v>8</v>
      </c>
      <c r="Q68" s="592">
        <f>'Subaward 8'!$C$3</f>
        <v>0</v>
      </c>
      <c r="R68" s="592"/>
      <c r="S68" s="592"/>
      <c r="T68" s="592"/>
      <c r="U68" s="592"/>
      <c r="V68" s="592"/>
      <c r="W68" s="592"/>
      <c r="X68" s="592"/>
      <c r="Y68" s="90">
        <f>'Year 2'!AU68</f>
        <v>0</v>
      </c>
      <c r="Z68" s="61">
        <f>'Subaward 8'!$U$129</f>
        <v>0</v>
      </c>
      <c r="AA68" s="61">
        <f>'Subaward 8'!$V$129</f>
        <v>0</v>
      </c>
      <c r="AB68" s="61">
        <f>'Subaward 8'!$W$129</f>
        <v>0</v>
      </c>
      <c r="AC68" s="57">
        <f t="shared" si="90"/>
        <v>0</v>
      </c>
      <c r="AD68" s="58">
        <f t="shared" si="91"/>
        <v>0</v>
      </c>
      <c r="AE68" s="6"/>
      <c r="AF68" s="3"/>
      <c r="AG68" s="10">
        <v>8</v>
      </c>
      <c r="AH68" s="602">
        <f>'Subaward 8'!$C$3</f>
        <v>0</v>
      </c>
      <c r="AI68" s="602"/>
      <c r="AJ68" s="602"/>
      <c r="AK68" s="602"/>
      <c r="AL68" s="602"/>
      <c r="AM68" s="602"/>
      <c r="AN68" s="602"/>
      <c r="AO68" s="602"/>
      <c r="AP68" s="67">
        <f>'Year 2'!AU68</f>
        <v>0</v>
      </c>
      <c r="AQ68" s="49">
        <f>'Subaward 8'!$AI$129</f>
        <v>0</v>
      </c>
      <c r="AR68" s="49">
        <f>'Subaward 8'!$AJ$129</f>
        <v>0</v>
      </c>
      <c r="AS68" s="49">
        <f>'Subaward 8'!$AK$129</f>
        <v>0</v>
      </c>
      <c r="AT68" s="41">
        <f t="shared" si="92"/>
        <v>0</v>
      </c>
      <c r="AU68" s="42">
        <f t="shared" si="94"/>
        <v>0</v>
      </c>
      <c r="AV68" s="3"/>
      <c r="AW68" s="3"/>
      <c r="AX68" s="10">
        <v>8</v>
      </c>
      <c r="AY68" s="690">
        <f>'Subaward 8'!$C$3</f>
        <v>0</v>
      </c>
      <c r="AZ68" s="690"/>
      <c r="BA68" s="690"/>
      <c r="BB68" s="690"/>
      <c r="BC68" s="690"/>
      <c r="BD68" s="690"/>
      <c r="BE68" s="690"/>
      <c r="BF68" s="690"/>
      <c r="BG68" s="690"/>
      <c r="BH68" s="451">
        <f>'Subaward 8'!AV$129</f>
        <v>0</v>
      </c>
      <c r="BI68" s="451">
        <f>'Subaward 8'!AW$129</f>
        <v>0</v>
      </c>
      <c r="BJ68" s="451">
        <f>'Subaward 8'!AX$129</f>
        <v>0</v>
      </c>
      <c r="BK68" s="404">
        <f t="shared" si="95"/>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row>
    <row r="69" spans="1:118" s="8" customFormat="1" hidden="1" x14ac:dyDescent="0.35">
      <c r="A69" s="10">
        <v>9</v>
      </c>
      <c r="B69" s="609">
        <f>'Subaward 9'!$C$3</f>
        <v>0</v>
      </c>
      <c r="C69" s="609"/>
      <c r="D69" s="609"/>
      <c r="E69" s="609"/>
      <c r="F69" s="609"/>
      <c r="G69" s="609"/>
      <c r="H69" s="609"/>
      <c r="I69" s="609"/>
      <c r="J69" s="16">
        <f>'Subaward 9'!$H$129</f>
        <v>0</v>
      </c>
      <c r="K69" s="16">
        <f>'Subaward 9'!$I$129</f>
        <v>0</v>
      </c>
      <c r="L69" s="16">
        <f>'Subaward 9'!$J$129</f>
        <v>0</v>
      </c>
      <c r="M69" s="14">
        <f t="shared" si="89"/>
        <v>0</v>
      </c>
      <c r="N69" s="6"/>
      <c r="O69" s="3"/>
      <c r="P69" s="10">
        <v>9</v>
      </c>
      <c r="Q69" s="592">
        <f>'Subaward 9'!$C$3</f>
        <v>0</v>
      </c>
      <c r="R69" s="592"/>
      <c r="S69" s="592"/>
      <c r="T69" s="592"/>
      <c r="U69" s="592"/>
      <c r="V69" s="592"/>
      <c r="W69" s="592"/>
      <c r="X69" s="592"/>
      <c r="Y69" s="90">
        <f>'Year 2'!AU69</f>
        <v>0</v>
      </c>
      <c r="Z69" s="61">
        <f>'Subaward 9'!$U$129</f>
        <v>0</v>
      </c>
      <c r="AA69" s="61">
        <f>'Subaward 9'!$V$129</f>
        <v>0</v>
      </c>
      <c r="AB69" s="61">
        <f>'Subaward 9'!$W$129</f>
        <v>0</v>
      </c>
      <c r="AC69" s="57">
        <f t="shared" si="90"/>
        <v>0</v>
      </c>
      <c r="AD69" s="58">
        <f t="shared" si="91"/>
        <v>0</v>
      </c>
      <c r="AE69" s="6"/>
      <c r="AF69" s="3"/>
      <c r="AG69" s="10">
        <v>9</v>
      </c>
      <c r="AH69" s="602">
        <f>'Subaward 9'!$C$3</f>
        <v>0</v>
      </c>
      <c r="AI69" s="602"/>
      <c r="AJ69" s="602"/>
      <c r="AK69" s="602"/>
      <c r="AL69" s="602"/>
      <c r="AM69" s="602"/>
      <c r="AN69" s="602"/>
      <c r="AO69" s="602"/>
      <c r="AP69" s="67">
        <f>'Year 2'!AU69</f>
        <v>0</v>
      </c>
      <c r="AQ69" s="49">
        <f>'Subaward 9'!$AI$129</f>
        <v>0</v>
      </c>
      <c r="AR69" s="49">
        <f>'Subaward 9'!$AJ$129</f>
        <v>0</v>
      </c>
      <c r="AS69" s="49">
        <f>'Subaward 9'!$AK$129</f>
        <v>0</v>
      </c>
      <c r="AT69" s="41">
        <f t="shared" si="92"/>
        <v>0</v>
      </c>
      <c r="AU69" s="42">
        <f t="shared" si="94"/>
        <v>0</v>
      </c>
      <c r="AV69" s="3"/>
      <c r="AW69" s="3"/>
      <c r="AX69" s="10">
        <v>9</v>
      </c>
      <c r="AY69" s="690">
        <f>'Subaward 9'!$C$3</f>
        <v>0</v>
      </c>
      <c r="AZ69" s="690"/>
      <c r="BA69" s="690"/>
      <c r="BB69" s="690"/>
      <c r="BC69" s="690"/>
      <c r="BD69" s="690"/>
      <c r="BE69" s="690"/>
      <c r="BF69" s="690"/>
      <c r="BG69" s="690"/>
      <c r="BH69" s="451">
        <f>'Subaward 9'!AV$129</f>
        <v>0</v>
      </c>
      <c r="BI69" s="451">
        <f>'Subaward 9'!AW$129</f>
        <v>0</v>
      </c>
      <c r="BJ69" s="451">
        <f>'Subaward 9'!AX$129</f>
        <v>0</v>
      </c>
      <c r="BK69" s="404">
        <f t="shared" si="95"/>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row>
    <row r="70" spans="1:118" s="8" customFormat="1" hidden="1" x14ac:dyDescent="0.35">
      <c r="A70" s="10">
        <v>10</v>
      </c>
      <c r="B70" s="609">
        <f>'Subaward 10'!$C$3</f>
        <v>0</v>
      </c>
      <c r="C70" s="609"/>
      <c r="D70" s="609"/>
      <c r="E70" s="609"/>
      <c r="F70" s="609"/>
      <c r="G70" s="609"/>
      <c r="H70" s="609"/>
      <c r="I70" s="609"/>
      <c r="J70" s="16">
        <f>'Subaward 10'!$H$129</f>
        <v>0</v>
      </c>
      <c r="K70" s="16">
        <f>'Subaward 10'!$I$129</f>
        <v>0</v>
      </c>
      <c r="L70" s="16">
        <f>'Subaward 10'!$J$129</f>
        <v>0</v>
      </c>
      <c r="M70" s="14">
        <f t="shared" si="89"/>
        <v>0</v>
      </c>
      <c r="N70" s="6"/>
      <c r="O70" s="3"/>
      <c r="P70" s="10">
        <v>10</v>
      </c>
      <c r="Q70" s="592">
        <f>'Subaward 10'!$C$3</f>
        <v>0</v>
      </c>
      <c r="R70" s="592"/>
      <c r="S70" s="592"/>
      <c r="T70" s="592"/>
      <c r="U70" s="592"/>
      <c r="V70" s="592"/>
      <c r="W70" s="592"/>
      <c r="X70" s="592"/>
      <c r="Y70" s="90">
        <f>'Year 2'!AU70</f>
        <v>0</v>
      </c>
      <c r="Z70" s="61">
        <f>'Subaward 10'!$U$129</f>
        <v>0</v>
      </c>
      <c r="AA70" s="61">
        <f>'Subaward 10'!$V$129</f>
        <v>0</v>
      </c>
      <c r="AB70" s="61">
        <f>'Subaward 10'!$W$129</f>
        <v>0</v>
      </c>
      <c r="AC70" s="57">
        <f t="shared" si="90"/>
        <v>0</v>
      </c>
      <c r="AD70" s="58">
        <f t="shared" si="91"/>
        <v>0</v>
      </c>
      <c r="AE70" s="6"/>
      <c r="AF70" s="3"/>
      <c r="AG70" s="10">
        <v>10</v>
      </c>
      <c r="AH70" s="602">
        <f>'Subaward 10'!$C$3</f>
        <v>0</v>
      </c>
      <c r="AI70" s="602"/>
      <c r="AJ70" s="602"/>
      <c r="AK70" s="602"/>
      <c r="AL70" s="602"/>
      <c r="AM70" s="602"/>
      <c r="AN70" s="602"/>
      <c r="AO70" s="602"/>
      <c r="AP70" s="67">
        <f>'Year 2'!AU70</f>
        <v>0</v>
      </c>
      <c r="AQ70" s="49">
        <f>'Subaward 10'!$AI$129</f>
        <v>0</v>
      </c>
      <c r="AR70" s="49">
        <f>'Subaward 10'!$AJ$129</f>
        <v>0</v>
      </c>
      <c r="AS70" s="49">
        <f>'Subaward 10'!$AK$129</f>
        <v>0</v>
      </c>
      <c r="AT70" s="41">
        <f t="shared" si="92"/>
        <v>0</v>
      </c>
      <c r="AU70" s="42">
        <f t="shared" si="94"/>
        <v>0</v>
      </c>
      <c r="AV70" s="3"/>
      <c r="AW70" s="3"/>
      <c r="AX70" s="10">
        <v>10</v>
      </c>
      <c r="AY70" s="690">
        <f>'Subaward 10'!$C$3</f>
        <v>0</v>
      </c>
      <c r="AZ70" s="690"/>
      <c r="BA70" s="690"/>
      <c r="BB70" s="690"/>
      <c r="BC70" s="690"/>
      <c r="BD70" s="690"/>
      <c r="BE70" s="690"/>
      <c r="BF70" s="690"/>
      <c r="BG70" s="690"/>
      <c r="BH70" s="451">
        <f>'Subaward 10'!AV$129</f>
        <v>0</v>
      </c>
      <c r="BI70" s="451">
        <f>'Subaward 10'!AW$129</f>
        <v>0</v>
      </c>
      <c r="BJ70" s="451">
        <f>'Subaward 10'!AX$129</f>
        <v>0</v>
      </c>
      <c r="BK70" s="404">
        <f t="shared" si="95"/>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row>
    <row r="71" spans="1:118" s="8" customFormat="1" ht="16" thickBot="1" x14ac:dyDescent="0.4">
      <c r="A71" s="593" t="s">
        <v>162</v>
      </c>
      <c r="B71" s="594"/>
      <c r="C71" s="594"/>
      <c r="D71" s="594"/>
      <c r="E71" s="594"/>
      <c r="F71" s="594"/>
      <c r="G71" s="594"/>
      <c r="H71" s="594"/>
      <c r="I71" s="594"/>
      <c r="J71" s="77">
        <f>SUM(J61:J70)</f>
        <v>0</v>
      </c>
      <c r="K71" s="77">
        <f t="shared" ref="K71:L71" si="96">SUM(K61:K70)</f>
        <v>0</v>
      </c>
      <c r="L71" s="77">
        <f t="shared" si="96"/>
        <v>0</v>
      </c>
      <c r="M71" s="15">
        <f t="shared" si="89"/>
        <v>0</v>
      </c>
      <c r="N71" s="6"/>
      <c r="O71" s="3"/>
      <c r="P71" s="593" t="s">
        <v>162</v>
      </c>
      <c r="Q71" s="594"/>
      <c r="R71" s="594"/>
      <c r="S71" s="594"/>
      <c r="T71" s="594"/>
      <c r="U71" s="594"/>
      <c r="V71" s="594"/>
      <c r="W71" s="594"/>
      <c r="X71" s="594"/>
      <c r="Y71" s="79">
        <f t="shared" ref="Y71:AD71" si="97">SUM(Y61:Y70)</f>
        <v>0</v>
      </c>
      <c r="Z71" s="79">
        <f t="shared" si="97"/>
        <v>0</v>
      </c>
      <c r="AA71" s="79">
        <f t="shared" si="97"/>
        <v>0</v>
      </c>
      <c r="AB71" s="79">
        <f t="shared" si="97"/>
        <v>0</v>
      </c>
      <c r="AC71" s="79">
        <f>SUM(AC61:AC70)</f>
        <v>0</v>
      </c>
      <c r="AD71" s="103">
        <f t="shared" si="97"/>
        <v>0</v>
      </c>
      <c r="AE71" s="6"/>
      <c r="AF71" s="3"/>
      <c r="AG71" s="593" t="s">
        <v>162</v>
      </c>
      <c r="AH71" s="594"/>
      <c r="AI71" s="594"/>
      <c r="AJ71" s="594"/>
      <c r="AK71" s="594"/>
      <c r="AL71" s="594"/>
      <c r="AM71" s="594"/>
      <c r="AN71" s="594"/>
      <c r="AO71" s="594"/>
      <c r="AP71" s="78">
        <f>SUM(AP61:AP70)</f>
        <v>0</v>
      </c>
      <c r="AQ71" s="78">
        <f>SUM(AQ61:AQ70)</f>
        <v>0</v>
      </c>
      <c r="AR71" s="78">
        <f t="shared" ref="AR71:AT71" si="98">SUM(AR61:AR70)</f>
        <v>0</v>
      </c>
      <c r="AS71" s="78">
        <f>SUM(AS61:AS70)</f>
        <v>0</v>
      </c>
      <c r="AT71" s="78">
        <f t="shared" si="98"/>
        <v>0</v>
      </c>
      <c r="AU71" s="40">
        <f>IF($S$86&lt;&gt;0, AC71+AP71-AT71, M71+AP71-AT71)</f>
        <v>0</v>
      </c>
      <c r="AV71" s="3"/>
      <c r="AW71" s="3"/>
      <c r="AX71" s="593" t="s">
        <v>118</v>
      </c>
      <c r="AY71" s="594"/>
      <c r="AZ71" s="594"/>
      <c r="BA71" s="594"/>
      <c r="BB71" s="594"/>
      <c r="BC71" s="594"/>
      <c r="BD71" s="594"/>
      <c r="BE71" s="594"/>
      <c r="BF71" s="594"/>
      <c r="BG71" s="594"/>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row>
    <row r="72" spans="1:118"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18" x14ac:dyDescent="0.35">
      <c r="A73" s="595" t="s">
        <v>163</v>
      </c>
      <c r="B73" s="596"/>
      <c r="C73" s="596"/>
      <c r="D73" s="596"/>
      <c r="E73" s="596"/>
      <c r="F73" s="596"/>
      <c r="G73" s="596"/>
      <c r="H73" s="596"/>
      <c r="I73" s="596"/>
      <c r="J73" s="23">
        <f>SUM(J71, J58, J43, J37, H30)</f>
        <v>0</v>
      </c>
      <c r="K73" s="23">
        <f>SUM(K71, K58, K43, K37, K30)</f>
        <v>0</v>
      </c>
      <c r="L73" s="23">
        <f>SUM(L71, L58, L43, L37, L30)</f>
        <v>0</v>
      </c>
      <c r="M73" s="230">
        <f>SUM(J73:L73)</f>
        <v>0</v>
      </c>
      <c r="N73" s="6"/>
      <c r="P73" s="595" t="s">
        <v>119</v>
      </c>
      <c r="Q73" s="596"/>
      <c r="R73" s="596"/>
      <c r="S73" s="596"/>
      <c r="T73" s="596"/>
      <c r="U73" s="596"/>
      <c r="V73" s="596"/>
      <c r="W73" s="596"/>
      <c r="X73" s="596"/>
      <c r="Y73" s="109">
        <f>'Year 2'!AU73</f>
        <v>0</v>
      </c>
      <c r="Z73" s="62">
        <f>SUM(Z71, Z58, Z43, Z37, X30)</f>
        <v>0</v>
      </c>
      <c r="AA73" s="62">
        <f>SUM(AA71, AA58, AA43, AA37, AA30)</f>
        <v>0</v>
      </c>
      <c r="AB73" s="62">
        <f>SUM(AB71, AB58, AB43, AB37, AB30)</f>
        <v>0</v>
      </c>
      <c r="AC73" s="62">
        <f>SUM(Z73:AB73)</f>
        <v>0</v>
      </c>
      <c r="AD73" s="63">
        <f>M73-AC73</f>
        <v>0</v>
      </c>
      <c r="AE73" s="5"/>
      <c r="AG73" s="595" t="s">
        <v>119</v>
      </c>
      <c r="AH73" s="596"/>
      <c r="AI73" s="596"/>
      <c r="AJ73" s="596"/>
      <c r="AK73" s="596"/>
      <c r="AL73" s="596"/>
      <c r="AM73" s="596"/>
      <c r="AN73" s="596"/>
      <c r="AO73" s="596"/>
      <c r="AP73" s="113">
        <f>'Year 2'!AU73</f>
        <v>0</v>
      </c>
      <c r="AQ73" s="50">
        <f>SUM(AQ71, AQ58, AQ43, AQ37, AO30)</f>
        <v>0</v>
      </c>
      <c r="AR73" s="50">
        <f>SUM(AR71, AR58, AR43, AR37, AR30)</f>
        <v>0</v>
      </c>
      <c r="AS73" s="50">
        <f>SUM(AS71, AS58, AS43, AS37, AS30, )</f>
        <v>0</v>
      </c>
      <c r="AT73" s="229">
        <f t="shared" ref="AT73:AT74" si="99">SUM(AQ73:AS73)</f>
        <v>0</v>
      </c>
      <c r="AU73" s="51">
        <f>IF($S$86&lt;&gt;0, AC73+AP73-AT73, M73+AP73-AT73)</f>
        <v>0</v>
      </c>
      <c r="AV73" s="5"/>
      <c r="AX73" s="595" t="s">
        <v>119</v>
      </c>
      <c r="AY73" s="596"/>
      <c r="AZ73" s="596"/>
      <c r="BA73" s="596"/>
      <c r="BB73" s="596"/>
      <c r="BC73" s="596"/>
      <c r="BD73" s="596"/>
      <c r="BE73" s="596"/>
      <c r="BF73" s="596"/>
      <c r="BG73" s="596"/>
      <c r="BH73" s="408">
        <f>SUM(BH71, BH58, BH43, BH37, BF30)</f>
        <v>0</v>
      </c>
      <c r="BI73" s="408">
        <f>SUM(BI71, BI58, BI43, BI37, BI30)</f>
        <v>0</v>
      </c>
      <c r="BJ73" s="408">
        <f>SUM(BJ71, BJ58, BJ43, BJ37, BJ30)</f>
        <v>0</v>
      </c>
      <c r="BK73" s="424">
        <f>SUM(BH73:BJ73)</f>
        <v>0</v>
      </c>
    </row>
    <row r="74" spans="1:118" ht="16" thickBot="1" x14ac:dyDescent="0.4">
      <c r="A74" s="586" t="s">
        <v>120</v>
      </c>
      <c r="B74" s="587"/>
      <c r="C74" s="587"/>
      <c r="D74" s="587"/>
      <c r="E74" s="587"/>
      <c r="F74" s="587"/>
      <c r="G74" s="587"/>
      <c r="H74" s="587"/>
      <c r="I74" s="587"/>
      <c r="J74" s="224"/>
      <c r="K74" s="228"/>
      <c r="L74" s="225">
        <f>SUM(K71, L71, K58, L58, K43, L43, K37, L37, K30, L30)</f>
        <v>0</v>
      </c>
      <c r="M74" s="15">
        <f>SUM(J74:L74)</f>
        <v>0</v>
      </c>
      <c r="N74" s="6"/>
      <c r="P74" s="586" t="s">
        <v>120</v>
      </c>
      <c r="Q74" s="587"/>
      <c r="R74" s="587"/>
      <c r="S74" s="587"/>
      <c r="T74" s="587"/>
      <c r="U74" s="587"/>
      <c r="V74" s="587"/>
      <c r="W74" s="587"/>
      <c r="X74" s="587"/>
      <c r="Y74" s="216">
        <f>'Year 2'!AU74</f>
        <v>0</v>
      </c>
      <c r="Z74" s="205"/>
      <c r="AA74" s="208"/>
      <c r="AB74" s="206">
        <f>SUM(AA71, AB71, AA58, AB58, AA43, AB43, AA37, AB37, AA30, AB30)</f>
        <v>0</v>
      </c>
      <c r="AC74" s="64">
        <f>SUM(Z74:AB74)</f>
        <v>0</v>
      </c>
      <c r="AD74" s="56">
        <f>J74-AB74</f>
        <v>0</v>
      </c>
      <c r="AE74" s="6"/>
      <c r="AG74" s="586" t="s">
        <v>120</v>
      </c>
      <c r="AH74" s="587"/>
      <c r="AI74" s="587"/>
      <c r="AJ74" s="587"/>
      <c r="AK74" s="587"/>
      <c r="AL74" s="587"/>
      <c r="AM74" s="587"/>
      <c r="AN74" s="587"/>
      <c r="AO74" s="587"/>
      <c r="AP74" s="68">
        <f>'Year 2'!AU74</f>
        <v>0</v>
      </c>
      <c r="AQ74" s="221"/>
      <c r="AR74" s="222"/>
      <c r="AS74" s="223">
        <f>SUM(AR71, AS71, AR58, AS58, AR43, AS43, AR37, AS37, AR30, AS30)</f>
        <v>0</v>
      </c>
      <c r="AT74" s="39">
        <f t="shared" si="99"/>
        <v>0</v>
      </c>
      <c r="AU74" s="40">
        <f>IF($S$86&lt;&gt;0, AC74+AP74-AT74, M74+AP74-AT74)</f>
        <v>0</v>
      </c>
      <c r="AX74" s="586" t="s">
        <v>120</v>
      </c>
      <c r="AY74" s="587"/>
      <c r="AZ74" s="587"/>
      <c r="BA74" s="587"/>
      <c r="BB74" s="587"/>
      <c r="BC74" s="587"/>
      <c r="BD74" s="587"/>
      <c r="BE74" s="587"/>
      <c r="BF74" s="587"/>
      <c r="BG74" s="612"/>
      <c r="BH74" s="425"/>
      <c r="BI74" s="426"/>
      <c r="BJ74" s="426"/>
      <c r="BK74" s="427">
        <f>SUM(BI71, BJ71, BI58, BJ58, BI43, BJ43, BI37, BJ37,BI30, BJ30)</f>
        <v>0</v>
      </c>
    </row>
    <row r="75" spans="1:118"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row>
    <row r="76" spans="1:118" s="20" customFormat="1" ht="46.5" customHeight="1" x14ac:dyDescent="0.35">
      <c r="A76" s="580" t="s">
        <v>121</v>
      </c>
      <c r="B76" s="581"/>
      <c r="C76" s="581"/>
      <c r="D76" s="581"/>
      <c r="E76" s="581"/>
      <c r="F76" s="581"/>
      <c r="G76" s="581"/>
      <c r="H76" s="581"/>
      <c r="I76" s="581"/>
      <c r="J76" s="84" t="s">
        <v>111</v>
      </c>
      <c r="K76" s="720" t="s">
        <v>27</v>
      </c>
      <c r="L76" s="720"/>
      <c r="M76" s="99" t="s">
        <v>122</v>
      </c>
      <c r="N76" s="29"/>
      <c r="P76" s="580" t="s">
        <v>121</v>
      </c>
      <c r="Q76" s="581"/>
      <c r="R76" s="581"/>
      <c r="S76" s="581"/>
      <c r="T76" s="581"/>
      <c r="U76" s="581"/>
      <c r="V76" s="581"/>
      <c r="W76" s="581"/>
      <c r="X76" s="581"/>
      <c r="Y76" s="94" t="s">
        <v>160</v>
      </c>
      <c r="Z76" s="84" t="s">
        <v>41</v>
      </c>
      <c r="AA76" s="585" t="s">
        <v>27</v>
      </c>
      <c r="AB76" s="585"/>
      <c r="AC76" s="94" t="s">
        <v>94</v>
      </c>
      <c r="AD76" s="36" t="s">
        <v>95</v>
      </c>
      <c r="AE76" s="29"/>
      <c r="AG76" s="580" t="s">
        <v>121</v>
      </c>
      <c r="AH76" s="581"/>
      <c r="AI76" s="581"/>
      <c r="AJ76" s="581"/>
      <c r="AK76" s="581"/>
      <c r="AL76" s="581"/>
      <c r="AM76" s="581"/>
      <c r="AN76" s="581"/>
      <c r="AO76" s="581"/>
      <c r="AP76" s="94" t="s">
        <v>160</v>
      </c>
      <c r="AQ76" s="84" t="s">
        <v>123</v>
      </c>
      <c r="AR76" s="720" t="s">
        <v>27</v>
      </c>
      <c r="AS76" s="720"/>
      <c r="AT76" s="94" t="s">
        <v>124</v>
      </c>
      <c r="AU76" s="36" t="s">
        <v>175</v>
      </c>
      <c r="AW76" s="3"/>
      <c r="AX76" s="580" t="s">
        <v>121</v>
      </c>
      <c r="AY76" s="581"/>
      <c r="AZ76" s="581"/>
      <c r="BA76" s="581"/>
      <c r="BB76" s="581"/>
      <c r="BC76" s="581"/>
      <c r="BD76" s="581"/>
      <c r="BE76" s="581"/>
      <c r="BF76" s="581"/>
      <c r="BG76" s="581"/>
      <c r="BH76" s="84" t="s">
        <v>123</v>
      </c>
      <c r="BI76" s="585" t="s">
        <v>27</v>
      </c>
      <c r="BJ76" s="585"/>
      <c r="BK76" s="99" t="s">
        <v>124</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row>
    <row r="77" spans="1:118" ht="16" thickBot="1" x14ac:dyDescent="0.4">
      <c r="A77" s="586" t="s">
        <v>40</v>
      </c>
      <c r="B77" s="587"/>
      <c r="C77" s="587"/>
      <c r="D77" s="587"/>
      <c r="E77" s="587"/>
      <c r="F77" s="587"/>
      <c r="G77" s="587"/>
      <c r="H77" s="587"/>
      <c r="I77" s="587"/>
      <c r="J77" s="21">
        <f>(SUM(J58, J43, J37, H30, J71))*'Cumulative Budget'!$G$35</f>
        <v>0</v>
      </c>
      <c r="K77" s="193"/>
      <c r="L77" s="200">
        <f>(SUM(K71, L71, K58, L58, K43, L43, K37, L37, K30, L30))*'Cumulative Budget'!$G$35</f>
        <v>0</v>
      </c>
      <c r="M77" s="201">
        <f>SUM(J77:L77)</f>
        <v>0</v>
      </c>
      <c r="N77" s="6"/>
      <c r="P77" s="586" t="s">
        <v>40</v>
      </c>
      <c r="Q77" s="587"/>
      <c r="R77" s="587"/>
      <c r="S77" s="587"/>
      <c r="T77" s="587"/>
      <c r="U77" s="587"/>
      <c r="V77" s="587"/>
      <c r="W77" s="587"/>
      <c r="X77" s="587"/>
      <c r="Y77" s="110">
        <f>'Year 2'!AU77</f>
        <v>0</v>
      </c>
      <c r="Z77" s="204">
        <f>(SUM(Z58, Z43, Z37, X30, Z71))*'Cumulative Budget'!$G$35</f>
        <v>0</v>
      </c>
      <c r="AA77" s="205"/>
      <c r="AB77" s="206">
        <f>(SUM(AA71, AB71, AA58, AB58, AA43, AB43, AA37, AB37, AA30, AB30))*'Cumulative Budget'!$G$35</f>
        <v>0</v>
      </c>
      <c r="AC77" s="207">
        <f>SUM(Z77:AB77)</f>
        <v>0</v>
      </c>
      <c r="AD77" s="56">
        <f>M77-AC77</f>
        <v>0</v>
      </c>
      <c r="AE77" s="6"/>
      <c r="AG77" s="586" t="s">
        <v>40</v>
      </c>
      <c r="AH77" s="587"/>
      <c r="AI77" s="587"/>
      <c r="AJ77" s="587"/>
      <c r="AK77" s="587"/>
      <c r="AL77" s="587"/>
      <c r="AM77" s="587"/>
      <c r="AN77" s="587"/>
      <c r="AO77" s="587"/>
      <c r="AP77" s="68">
        <f>'Year 2'!AU77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586" t="s">
        <v>40</v>
      </c>
      <c r="AY77" s="587"/>
      <c r="AZ77" s="587"/>
      <c r="BA77" s="587"/>
      <c r="BB77" s="587"/>
      <c r="BC77" s="587"/>
      <c r="BD77" s="587"/>
      <c r="BE77" s="587"/>
      <c r="BF77" s="587"/>
      <c r="BG77" s="587"/>
      <c r="BH77" s="420">
        <f>(SUM(BH58, BH43, BH37, BH71, BF30))*'Cumulative Budget'!$G$35</f>
        <v>0</v>
      </c>
      <c r="BI77" s="421"/>
      <c r="BJ77" s="422">
        <f>(SUM(BI71, BJ71, BI58, BJ58, BI43, BJ43, BI37, BJ37, BI30, BJ30))*'Cumulative Budget'!$G$35</f>
        <v>0</v>
      </c>
      <c r="BK77" s="423">
        <f>SUM(BH77:BJ77)</f>
        <v>0</v>
      </c>
    </row>
    <row r="78" spans="1:118"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c r="AX78" s="71" t="s">
        <v>125</v>
      </c>
      <c r="AY78" s="71"/>
      <c r="AZ78" s="71"/>
      <c r="BH78" s="11"/>
      <c r="BI78" s="11"/>
      <c r="BJ78" s="11"/>
      <c r="BK78" s="11"/>
    </row>
    <row r="79" spans="1:118" s="85" customFormat="1" ht="16" thickBot="1" x14ac:dyDescent="0.4">
      <c r="A79" s="729" t="s">
        <v>126</v>
      </c>
      <c r="B79" s="730"/>
      <c r="C79" s="730"/>
      <c r="D79" s="730"/>
      <c r="E79" s="730"/>
      <c r="F79" s="730"/>
      <c r="G79" s="730"/>
      <c r="H79" s="730"/>
      <c r="I79" s="730"/>
      <c r="J79" s="17">
        <f>SUM(J77, J58, J43, J37, H30, J71)</f>
        <v>0</v>
      </c>
      <c r="K79" s="17">
        <f>SUM(L77, K58, K43, K37, K30, K71)</f>
        <v>0</v>
      </c>
      <c r="L79" s="17">
        <f>SUM(L58, L43, L37, L30, L71)</f>
        <v>0</v>
      </c>
      <c r="M79" s="18">
        <f>SUM(J79:L79)</f>
        <v>0</v>
      </c>
      <c r="N79" s="5"/>
      <c r="P79" s="588" t="s">
        <v>126</v>
      </c>
      <c r="Q79" s="589"/>
      <c r="R79" s="589"/>
      <c r="S79" s="589"/>
      <c r="T79" s="589"/>
      <c r="U79" s="589"/>
      <c r="V79" s="589"/>
      <c r="W79" s="589"/>
      <c r="X79" s="589"/>
      <c r="Y79" s="111">
        <f>'Year 2'!AU79</f>
        <v>0</v>
      </c>
      <c r="Z79" s="65">
        <f>SUM(Z77, Z58, Z43, Z37, X30, Z71)</f>
        <v>0</v>
      </c>
      <c r="AA79" s="65">
        <f>SUM(AB77, AA58, AA43, AA37, AA30, AA71)</f>
        <v>0</v>
      </c>
      <c r="AB79" s="65">
        <f>SUM(AB58, AB43, AB37, AB30, AB71)</f>
        <v>0</v>
      </c>
      <c r="AC79" s="59">
        <f>SUM(Z79:AB79)</f>
        <v>0</v>
      </c>
      <c r="AD79" s="60">
        <f>M79-AC79</f>
        <v>0</v>
      </c>
      <c r="AE79" s="5"/>
      <c r="AG79" s="642" t="s">
        <v>126</v>
      </c>
      <c r="AH79" s="643"/>
      <c r="AI79" s="643"/>
      <c r="AJ79" s="643"/>
      <c r="AK79" s="643"/>
      <c r="AL79" s="643"/>
      <c r="AM79" s="643"/>
      <c r="AN79" s="643"/>
      <c r="AO79" s="643"/>
      <c r="AP79" s="114">
        <f>'Year 2'!AU79</f>
        <v>0</v>
      </c>
      <c r="AQ79" s="52">
        <f>SUM(AQ77, AQ58, AQ43, AQ37, AO30, AQ71)</f>
        <v>0</v>
      </c>
      <c r="AR79" s="52">
        <f>SUM(AS77, AR58, AR43, AR37, AR30, AR71)</f>
        <v>0</v>
      </c>
      <c r="AS79" s="52">
        <f>SUM(AS58, AS43, AS37, AS30, AS71)</f>
        <v>0</v>
      </c>
      <c r="AT79" s="43">
        <f>SUM(AQ79:AS79)</f>
        <v>0</v>
      </c>
      <c r="AU79" s="44">
        <f>IF($S$86&lt;&gt;0, AC79+AP79-AT79, M79+AP79-AT79)</f>
        <v>0</v>
      </c>
      <c r="AX79" s="691" t="s">
        <v>126</v>
      </c>
      <c r="AY79" s="692"/>
      <c r="AZ79" s="692"/>
      <c r="BA79" s="692"/>
      <c r="BB79" s="692"/>
      <c r="BC79" s="692"/>
      <c r="BD79" s="692"/>
      <c r="BE79" s="692"/>
      <c r="BF79" s="692"/>
      <c r="BG79" s="692"/>
      <c r="BH79" s="405">
        <f>SUM(BH77, BH58, BH43, BH37, BF30, BH71)</f>
        <v>0</v>
      </c>
      <c r="BI79" s="405">
        <f>SUM(BJ77, BI58, BI43, BI37, BI30, BI71)</f>
        <v>0</v>
      </c>
      <c r="BJ79" s="405">
        <f>SUM(BJ58, BJ43, BJ37, BJ30, BJ71)</f>
        <v>0</v>
      </c>
      <c r="BK79" s="419">
        <f>SUM(BH79:BJ79)</f>
        <v>0</v>
      </c>
    </row>
    <row r="80" spans="1:118" x14ac:dyDescent="0.35">
      <c r="F80" s="3"/>
      <c r="G80" s="3"/>
      <c r="N80" s="6"/>
    </row>
    <row r="81" spans="2:62" ht="16" thickBot="1" x14ac:dyDescent="0.4">
      <c r="F81" s="3"/>
      <c r="G81" s="3"/>
      <c r="P81" s="37"/>
      <c r="Q81" s="37"/>
      <c r="R81" s="37"/>
      <c r="S81" s="37"/>
      <c r="T81" s="37"/>
      <c r="U81" s="37"/>
      <c r="V81" s="37"/>
      <c r="AG81" s="37"/>
      <c r="AH81" s="37"/>
      <c r="AI81" s="37"/>
      <c r="AJ81" s="37"/>
      <c r="AK81" s="37"/>
      <c r="AL81" s="37"/>
      <c r="AM81" s="37"/>
    </row>
    <row r="82" spans="2:62" x14ac:dyDescent="0.35">
      <c r="B82" s="617" t="s">
        <v>176</v>
      </c>
      <c r="C82" s="618"/>
      <c r="D82" s="153">
        <f>$J$79</f>
        <v>0</v>
      </c>
      <c r="F82" s="3"/>
      <c r="G82" s="3"/>
      <c r="O82" s="70"/>
      <c r="P82" s="617" t="s">
        <v>176</v>
      </c>
      <c r="Q82" s="644"/>
      <c r="R82" s="618"/>
      <c r="S82" s="154">
        <f>Z79</f>
        <v>0</v>
      </c>
      <c r="T82" s="613" t="s">
        <v>128</v>
      </c>
      <c r="U82" s="614"/>
      <c r="V82" s="86">
        <f>D82-S82</f>
        <v>0</v>
      </c>
      <c r="W82" s="26"/>
      <c r="X82" s="723"/>
      <c r="Y82" s="723"/>
      <c r="Z82" s="26"/>
      <c r="AA82" s="26"/>
      <c r="AF82" s="70"/>
      <c r="AG82" s="711" t="s">
        <v>129</v>
      </c>
      <c r="AH82" s="712"/>
      <c r="AI82" s="742">
        <f>AQ79</f>
        <v>0</v>
      </c>
      <c r="AJ82" s="743"/>
      <c r="AK82" s="613" t="s">
        <v>130</v>
      </c>
      <c r="AL82" s="614"/>
      <c r="AM82" s="132">
        <f>IF($S$86&lt;&gt;0, S82+'Year 2'!AM82-AI82, D82+'Year 2'!AM82-AI82)</f>
        <v>0</v>
      </c>
      <c r="AO82" s="136" t="s">
        <v>131</v>
      </c>
      <c r="AP82" s="648"/>
      <c r="AQ82" s="649"/>
      <c r="AR82" s="137" t="s">
        <v>132</v>
      </c>
      <c r="AS82" s="138"/>
      <c r="AX82" s="617" t="s">
        <v>328</v>
      </c>
      <c r="AY82" s="644"/>
      <c r="AZ82" s="644"/>
      <c r="BA82" s="416">
        <f>BH79</f>
        <v>0</v>
      </c>
      <c r="BB82" s="693"/>
      <c r="BC82" s="693"/>
      <c r="BD82" s="411"/>
      <c r="BF82" s="136" t="s">
        <v>131</v>
      </c>
      <c r="BG82" s="648"/>
      <c r="BH82" s="649"/>
      <c r="BI82" s="137" t="s">
        <v>132</v>
      </c>
      <c r="BJ82" s="138"/>
    </row>
    <row r="83" spans="2:62" x14ac:dyDescent="0.35">
      <c r="B83" s="619" t="s">
        <v>177</v>
      </c>
      <c r="C83" s="615"/>
      <c r="D83" s="155">
        <f>$K$79</f>
        <v>0</v>
      </c>
      <c r="F83" s="3"/>
      <c r="G83" s="3"/>
      <c r="O83" s="70"/>
      <c r="P83" s="619" t="s">
        <v>177</v>
      </c>
      <c r="Q83" s="647"/>
      <c r="R83" s="615"/>
      <c r="S83" s="156">
        <f>AA79</f>
        <v>0</v>
      </c>
      <c r="T83" s="615" t="s">
        <v>134</v>
      </c>
      <c r="U83" s="616"/>
      <c r="V83" s="115">
        <f>D83-S83</f>
        <v>0</v>
      </c>
      <c r="W83" s="26"/>
      <c r="X83" s="664"/>
      <c r="Y83" s="664"/>
      <c r="Z83" s="664"/>
      <c r="AA83" s="664"/>
      <c r="AF83" s="70"/>
      <c r="AG83" s="619" t="s">
        <v>135</v>
      </c>
      <c r="AH83" s="615"/>
      <c r="AI83" s="725">
        <f>AR79</f>
        <v>0</v>
      </c>
      <c r="AJ83" s="726"/>
      <c r="AK83" s="615" t="s">
        <v>136</v>
      </c>
      <c r="AL83" s="616"/>
      <c r="AM83" s="72">
        <f>IF($S$86&lt;&gt;0, S83+'Year 2'!AM83-AI83, D83+'Year 2'!AM83-AI83)</f>
        <v>0</v>
      </c>
      <c r="AO83" s="73" t="s">
        <v>137</v>
      </c>
      <c r="AP83" s="575"/>
      <c r="AQ83" s="575"/>
      <c r="AR83" s="575"/>
      <c r="AS83" s="641"/>
      <c r="AX83" s="645" t="s">
        <v>323</v>
      </c>
      <c r="AY83" s="646"/>
      <c r="AZ83" s="613"/>
      <c r="BA83" s="417">
        <f>BI79</f>
        <v>0</v>
      </c>
      <c r="BB83" s="693"/>
      <c r="BC83" s="693"/>
      <c r="BD83" s="411"/>
      <c r="BF83" s="73" t="s">
        <v>137</v>
      </c>
      <c r="BG83" s="575"/>
      <c r="BH83" s="575"/>
      <c r="BI83" s="575"/>
      <c r="BJ83" s="641"/>
    </row>
    <row r="84" spans="2:62" ht="16" thickBot="1" x14ac:dyDescent="0.4">
      <c r="B84" s="619" t="s">
        <v>178</v>
      </c>
      <c r="C84" s="615"/>
      <c r="D84" s="155">
        <f>$L$79</f>
        <v>0</v>
      </c>
      <c r="F84" s="3"/>
      <c r="G84" s="3"/>
      <c r="O84" s="70"/>
      <c r="P84" s="619" t="s">
        <v>178</v>
      </c>
      <c r="Q84" s="647"/>
      <c r="R84" s="615"/>
      <c r="S84" s="156">
        <f>AB79</f>
        <v>0</v>
      </c>
      <c r="T84" s="615" t="s">
        <v>139</v>
      </c>
      <c r="U84" s="616"/>
      <c r="V84" s="87">
        <f>D84-S84</f>
        <v>0</v>
      </c>
      <c r="W84" s="26"/>
      <c r="X84" s="723"/>
      <c r="Y84" s="723"/>
      <c r="Z84" s="26"/>
      <c r="AA84" s="26"/>
      <c r="AF84" s="70"/>
      <c r="AG84" s="619" t="s">
        <v>140</v>
      </c>
      <c r="AH84" s="615"/>
      <c r="AI84" s="725">
        <f>AS79</f>
        <v>0</v>
      </c>
      <c r="AJ84" s="726"/>
      <c r="AK84" s="615" t="s">
        <v>141</v>
      </c>
      <c r="AL84" s="616"/>
      <c r="AM84" s="42">
        <f>IF($S$86&lt;&gt;0, S84+'Year 2'!AM84-AI84, D84+'Year 2'!AM84-AI84)</f>
        <v>0</v>
      </c>
      <c r="AO84" s="74" t="s">
        <v>142</v>
      </c>
      <c r="AP84" s="650"/>
      <c r="AQ84" s="651"/>
      <c r="AR84" s="740" t="s">
        <v>132</v>
      </c>
      <c r="AS84" s="741"/>
      <c r="AX84" s="619" t="s">
        <v>324</v>
      </c>
      <c r="AY84" s="647"/>
      <c r="AZ84" s="615"/>
      <c r="BA84" s="417">
        <f>BJ79</f>
        <v>0</v>
      </c>
      <c r="BB84" s="693"/>
      <c r="BC84" s="693"/>
      <c r="BD84" s="411"/>
      <c r="BF84" s="74" t="s">
        <v>142</v>
      </c>
      <c r="BG84" s="650"/>
      <c r="BH84" s="651"/>
      <c r="BI84" s="75" t="s">
        <v>132</v>
      </c>
      <c r="BJ84" s="76"/>
    </row>
    <row r="85" spans="2:62" ht="16" thickBot="1" x14ac:dyDescent="0.4">
      <c r="B85" s="619" t="s">
        <v>179</v>
      </c>
      <c r="C85" s="615"/>
      <c r="D85" s="155">
        <f>$K$79+$L$79</f>
        <v>0</v>
      </c>
      <c r="F85" s="3"/>
      <c r="G85" s="3"/>
      <c r="O85" s="70"/>
      <c r="P85" s="619" t="s">
        <v>179</v>
      </c>
      <c r="Q85" s="647"/>
      <c r="R85" s="615"/>
      <c r="S85" s="156">
        <f>SUM(AA79, AB79)</f>
        <v>0</v>
      </c>
      <c r="T85" s="615" t="s">
        <v>144</v>
      </c>
      <c r="U85" s="616"/>
      <c r="V85" s="87">
        <f>D85-S85</f>
        <v>0</v>
      </c>
      <c r="AF85" s="70"/>
      <c r="AG85" s="619" t="s">
        <v>145</v>
      </c>
      <c r="AH85" s="615"/>
      <c r="AI85" s="725">
        <f>SUM(AR79, AS79)</f>
        <v>0</v>
      </c>
      <c r="AJ85" s="726"/>
      <c r="AK85" s="615" t="s">
        <v>146</v>
      </c>
      <c r="AL85" s="616"/>
      <c r="AM85" s="133">
        <f>IF($S$86&lt;&gt;0, S85+'Year 2'!AM85-AI85, D85+'Year 2'!AM85-AI85)</f>
        <v>0</v>
      </c>
      <c r="AO85" s="25"/>
      <c r="AP85" s="25"/>
      <c r="AQ85" s="25"/>
      <c r="AR85" s="25"/>
      <c r="AS85" s="25"/>
      <c r="AX85" s="619" t="s">
        <v>325</v>
      </c>
      <c r="AY85" s="647"/>
      <c r="AZ85" s="615"/>
      <c r="BA85" s="417">
        <f>SUM(BA83:BA84)</f>
        <v>0</v>
      </c>
      <c r="BB85" s="693"/>
      <c r="BC85" s="693"/>
      <c r="BD85" s="411"/>
      <c r="BF85" s="25"/>
      <c r="BG85" s="25"/>
      <c r="BH85" s="25"/>
      <c r="BI85" s="25"/>
      <c r="BJ85" s="25"/>
    </row>
    <row r="86" spans="2:62" ht="16" thickBot="1" x14ac:dyDescent="0.4">
      <c r="B86" s="619" t="s">
        <v>180</v>
      </c>
      <c r="C86" s="615"/>
      <c r="D86" s="155">
        <f>$M$79</f>
        <v>0</v>
      </c>
      <c r="F86" s="3"/>
      <c r="G86" s="3"/>
      <c r="O86" s="70"/>
      <c r="P86" s="619" t="s">
        <v>180</v>
      </c>
      <c r="Q86" s="647"/>
      <c r="R86" s="615"/>
      <c r="S86" s="156">
        <f>AC79</f>
        <v>0</v>
      </c>
      <c r="T86" s="682" t="s">
        <v>148</v>
      </c>
      <c r="U86" s="682"/>
      <c r="V86" s="106">
        <f>D86-S86</f>
        <v>0</v>
      </c>
      <c r="W86" s="724"/>
      <c r="X86" s="724"/>
      <c r="Y86" s="664"/>
      <c r="Z86" s="664"/>
      <c r="AA86" s="664"/>
      <c r="AF86" s="70"/>
      <c r="AG86" s="619" t="s">
        <v>181</v>
      </c>
      <c r="AH86" s="615"/>
      <c r="AI86" s="725">
        <f>AT79</f>
        <v>0</v>
      </c>
      <c r="AJ86" s="726"/>
      <c r="AK86" s="682" t="s">
        <v>182</v>
      </c>
      <c r="AL86" s="682"/>
      <c r="AM86" s="40">
        <f>IF($S$86&lt;&gt;0, S86+'Year 2'!AM86-AI86, D86+'Year 2'!AM86-AI86)</f>
        <v>0</v>
      </c>
      <c r="AO86" s="713" t="s">
        <v>151</v>
      </c>
      <c r="AP86" s="714"/>
      <c r="AQ86" s="708"/>
      <c r="AR86" s="709"/>
      <c r="AS86" s="710"/>
      <c r="AX86" s="677" t="s">
        <v>332</v>
      </c>
      <c r="AY86" s="679"/>
      <c r="AZ86" s="678"/>
      <c r="BA86" s="418">
        <f>BK79</f>
        <v>0</v>
      </c>
      <c r="BB86" s="693"/>
      <c r="BC86" s="693"/>
      <c r="BD86" s="411"/>
      <c r="BF86" s="684" t="s">
        <v>151</v>
      </c>
      <c r="BG86" s="685"/>
      <c r="BH86" s="639"/>
      <c r="BI86" s="639"/>
      <c r="BJ86" s="640"/>
    </row>
    <row r="87" spans="2:62" x14ac:dyDescent="0.35">
      <c r="B87" s="619" t="s">
        <v>152</v>
      </c>
      <c r="C87" s="615"/>
      <c r="D87" s="80" t="e">
        <f>L79/(L79+K79)</f>
        <v>#DIV/0!</v>
      </c>
      <c r="F87" s="3"/>
      <c r="G87" s="3"/>
      <c r="O87" s="70"/>
      <c r="P87" s="619" t="s">
        <v>152</v>
      </c>
      <c r="Q87" s="647"/>
      <c r="R87" s="615"/>
      <c r="S87" s="157" t="e">
        <f>AB79/(AA79+AB79)</f>
        <v>#DIV/0!</v>
      </c>
      <c r="T87" s="26"/>
      <c r="U87" s="26"/>
      <c r="AF87" s="70"/>
      <c r="AG87" s="619" t="s">
        <v>153</v>
      </c>
      <c r="AH87" s="615"/>
      <c r="AI87" s="727" t="e">
        <f>AQ77/AQ73</f>
        <v>#DIV/0!</v>
      </c>
      <c r="AJ87" s="728"/>
      <c r="AK87" s="131"/>
      <c r="AX87" s="693"/>
      <c r="AY87" s="693"/>
      <c r="AZ87" s="693"/>
      <c r="BA87" s="415"/>
    </row>
    <row r="88" spans="2:62" ht="16" thickBot="1" x14ac:dyDescent="0.4">
      <c r="B88" s="677" t="s">
        <v>60</v>
      </c>
      <c r="C88" s="678"/>
      <c r="D88" s="34" t="e">
        <f>$D$91 &amp; $D$92 &amp; $D$93</f>
        <v>#DIV/0!</v>
      </c>
      <c r="F88" s="3"/>
      <c r="G88" s="3"/>
      <c r="O88" s="70"/>
      <c r="P88" s="677" t="s">
        <v>60</v>
      </c>
      <c r="Q88" s="679"/>
      <c r="R88" s="678"/>
      <c r="S88" s="112" t="e">
        <f>S91 &amp; S92 &amp; S93</f>
        <v>#DIV/0!</v>
      </c>
      <c r="T88" s="26"/>
      <c r="U88" s="26"/>
      <c r="AF88" s="70"/>
      <c r="AG88" s="677" t="s">
        <v>154</v>
      </c>
      <c r="AH88" s="678"/>
      <c r="AI88" s="721" t="e">
        <f>(AS77)/(AR73+AS73)</f>
        <v>#DIV/0!</v>
      </c>
      <c r="AJ88" s="722"/>
    </row>
    <row r="89" spans="2:62" x14ac:dyDescent="0.35">
      <c r="F89" s="3"/>
      <c r="G89" s="3"/>
      <c r="S89" s="92"/>
      <c r="AG89" s="92"/>
      <c r="AH89" s="92"/>
      <c r="AI89" s="92"/>
      <c r="AJ89" s="92"/>
    </row>
    <row r="90" spans="2:62" x14ac:dyDescent="0.35">
      <c r="F90" s="3"/>
      <c r="G90" s="3"/>
    </row>
    <row r="91" spans="2:62" x14ac:dyDescent="0.35">
      <c r="D91" s="3" t="e">
        <f>D82/D82</f>
        <v>#DIV/0!</v>
      </c>
      <c r="F91" s="3"/>
      <c r="G91" s="3"/>
      <c r="S91" s="3" t="e">
        <f>S82/S82</f>
        <v>#DIV/0!</v>
      </c>
    </row>
    <row r="92" spans="2:62" x14ac:dyDescent="0.35">
      <c r="D92" s="3" t="s">
        <v>62</v>
      </c>
      <c r="F92" s="3"/>
      <c r="G92" s="3"/>
      <c r="S92" s="3" t="s">
        <v>62</v>
      </c>
    </row>
    <row r="93" spans="2:62"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LPgf4W5QW7ksWquGmC4v9SMIjMxwXnZ5qM3AGhdpugC8kgj+cznc/ym45JdFTCSsPQR5oEZMwuSXt1IcXHkD+Q==" saltValue="LIGZWTOSFtN/92hmYqNMtQ==" spinCount="100000" sheet="1" formatCells="0" formatColumns="0" formatRows="0" insertColumns="0"/>
  <mergeCells count="397">
    <mergeCell ref="AX3:BK3"/>
    <mergeCell ref="AX4:BK4"/>
    <mergeCell ref="BF5:BK5"/>
    <mergeCell ref="BA6:BK6"/>
    <mergeCell ref="BA7:BK7"/>
    <mergeCell ref="BA8:BK8"/>
    <mergeCell ref="AX10:BK10"/>
    <mergeCell ref="AX29:BK29"/>
    <mergeCell ref="AG19:AK19"/>
    <mergeCell ref="AX21:BK21"/>
    <mergeCell ref="AX22:AZ22"/>
    <mergeCell ref="BA22:BB22"/>
    <mergeCell ref="AX23:AZ23"/>
    <mergeCell ref="BA23:BB23"/>
    <mergeCell ref="AI18:AJ18"/>
    <mergeCell ref="P19:T19"/>
    <mergeCell ref="A19:E19"/>
    <mergeCell ref="AX5:AZ5"/>
    <mergeCell ref="BA5:BD5"/>
    <mergeCell ref="AX6:AZ6"/>
    <mergeCell ref="AX7:AZ7"/>
    <mergeCell ref="AX8:AZ8"/>
    <mergeCell ref="AX11:AZ11"/>
    <mergeCell ref="BA11:BB11"/>
    <mergeCell ref="AY12:AZ12"/>
    <mergeCell ref="BA12:BB12"/>
    <mergeCell ref="AY13:AZ13"/>
    <mergeCell ref="BA13:BB13"/>
    <mergeCell ref="AY14:AZ14"/>
    <mergeCell ref="BA14:BB14"/>
    <mergeCell ref="AY15:AZ15"/>
    <mergeCell ref="BA15:BB15"/>
    <mergeCell ref="AY17:AZ17"/>
    <mergeCell ref="BA17:BB17"/>
    <mergeCell ref="AX18:AZ18"/>
    <mergeCell ref="BA18:BB18"/>
    <mergeCell ref="AX19:BC19"/>
    <mergeCell ref="AY16:AZ16"/>
    <mergeCell ref="BA16:BB16"/>
    <mergeCell ref="BB85:BC85"/>
    <mergeCell ref="BB86:BC86"/>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BI76:BJ76"/>
    <mergeCell ref="AY69:BG69"/>
    <mergeCell ref="AY70:BG70"/>
    <mergeCell ref="AX71:BG71"/>
    <mergeCell ref="AX73:BG73"/>
    <mergeCell ref="AX74:BG74"/>
    <mergeCell ref="AX76:BG76"/>
    <mergeCell ref="AX77:BG77"/>
    <mergeCell ref="AX79:BG79"/>
    <mergeCell ref="AX60:BG60"/>
    <mergeCell ref="AY61:BG61"/>
    <mergeCell ref="AY62:BG62"/>
    <mergeCell ref="AY63:BG63"/>
    <mergeCell ref="AY64:BG64"/>
    <mergeCell ref="AY65:BG65"/>
    <mergeCell ref="AY66:BG66"/>
    <mergeCell ref="AY67:BG67"/>
    <mergeCell ref="AY68:BG68"/>
    <mergeCell ref="AY50:BG50"/>
    <mergeCell ref="AY51:BG51"/>
    <mergeCell ref="AY52:BG52"/>
    <mergeCell ref="AY53:BG53"/>
    <mergeCell ref="AY54:BG54"/>
    <mergeCell ref="AY55:BG55"/>
    <mergeCell ref="AY56:BG56"/>
    <mergeCell ref="AY57:BG57"/>
    <mergeCell ref="AX58:BG58"/>
    <mergeCell ref="AY40:BG40"/>
    <mergeCell ref="AY41:BG41"/>
    <mergeCell ref="AY42:BG42"/>
    <mergeCell ref="AX43:BG43"/>
    <mergeCell ref="AX45:BG45"/>
    <mergeCell ref="AY46:BG46"/>
    <mergeCell ref="AY47:BG47"/>
    <mergeCell ref="AY48:BG48"/>
    <mergeCell ref="AY49:BG49"/>
    <mergeCell ref="AX32:BK32"/>
    <mergeCell ref="AX30:BC30"/>
    <mergeCell ref="AX33:BG33"/>
    <mergeCell ref="AY34:BG34"/>
    <mergeCell ref="AY35:BG35"/>
    <mergeCell ref="AY36:BG36"/>
    <mergeCell ref="AX37:BG37"/>
    <mergeCell ref="AX39:BG39"/>
    <mergeCell ref="AX24:AZ24"/>
    <mergeCell ref="BA24:BB24"/>
    <mergeCell ref="AX25:AZ25"/>
    <mergeCell ref="BA25:BB25"/>
    <mergeCell ref="AX26:AZ26"/>
    <mergeCell ref="BA26:BB26"/>
    <mergeCell ref="AX27:AZ27"/>
    <mergeCell ref="BA27:BB27"/>
    <mergeCell ref="AX28:AZ28"/>
    <mergeCell ref="BA28:BB28"/>
    <mergeCell ref="B48:I48"/>
    <mergeCell ref="A25:B25"/>
    <mergeCell ref="C25:D25"/>
    <mergeCell ref="A30:E30"/>
    <mergeCell ref="B35:I35"/>
    <mergeCell ref="B36:I36"/>
    <mergeCell ref="B40:I40"/>
    <mergeCell ref="B41:I41"/>
    <mergeCell ref="C28:D28"/>
    <mergeCell ref="A33:I33"/>
    <mergeCell ref="A37:I37"/>
    <mergeCell ref="A39:I39"/>
    <mergeCell ref="C26:D26"/>
    <mergeCell ref="A29:M29"/>
    <mergeCell ref="C15:D15"/>
    <mergeCell ref="A23:B23"/>
    <mergeCell ref="C23:D23"/>
    <mergeCell ref="A22:B22"/>
    <mergeCell ref="A18:B18"/>
    <mergeCell ref="C22:D22"/>
    <mergeCell ref="C16:D16"/>
    <mergeCell ref="C18:D18"/>
    <mergeCell ref="C6:M6"/>
    <mergeCell ref="A21:M21"/>
    <mergeCell ref="C17:D17"/>
    <mergeCell ref="B83:C83"/>
    <mergeCell ref="A77:I77"/>
    <mergeCell ref="P79:X79"/>
    <mergeCell ref="A76:I76"/>
    <mergeCell ref="A79:I79"/>
    <mergeCell ref="B82:C82"/>
    <mergeCell ref="A71:I71"/>
    <mergeCell ref="B61:I61"/>
    <mergeCell ref="B62:I62"/>
    <mergeCell ref="B63:I63"/>
    <mergeCell ref="B70:I70"/>
    <mergeCell ref="A73:I73"/>
    <mergeCell ref="A74:I74"/>
    <mergeCell ref="B67:I67"/>
    <mergeCell ref="B68:I68"/>
    <mergeCell ref="B69:I69"/>
    <mergeCell ref="B64:I64"/>
    <mergeCell ref="B65:I65"/>
    <mergeCell ref="B66:I66"/>
    <mergeCell ref="P74:X74"/>
    <mergeCell ref="Q61:X61"/>
    <mergeCell ref="K76:L76"/>
    <mergeCell ref="P76:X76"/>
    <mergeCell ref="Q64:X64"/>
    <mergeCell ref="A3:M3"/>
    <mergeCell ref="P3:AD3"/>
    <mergeCell ref="AG3:AU3"/>
    <mergeCell ref="A4:M4"/>
    <mergeCell ref="P4:AD4"/>
    <mergeCell ref="AG4:AU4"/>
    <mergeCell ref="H5:M5"/>
    <mergeCell ref="P5:Q5"/>
    <mergeCell ref="R5:V5"/>
    <mergeCell ref="X5:AD5"/>
    <mergeCell ref="AG5:AH5"/>
    <mergeCell ref="A5:B5"/>
    <mergeCell ref="C5:F5"/>
    <mergeCell ref="AI5:AM5"/>
    <mergeCell ref="AO5:AU5"/>
    <mergeCell ref="P6:Q6"/>
    <mergeCell ref="R6:AD6"/>
    <mergeCell ref="AG6:AH6"/>
    <mergeCell ref="AI6:AU6"/>
    <mergeCell ref="C7:M7"/>
    <mergeCell ref="P7:Q7"/>
    <mergeCell ref="AG32:AT32"/>
    <mergeCell ref="AG29:AU29"/>
    <mergeCell ref="P30:T30"/>
    <mergeCell ref="AG30:AK30"/>
    <mergeCell ref="A32:M32"/>
    <mergeCell ref="P22:Q22"/>
    <mergeCell ref="R22:S22"/>
    <mergeCell ref="AG22:AH22"/>
    <mergeCell ref="P23:Q23"/>
    <mergeCell ref="R23:S23"/>
    <mergeCell ref="AG23:AH23"/>
    <mergeCell ref="P24:Q24"/>
    <mergeCell ref="R24:S24"/>
    <mergeCell ref="AI25:AJ25"/>
    <mergeCell ref="AI22:AJ22"/>
    <mergeCell ref="AI24:AJ24"/>
    <mergeCell ref="A6:B6"/>
    <mergeCell ref="A7:B7"/>
    <mergeCell ref="R28:S28"/>
    <mergeCell ref="AI28:AJ28"/>
    <mergeCell ref="P29:AD29"/>
    <mergeCell ref="AG24:AH24"/>
    <mergeCell ref="P25:Q25"/>
    <mergeCell ref="R25:S25"/>
    <mergeCell ref="AG25:AH25"/>
    <mergeCell ref="AI23:AJ23"/>
    <mergeCell ref="A24:B24"/>
    <mergeCell ref="C24:D24"/>
    <mergeCell ref="AI27:AJ27"/>
    <mergeCell ref="AI26:AJ26"/>
    <mergeCell ref="P26:Q26"/>
    <mergeCell ref="R26:S26"/>
    <mergeCell ref="AG26:AH26"/>
    <mergeCell ref="P27:Q27"/>
    <mergeCell ref="R27:S27"/>
    <mergeCell ref="AG27:AH27"/>
    <mergeCell ref="AR76:AS76"/>
    <mergeCell ref="AI87:AJ87"/>
    <mergeCell ref="P82:R82"/>
    <mergeCell ref="T82:U82"/>
    <mergeCell ref="X82:Y82"/>
    <mergeCell ref="AG82:AH82"/>
    <mergeCell ref="AP82:AQ82"/>
    <mergeCell ref="P83:R83"/>
    <mergeCell ref="T83:U83"/>
    <mergeCell ref="X83:AA83"/>
    <mergeCell ref="AG83:AH83"/>
    <mergeCell ref="AP83:AS83"/>
    <mergeCell ref="AI82:AJ82"/>
    <mergeCell ref="AI83:AJ83"/>
    <mergeCell ref="AK82:AL82"/>
    <mergeCell ref="AK83:AL83"/>
    <mergeCell ref="AP84:AQ84"/>
    <mergeCell ref="AR84:AS84"/>
    <mergeCell ref="AQ86:AS86"/>
    <mergeCell ref="T86:U86"/>
    <mergeCell ref="W86:X86"/>
    <mergeCell ref="Y86:AA86"/>
    <mergeCell ref="AG86:AH86"/>
    <mergeCell ref="AO86:AP86"/>
    <mergeCell ref="AI88:AJ88"/>
    <mergeCell ref="B87:C87"/>
    <mergeCell ref="B88:C88"/>
    <mergeCell ref="P87:R87"/>
    <mergeCell ref="AG87:AH87"/>
    <mergeCell ref="P88:R88"/>
    <mergeCell ref="AG88:AH88"/>
    <mergeCell ref="AK84:AL84"/>
    <mergeCell ref="AK85:AL85"/>
    <mergeCell ref="AK86:AL86"/>
    <mergeCell ref="AI84:AJ84"/>
    <mergeCell ref="AI85:AJ85"/>
    <mergeCell ref="AI86:AJ86"/>
    <mergeCell ref="P84:R84"/>
    <mergeCell ref="T84:U84"/>
    <mergeCell ref="X84:Y84"/>
    <mergeCell ref="AG84:AH84"/>
    <mergeCell ref="B85:C85"/>
    <mergeCell ref="B86:C86"/>
    <mergeCell ref="B84:C84"/>
    <mergeCell ref="P85:R85"/>
    <mergeCell ref="T85:U85"/>
    <mergeCell ref="AG85:AH85"/>
    <mergeCell ref="P86:R86"/>
    <mergeCell ref="R7:AD7"/>
    <mergeCell ref="AG7:AH7"/>
    <mergeCell ref="AI7:AU7"/>
    <mergeCell ref="C8:M8"/>
    <mergeCell ref="P8:Q8"/>
    <mergeCell ref="R8:AD8"/>
    <mergeCell ref="AG8:AH8"/>
    <mergeCell ref="AI8:AU8"/>
    <mergeCell ref="A10:M10"/>
    <mergeCell ref="P10:AD10"/>
    <mergeCell ref="AG10:AU10"/>
    <mergeCell ref="A8:B8"/>
    <mergeCell ref="R11:S11"/>
    <mergeCell ref="AI11:AJ11"/>
    <mergeCell ref="C11:D11"/>
    <mergeCell ref="R12:S12"/>
    <mergeCell ref="AI12:AJ12"/>
    <mergeCell ref="R13:S13"/>
    <mergeCell ref="AI13:AJ13"/>
    <mergeCell ref="R14:S14"/>
    <mergeCell ref="AI14:AJ14"/>
    <mergeCell ref="C13:D13"/>
    <mergeCell ref="C12:D12"/>
    <mergeCell ref="C14:D14"/>
    <mergeCell ref="R15:S15"/>
    <mergeCell ref="AI15:AJ15"/>
    <mergeCell ref="R16:S16"/>
    <mergeCell ref="AI16:AJ16"/>
    <mergeCell ref="R17:S17"/>
    <mergeCell ref="AI17:AJ17"/>
    <mergeCell ref="P18:Q18"/>
    <mergeCell ref="R18:S18"/>
    <mergeCell ref="AG18:AH18"/>
    <mergeCell ref="P21:AC21"/>
    <mergeCell ref="AG21:AT21"/>
    <mergeCell ref="A26:B26"/>
    <mergeCell ref="P32:AC32"/>
    <mergeCell ref="P33:X33"/>
    <mergeCell ref="B46:I46"/>
    <mergeCell ref="B47:I47"/>
    <mergeCell ref="Q41:X41"/>
    <mergeCell ref="AH41:AO41"/>
    <mergeCell ref="Q42:X42"/>
    <mergeCell ref="AH42:AO42"/>
    <mergeCell ref="AH46:AO46"/>
    <mergeCell ref="AH47:AO47"/>
    <mergeCell ref="P39:X39"/>
    <mergeCell ref="AG39:AO39"/>
    <mergeCell ref="Q40:X40"/>
    <mergeCell ref="AH40:AO40"/>
    <mergeCell ref="A43:I43"/>
    <mergeCell ref="A45:I45"/>
    <mergeCell ref="A27:B27"/>
    <mergeCell ref="C27:D27"/>
    <mergeCell ref="B42:I42"/>
    <mergeCell ref="B34:I34"/>
    <mergeCell ref="AG33:AO33"/>
    <mergeCell ref="AH48:AO48"/>
    <mergeCell ref="AG74:AO74"/>
    <mergeCell ref="P73:X73"/>
    <mergeCell ref="AG73:AO73"/>
    <mergeCell ref="Q70:X70"/>
    <mergeCell ref="P58:X58"/>
    <mergeCell ref="AG58:AO58"/>
    <mergeCell ref="AG60:AO60"/>
    <mergeCell ref="P60:X60"/>
    <mergeCell ref="AH61:AO61"/>
    <mergeCell ref="Q62:X62"/>
    <mergeCell ref="AH62:AO62"/>
    <mergeCell ref="Q63:X63"/>
    <mergeCell ref="AH63:AO63"/>
    <mergeCell ref="Q57:X57"/>
    <mergeCell ref="AH56:AO56"/>
    <mergeCell ref="AH57:AO57"/>
    <mergeCell ref="Q56:X56"/>
    <mergeCell ref="AH54:AO54"/>
    <mergeCell ref="Q34:X34"/>
    <mergeCell ref="AH34:AO34"/>
    <mergeCell ref="Q35:X35"/>
    <mergeCell ref="AH35:AO35"/>
    <mergeCell ref="Q36:X36"/>
    <mergeCell ref="AH36:AO36"/>
    <mergeCell ref="AG43:AO43"/>
    <mergeCell ref="P45:X45"/>
    <mergeCell ref="AG45:AO45"/>
    <mergeCell ref="P37:X37"/>
    <mergeCell ref="AG37:AO37"/>
    <mergeCell ref="P43:X43"/>
    <mergeCell ref="Q46:X46"/>
    <mergeCell ref="Q47:X47"/>
    <mergeCell ref="Q48:X48"/>
    <mergeCell ref="Q49:X49"/>
    <mergeCell ref="Q50:X50"/>
    <mergeCell ref="Q51:X51"/>
    <mergeCell ref="Q52:X52"/>
    <mergeCell ref="Q53:X53"/>
    <mergeCell ref="Q55:X55"/>
    <mergeCell ref="Q54:X54"/>
    <mergeCell ref="B49:I49"/>
    <mergeCell ref="B50:I50"/>
    <mergeCell ref="B51:I51"/>
    <mergeCell ref="AH49:AO49"/>
    <mergeCell ref="AH50:AO50"/>
    <mergeCell ref="AH51:AO51"/>
    <mergeCell ref="AH52:AO52"/>
    <mergeCell ref="AH53:AO53"/>
    <mergeCell ref="AH55:AO55"/>
    <mergeCell ref="B52:I52"/>
    <mergeCell ref="B53:I53"/>
    <mergeCell ref="B55:I55"/>
    <mergeCell ref="B56:I56"/>
    <mergeCell ref="B57:I57"/>
    <mergeCell ref="B54:I54"/>
    <mergeCell ref="AH64:AO64"/>
    <mergeCell ref="AG79:AO79"/>
    <mergeCell ref="AH67:AO67"/>
    <mergeCell ref="Q68:X68"/>
    <mergeCell ref="AH68:AO68"/>
    <mergeCell ref="Q69:X69"/>
    <mergeCell ref="AH69:AO69"/>
    <mergeCell ref="P77:X77"/>
    <mergeCell ref="AG77:AO77"/>
    <mergeCell ref="Q66:X66"/>
    <mergeCell ref="AH66:AO66"/>
    <mergeCell ref="Q67:X67"/>
    <mergeCell ref="AH70:AO70"/>
    <mergeCell ref="P71:X71"/>
    <mergeCell ref="AA76:AB76"/>
    <mergeCell ref="AG76:AO76"/>
    <mergeCell ref="AG71:AO71"/>
    <mergeCell ref="Q65:X65"/>
    <mergeCell ref="AH65:AO65"/>
    <mergeCell ref="A58:I58"/>
    <mergeCell ref="A60:I60"/>
  </mergeCells>
  <conditionalFormatting sqref="AU1:AU1048576">
    <cfRule type="cellIs" dxfId="114" priority="3" operator="lessThanOrEqual">
      <formula>-10000</formula>
    </cfRule>
  </conditionalFormatting>
  <dataValidations xWindow="442" yWindow="797" count="1">
    <dataValidation allowBlank="1" showErrorMessage="1" sqref="R18:S18 C18:D18" xr:uid="{EFADF7B2-003C-4B88-96A8-07B792A8B0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M232"/>
  <sheetViews>
    <sheetView showGridLines="0" topLeftCell="A45" zoomScale="80" zoomScaleNormal="70" workbookViewId="0">
      <selection activeCell="A65" sqref="A65:XFD70"/>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49" width="0" style="3" hidden="1" customWidth="1"/>
    <col min="50" max="63" width="25.453125" style="3" hidden="1" customWidth="1"/>
    <col min="64" max="64" width="0" style="3" hidden="1" customWidth="1"/>
    <col min="65" max="16384" width="8.54296875" style="3"/>
  </cols>
  <sheetData>
    <row r="1" spans="1:63" x14ac:dyDescent="0.35">
      <c r="F1" s="3"/>
      <c r="G1" s="3"/>
    </row>
    <row r="2" spans="1:63" ht="16" thickBot="1" x14ac:dyDescent="0.4">
      <c r="F2" s="3"/>
      <c r="G2" s="3"/>
    </row>
    <row r="3" spans="1:63" s="91" customFormat="1" x14ac:dyDescent="0.35">
      <c r="A3" s="737" t="s">
        <v>77</v>
      </c>
      <c r="B3" s="738"/>
      <c r="C3" s="738"/>
      <c r="D3" s="738"/>
      <c r="E3" s="738"/>
      <c r="F3" s="738"/>
      <c r="G3" s="738"/>
      <c r="H3" s="738"/>
      <c r="I3" s="738"/>
      <c r="J3" s="738"/>
      <c r="K3" s="738"/>
      <c r="L3" s="738"/>
      <c r="M3" s="739"/>
      <c r="P3" s="715" t="s">
        <v>183</v>
      </c>
      <c r="Q3" s="716"/>
      <c r="R3" s="716"/>
      <c r="S3" s="716"/>
      <c r="T3" s="716"/>
      <c r="U3" s="716"/>
      <c r="V3" s="716"/>
      <c r="W3" s="716"/>
      <c r="X3" s="716"/>
      <c r="Y3" s="716"/>
      <c r="Z3" s="716"/>
      <c r="AA3" s="716"/>
      <c r="AB3" s="716"/>
      <c r="AC3" s="716"/>
      <c r="AD3" s="717"/>
      <c r="AG3" s="734" t="s">
        <v>184</v>
      </c>
      <c r="AH3" s="735"/>
      <c r="AI3" s="735"/>
      <c r="AJ3" s="735"/>
      <c r="AK3" s="735"/>
      <c r="AL3" s="735"/>
      <c r="AM3" s="735"/>
      <c r="AN3" s="735"/>
      <c r="AO3" s="735"/>
      <c r="AP3" s="735"/>
      <c r="AQ3" s="735"/>
      <c r="AR3" s="735"/>
      <c r="AS3" s="735"/>
      <c r="AT3" s="735"/>
      <c r="AU3" s="736"/>
      <c r="AX3" s="700" t="s">
        <v>322</v>
      </c>
      <c r="AY3" s="701"/>
      <c r="AZ3" s="701"/>
      <c r="BA3" s="701"/>
      <c r="BB3" s="701"/>
      <c r="BC3" s="701"/>
      <c r="BD3" s="701"/>
      <c r="BE3" s="701"/>
      <c r="BF3" s="701"/>
      <c r="BG3" s="701"/>
      <c r="BH3" s="701"/>
      <c r="BI3" s="701"/>
      <c r="BJ3" s="701"/>
      <c r="BK3" s="702"/>
    </row>
    <row r="4" spans="1:63" s="91" customFormat="1" x14ac:dyDescent="0.35">
      <c r="A4" s="574" t="s">
        <v>15</v>
      </c>
      <c r="B4" s="575"/>
      <c r="C4" s="575"/>
      <c r="D4" s="575"/>
      <c r="E4" s="575"/>
      <c r="F4" s="575"/>
      <c r="G4" s="575"/>
      <c r="H4" s="575"/>
      <c r="I4" s="575"/>
      <c r="J4" s="575"/>
      <c r="K4" s="575"/>
      <c r="L4" s="575"/>
      <c r="M4" s="641"/>
      <c r="P4" s="574" t="s">
        <v>46</v>
      </c>
      <c r="Q4" s="575"/>
      <c r="R4" s="575"/>
      <c r="S4" s="575"/>
      <c r="T4" s="575"/>
      <c r="U4" s="575"/>
      <c r="V4" s="575"/>
      <c r="W4" s="575"/>
      <c r="X4" s="575"/>
      <c r="Y4" s="575"/>
      <c r="Z4" s="575"/>
      <c r="AA4" s="575"/>
      <c r="AB4" s="575"/>
      <c r="AC4" s="575"/>
      <c r="AD4" s="641"/>
      <c r="AG4" s="574" t="s">
        <v>46</v>
      </c>
      <c r="AH4" s="575"/>
      <c r="AI4" s="575"/>
      <c r="AJ4" s="575"/>
      <c r="AK4" s="575"/>
      <c r="AL4" s="575"/>
      <c r="AM4" s="575"/>
      <c r="AN4" s="575"/>
      <c r="AO4" s="575"/>
      <c r="AP4" s="575"/>
      <c r="AQ4" s="575"/>
      <c r="AR4" s="575"/>
      <c r="AS4" s="575"/>
      <c r="AT4" s="575"/>
      <c r="AU4" s="641"/>
      <c r="AX4" s="628" t="s">
        <v>17</v>
      </c>
      <c r="AY4" s="576"/>
      <c r="AZ4" s="576"/>
      <c r="BA4" s="576"/>
      <c r="BB4" s="576"/>
      <c r="BC4" s="576"/>
      <c r="BD4" s="576"/>
      <c r="BE4" s="576"/>
      <c r="BF4" s="576"/>
      <c r="BG4" s="576"/>
      <c r="BH4" s="576"/>
      <c r="BI4" s="576"/>
      <c r="BJ4" s="576"/>
      <c r="BK4" s="629"/>
    </row>
    <row r="5" spans="1:63" s="91" customFormat="1" x14ac:dyDescent="0.35">
      <c r="A5" s="574" t="s">
        <v>185</v>
      </c>
      <c r="B5" s="575"/>
      <c r="C5" s="622"/>
      <c r="D5" s="622"/>
      <c r="E5" s="622"/>
      <c r="F5" s="622"/>
      <c r="G5" s="95" t="s">
        <v>186</v>
      </c>
      <c r="H5" s="622"/>
      <c r="I5" s="622"/>
      <c r="J5" s="622"/>
      <c r="K5" s="622"/>
      <c r="L5" s="622"/>
      <c r="M5" s="630"/>
      <c r="P5" s="574" t="s">
        <v>185</v>
      </c>
      <c r="Q5" s="575"/>
      <c r="R5" s="622"/>
      <c r="S5" s="622"/>
      <c r="T5" s="622"/>
      <c r="U5" s="622"/>
      <c r="V5" s="622"/>
      <c r="W5" s="95" t="s">
        <v>186</v>
      </c>
      <c r="X5" s="622"/>
      <c r="Y5" s="622"/>
      <c r="Z5" s="622"/>
      <c r="AA5" s="622"/>
      <c r="AB5" s="622"/>
      <c r="AC5" s="622"/>
      <c r="AD5" s="630"/>
      <c r="AG5" s="574" t="s">
        <v>185</v>
      </c>
      <c r="AH5" s="575"/>
      <c r="AI5" s="622"/>
      <c r="AJ5" s="622"/>
      <c r="AK5" s="622"/>
      <c r="AL5" s="622"/>
      <c r="AM5" s="622"/>
      <c r="AN5" s="95" t="s">
        <v>186</v>
      </c>
      <c r="AO5" s="622"/>
      <c r="AP5" s="622"/>
      <c r="AQ5" s="622"/>
      <c r="AR5" s="622"/>
      <c r="AS5" s="622"/>
      <c r="AT5" s="622"/>
      <c r="AU5" s="630"/>
      <c r="AX5" s="574" t="s">
        <v>326</v>
      </c>
      <c r="AY5" s="575"/>
      <c r="AZ5" s="575"/>
      <c r="BA5" s="622"/>
      <c r="BB5" s="622"/>
      <c r="BC5" s="622"/>
      <c r="BD5" s="622"/>
      <c r="BE5" s="95" t="s">
        <v>327</v>
      </c>
      <c r="BF5" s="622"/>
      <c r="BG5" s="622"/>
      <c r="BH5" s="622"/>
      <c r="BI5" s="622"/>
      <c r="BJ5" s="622"/>
      <c r="BK5" s="630"/>
    </row>
    <row r="6" spans="1:63" s="25" customFormat="1" x14ac:dyDescent="0.35">
      <c r="A6" s="574" t="s">
        <v>5</v>
      </c>
      <c r="B6" s="575"/>
      <c r="C6" s="623">
        <f>'Cumulative Budget'!E5</f>
        <v>0</v>
      </c>
      <c r="D6" s="623"/>
      <c r="E6" s="623"/>
      <c r="F6" s="623"/>
      <c r="G6" s="623"/>
      <c r="H6" s="623"/>
      <c r="I6" s="623"/>
      <c r="J6" s="623"/>
      <c r="K6" s="623"/>
      <c r="L6" s="623"/>
      <c r="M6" s="631"/>
      <c r="P6" s="574" t="s">
        <v>5</v>
      </c>
      <c r="Q6" s="575"/>
      <c r="R6" s="623">
        <f>'Cumulative Budget'!E5</f>
        <v>0</v>
      </c>
      <c r="S6" s="623"/>
      <c r="T6" s="623"/>
      <c r="U6" s="623"/>
      <c r="V6" s="623"/>
      <c r="W6" s="623"/>
      <c r="X6" s="623"/>
      <c r="Y6" s="623"/>
      <c r="Z6" s="623"/>
      <c r="AA6" s="623"/>
      <c r="AB6" s="623"/>
      <c r="AC6" s="623"/>
      <c r="AD6" s="631"/>
      <c r="AG6" s="574" t="s">
        <v>5</v>
      </c>
      <c r="AH6" s="575"/>
      <c r="AI6" s="623">
        <f>'Cumulative Budget'!E5</f>
        <v>0</v>
      </c>
      <c r="AJ6" s="623"/>
      <c r="AK6" s="623"/>
      <c r="AL6" s="623"/>
      <c r="AM6" s="623"/>
      <c r="AN6" s="623"/>
      <c r="AO6" s="623"/>
      <c r="AP6" s="623"/>
      <c r="AQ6" s="623"/>
      <c r="AR6" s="623"/>
      <c r="AS6" s="623"/>
      <c r="AT6" s="623"/>
      <c r="AU6" s="631"/>
      <c r="AX6" s="574" t="s">
        <v>5</v>
      </c>
      <c r="AY6" s="575"/>
      <c r="AZ6" s="575"/>
      <c r="BA6" s="623">
        <f>'Cumulative Budget'!E5</f>
        <v>0</v>
      </c>
      <c r="BB6" s="623"/>
      <c r="BC6" s="623"/>
      <c r="BD6" s="623"/>
      <c r="BE6" s="623"/>
      <c r="BF6" s="623"/>
      <c r="BG6" s="623"/>
      <c r="BH6" s="623"/>
      <c r="BI6" s="623"/>
      <c r="BJ6" s="623"/>
      <c r="BK6" s="631"/>
    </row>
    <row r="7" spans="1:63" s="25" customFormat="1" x14ac:dyDescent="0.35">
      <c r="A7" s="574" t="s">
        <v>82</v>
      </c>
      <c r="B7" s="575"/>
      <c r="C7" s="623">
        <f>'Cumulative Budget'!E6</f>
        <v>0</v>
      </c>
      <c r="D7" s="623"/>
      <c r="E7" s="623"/>
      <c r="F7" s="623"/>
      <c r="G7" s="623"/>
      <c r="H7" s="623"/>
      <c r="I7" s="623"/>
      <c r="J7" s="623"/>
      <c r="K7" s="623"/>
      <c r="L7" s="623"/>
      <c r="M7" s="631"/>
      <c r="P7" s="574" t="s">
        <v>82</v>
      </c>
      <c r="Q7" s="575"/>
      <c r="R7" s="623">
        <f>'Cumulative Budget'!E6</f>
        <v>0</v>
      </c>
      <c r="S7" s="623"/>
      <c r="T7" s="623"/>
      <c r="U7" s="623"/>
      <c r="V7" s="623"/>
      <c r="W7" s="623"/>
      <c r="X7" s="623"/>
      <c r="Y7" s="623"/>
      <c r="Z7" s="623"/>
      <c r="AA7" s="623"/>
      <c r="AB7" s="623"/>
      <c r="AC7" s="623"/>
      <c r="AD7" s="631"/>
      <c r="AG7" s="574" t="s">
        <v>82</v>
      </c>
      <c r="AH7" s="575"/>
      <c r="AI7" s="623">
        <f>'Cumulative Budget'!E6</f>
        <v>0</v>
      </c>
      <c r="AJ7" s="623"/>
      <c r="AK7" s="623"/>
      <c r="AL7" s="623"/>
      <c r="AM7" s="623"/>
      <c r="AN7" s="623"/>
      <c r="AO7" s="623"/>
      <c r="AP7" s="623"/>
      <c r="AQ7" s="623"/>
      <c r="AR7" s="623"/>
      <c r="AS7" s="623"/>
      <c r="AT7" s="623"/>
      <c r="AU7" s="631"/>
      <c r="AX7" s="574" t="s">
        <v>82</v>
      </c>
      <c r="AY7" s="575"/>
      <c r="AZ7" s="575"/>
      <c r="BA7" s="623">
        <f>'Cumulative Budget'!E6</f>
        <v>0</v>
      </c>
      <c r="BB7" s="623"/>
      <c r="BC7" s="623"/>
      <c r="BD7" s="623"/>
      <c r="BE7" s="623"/>
      <c r="BF7" s="623"/>
      <c r="BG7" s="623"/>
      <c r="BH7" s="623"/>
      <c r="BI7" s="623"/>
      <c r="BJ7" s="623"/>
      <c r="BK7" s="631"/>
    </row>
    <row r="8" spans="1:63" s="25" customFormat="1" ht="16" thickBot="1" x14ac:dyDescent="0.4">
      <c r="A8" s="634" t="s">
        <v>7</v>
      </c>
      <c r="B8" s="635"/>
      <c r="C8" s="636">
        <f>'Cumulative Budget'!E7</f>
        <v>0</v>
      </c>
      <c r="D8" s="636"/>
      <c r="E8" s="636"/>
      <c r="F8" s="636"/>
      <c r="G8" s="636"/>
      <c r="H8" s="636"/>
      <c r="I8" s="636"/>
      <c r="J8" s="636"/>
      <c r="K8" s="636"/>
      <c r="L8" s="636"/>
      <c r="M8" s="637"/>
      <c r="P8" s="634" t="s">
        <v>7</v>
      </c>
      <c r="Q8" s="635"/>
      <c r="R8" s="636">
        <f>'Cumulative Budget'!E7</f>
        <v>0</v>
      </c>
      <c r="S8" s="636"/>
      <c r="T8" s="636"/>
      <c r="U8" s="636"/>
      <c r="V8" s="636"/>
      <c r="W8" s="636"/>
      <c r="X8" s="636"/>
      <c r="Y8" s="636"/>
      <c r="Z8" s="636"/>
      <c r="AA8" s="636"/>
      <c r="AB8" s="636"/>
      <c r="AC8" s="636"/>
      <c r="AD8" s="637"/>
      <c r="AG8" s="634" t="s">
        <v>7</v>
      </c>
      <c r="AH8" s="635"/>
      <c r="AI8" s="636">
        <f>'Cumulative Budget'!E7</f>
        <v>0</v>
      </c>
      <c r="AJ8" s="636"/>
      <c r="AK8" s="636"/>
      <c r="AL8" s="636"/>
      <c r="AM8" s="636"/>
      <c r="AN8" s="636"/>
      <c r="AO8" s="636"/>
      <c r="AP8" s="636"/>
      <c r="AQ8" s="636"/>
      <c r="AR8" s="636"/>
      <c r="AS8" s="636"/>
      <c r="AT8" s="636"/>
      <c r="AU8" s="637"/>
      <c r="AX8" s="634" t="s">
        <v>7</v>
      </c>
      <c r="AY8" s="635"/>
      <c r="AZ8" s="635"/>
      <c r="BA8" s="703">
        <f>'Cumulative Budget'!E7</f>
        <v>0</v>
      </c>
      <c r="BB8" s="703"/>
      <c r="BC8" s="703"/>
      <c r="BD8" s="703"/>
      <c r="BE8" s="703"/>
      <c r="BF8" s="703"/>
      <c r="BG8" s="703"/>
      <c r="BH8" s="703"/>
      <c r="BI8" s="703"/>
      <c r="BJ8" s="703"/>
      <c r="BK8" s="704"/>
    </row>
    <row r="9" spans="1:63" ht="16" thickBot="1" x14ac:dyDescent="0.4">
      <c r="F9" s="3"/>
      <c r="G9" s="3"/>
      <c r="AX9" s="37"/>
      <c r="BA9" s="395"/>
      <c r="BB9" s="395"/>
      <c r="BC9" s="395"/>
      <c r="BD9" s="395"/>
      <c r="BE9" s="395"/>
      <c r="BF9" s="395"/>
      <c r="BG9" s="395"/>
      <c r="BH9" s="395"/>
      <c r="BI9" s="395"/>
      <c r="BJ9" s="395"/>
      <c r="BK9" s="395"/>
    </row>
    <row r="10" spans="1:63" s="20" customFormat="1" x14ac:dyDescent="0.35">
      <c r="A10" s="580" t="s">
        <v>83</v>
      </c>
      <c r="B10" s="581"/>
      <c r="C10" s="581"/>
      <c r="D10" s="581"/>
      <c r="E10" s="581"/>
      <c r="F10" s="581"/>
      <c r="G10" s="581"/>
      <c r="H10" s="581"/>
      <c r="I10" s="581"/>
      <c r="J10" s="581"/>
      <c r="K10" s="581"/>
      <c r="L10" s="581"/>
      <c r="M10" s="638"/>
      <c r="P10" s="580" t="s">
        <v>83</v>
      </c>
      <c r="Q10" s="581"/>
      <c r="R10" s="581"/>
      <c r="S10" s="581"/>
      <c r="T10" s="581"/>
      <c r="U10" s="581"/>
      <c r="V10" s="581"/>
      <c r="W10" s="581"/>
      <c r="X10" s="581"/>
      <c r="Y10" s="581"/>
      <c r="Z10" s="581"/>
      <c r="AA10" s="581"/>
      <c r="AB10" s="581"/>
      <c r="AC10" s="581"/>
      <c r="AD10" s="638"/>
      <c r="AG10" s="580" t="s">
        <v>83</v>
      </c>
      <c r="AH10" s="581"/>
      <c r="AI10" s="581"/>
      <c r="AJ10" s="581"/>
      <c r="AK10" s="581"/>
      <c r="AL10" s="581"/>
      <c r="AM10" s="581"/>
      <c r="AN10" s="581"/>
      <c r="AO10" s="581"/>
      <c r="AP10" s="581"/>
      <c r="AQ10" s="581"/>
      <c r="AR10" s="581"/>
      <c r="AS10" s="581"/>
      <c r="AT10" s="581"/>
      <c r="AU10" s="638"/>
      <c r="AX10" s="580" t="s">
        <v>83</v>
      </c>
      <c r="AY10" s="581"/>
      <c r="AZ10" s="581"/>
      <c r="BA10" s="581"/>
      <c r="BB10" s="581"/>
      <c r="BC10" s="581"/>
      <c r="BD10" s="581"/>
      <c r="BE10" s="581"/>
      <c r="BF10" s="581"/>
      <c r="BG10" s="581"/>
      <c r="BH10" s="581"/>
      <c r="BI10" s="581"/>
      <c r="BJ10" s="581"/>
      <c r="BK10" s="638"/>
    </row>
    <row r="11" spans="1:63" s="20" customFormat="1" ht="46.5" customHeight="1" x14ac:dyDescent="0.35">
      <c r="A11" s="98"/>
      <c r="B11" s="96" t="s">
        <v>84</v>
      </c>
      <c r="C11" s="576" t="s">
        <v>85</v>
      </c>
      <c r="D11" s="576"/>
      <c r="E11" s="83" t="s">
        <v>86</v>
      </c>
      <c r="F11" s="96" t="s">
        <v>87</v>
      </c>
      <c r="G11" s="96" t="s">
        <v>88</v>
      </c>
      <c r="H11" s="101" t="s">
        <v>89</v>
      </c>
      <c r="I11" s="96" t="s">
        <v>90</v>
      </c>
      <c r="J11" s="83" t="s">
        <v>91</v>
      </c>
      <c r="K11" s="101" t="s">
        <v>92</v>
      </c>
      <c r="L11" s="96" t="s">
        <v>93</v>
      </c>
      <c r="M11" s="38" t="s">
        <v>94</v>
      </c>
      <c r="P11" s="98"/>
      <c r="Q11" s="96" t="s">
        <v>84</v>
      </c>
      <c r="R11" s="576" t="s">
        <v>85</v>
      </c>
      <c r="S11" s="576"/>
      <c r="T11" s="83" t="s">
        <v>86</v>
      </c>
      <c r="U11" s="28" t="s">
        <v>175</v>
      </c>
      <c r="V11" s="83" t="s">
        <v>87</v>
      </c>
      <c r="W11" s="83" t="s">
        <v>88</v>
      </c>
      <c r="X11" s="28" t="s">
        <v>89</v>
      </c>
      <c r="Y11" s="96" t="s">
        <v>90</v>
      </c>
      <c r="Z11" s="83" t="s">
        <v>91</v>
      </c>
      <c r="AA11" s="28" t="s">
        <v>92</v>
      </c>
      <c r="AB11" s="83" t="s">
        <v>93</v>
      </c>
      <c r="AC11" s="28" t="s">
        <v>94</v>
      </c>
      <c r="AD11" s="35" t="s">
        <v>95</v>
      </c>
      <c r="AG11" s="98"/>
      <c r="AH11" s="96" t="s">
        <v>84</v>
      </c>
      <c r="AI11" s="576" t="s">
        <v>85</v>
      </c>
      <c r="AJ11" s="576"/>
      <c r="AK11" s="83" t="s">
        <v>86</v>
      </c>
      <c r="AL11" s="28" t="s">
        <v>175</v>
      </c>
      <c r="AM11" s="83" t="s">
        <v>87</v>
      </c>
      <c r="AN11" s="83" t="s">
        <v>88</v>
      </c>
      <c r="AO11" s="28" t="s">
        <v>89</v>
      </c>
      <c r="AP11" s="96" t="s">
        <v>90</v>
      </c>
      <c r="AQ11" s="83" t="s">
        <v>91</v>
      </c>
      <c r="AR11" s="28" t="s">
        <v>92</v>
      </c>
      <c r="AS11" s="83" t="s">
        <v>93</v>
      </c>
      <c r="AT11" s="28" t="s">
        <v>96</v>
      </c>
      <c r="AU11" s="35" t="s">
        <v>187</v>
      </c>
      <c r="AX11" s="660" t="s">
        <v>84</v>
      </c>
      <c r="AY11" s="624"/>
      <c r="AZ11" s="624"/>
      <c r="BA11" s="624" t="s">
        <v>85</v>
      </c>
      <c r="BB11" s="624"/>
      <c r="BC11" s="196" t="s">
        <v>86</v>
      </c>
      <c r="BD11" s="196" t="s">
        <v>87</v>
      </c>
      <c r="BE11" s="196" t="s">
        <v>88</v>
      </c>
      <c r="BF11" s="197" t="s">
        <v>89</v>
      </c>
      <c r="BG11" s="195" t="s">
        <v>90</v>
      </c>
      <c r="BH11" s="196" t="s">
        <v>91</v>
      </c>
      <c r="BI11" s="197" t="s">
        <v>92</v>
      </c>
      <c r="BJ11" s="196" t="s">
        <v>93</v>
      </c>
      <c r="BK11" s="198" t="s">
        <v>249</v>
      </c>
    </row>
    <row r="12" spans="1:63" x14ac:dyDescent="0.35">
      <c r="A12" s="128">
        <v>1</v>
      </c>
      <c r="B12" s="392">
        <f>'Year 3'!B12</f>
        <v>0</v>
      </c>
      <c r="C12" s="575">
        <f>'Year 3'!C12</f>
        <v>0</v>
      </c>
      <c r="D12" s="575"/>
      <c r="E12" s="95">
        <f>'Year 3'!E12</f>
        <v>0</v>
      </c>
      <c r="F12" s="12">
        <v>0</v>
      </c>
      <c r="G12" s="12">
        <v>0</v>
      </c>
      <c r="H12" s="13">
        <f>SUM(F12:G12)</f>
        <v>0</v>
      </c>
      <c r="I12" s="12">
        <v>0</v>
      </c>
      <c r="J12" s="12">
        <v>0</v>
      </c>
      <c r="K12" s="13">
        <f>SUM(I12:J12)</f>
        <v>0</v>
      </c>
      <c r="L12" s="12">
        <v>0</v>
      </c>
      <c r="M12" s="14">
        <f>SUM(H12, K12, L12)</f>
        <v>0</v>
      </c>
      <c r="N12" s="5"/>
      <c r="P12" s="128">
        <v>1</v>
      </c>
      <c r="Q12" s="392">
        <f>'Year 3'!Q12</f>
        <v>0</v>
      </c>
      <c r="R12" s="572">
        <f>'Year 3'!R12</f>
        <v>0</v>
      </c>
      <c r="S12" s="572"/>
      <c r="T12" s="392">
        <f>'Year 3'!T12</f>
        <v>0</v>
      </c>
      <c r="U12" s="88">
        <f>'Year 3'!AU12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572">
        <f>IF($S$86&lt;&gt;0,R12 Q35, C12)</f>
        <v>0</v>
      </c>
      <c r="AJ12" s="572"/>
      <c r="AK12" s="392">
        <f>IF($S$86&lt;&gt;0,T12 Q35, E12)</f>
        <v>0</v>
      </c>
      <c r="AL12" s="69">
        <f>'Year 3'!AU12</f>
        <v>0</v>
      </c>
      <c r="AM12" s="12">
        <v>0</v>
      </c>
      <c r="AN12" s="12">
        <v>0</v>
      </c>
      <c r="AO12" s="41">
        <f>SUM(AM12:AN12)</f>
        <v>0</v>
      </c>
      <c r="AP12" s="12">
        <v>0</v>
      </c>
      <c r="AQ12" s="12">
        <v>0</v>
      </c>
      <c r="AR12" s="41">
        <f>SUM(AP12:AQ12)</f>
        <v>0</v>
      </c>
      <c r="AS12" s="12">
        <v>0</v>
      </c>
      <c r="AT12" s="41">
        <f>SUM(AO12, AR12, AS12)</f>
        <v>0</v>
      </c>
      <c r="AU12" s="42">
        <f>IF($S$86&lt;&gt;0, AC12+AL12-AT12, M12+AL12-AT12)</f>
        <v>0</v>
      </c>
      <c r="AX12" s="218">
        <v>1</v>
      </c>
      <c r="AY12" s="572"/>
      <c r="AZ12" s="572"/>
      <c r="BA12" s="572"/>
      <c r="BB12" s="572"/>
      <c r="BC12" s="392"/>
      <c r="BD12" s="12">
        <v>0</v>
      </c>
      <c r="BE12" s="12">
        <v>0</v>
      </c>
      <c r="BF12" s="410">
        <f>SUM(BD12:BE12)</f>
        <v>0</v>
      </c>
      <c r="BG12" s="139">
        <v>0</v>
      </c>
      <c r="BH12" s="12">
        <v>0</v>
      </c>
      <c r="BI12" s="410">
        <f>SUM(BG12:BH12)</f>
        <v>0</v>
      </c>
      <c r="BJ12" s="12">
        <v>0</v>
      </c>
      <c r="BK12" s="404">
        <f>SUM(BF12, BI12, BJ12)</f>
        <v>0</v>
      </c>
    </row>
    <row r="13" spans="1:63" x14ac:dyDescent="0.35">
      <c r="A13" s="128">
        <v>2</v>
      </c>
      <c r="B13" s="392">
        <f>'Year 3'!B13</f>
        <v>0</v>
      </c>
      <c r="C13" s="575">
        <f>'Year 3'!C13</f>
        <v>0</v>
      </c>
      <c r="D13" s="575"/>
      <c r="E13" s="95">
        <f>'Year 3'!E13</f>
        <v>0</v>
      </c>
      <c r="F13" s="12">
        <v>0</v>
      </c>
      <c r="G13" s="12">
        <v>0</v>
      </c>
      <c r="H13" s="13">
        <f t="shared" ref="H13:H18" si="1">SUM(F13:G13)</f>
        <v>0</v>
      </c>
      <c r="I13" s="12">
        <v>0</v>
      </c>
      <c r="J13" s="12">
        <v>0</v>
      </c>
      <c r="K13" s="13">
        <f t="shared" ref="K13:K18" si="2">SUM(I13:J13)</f>
        <v>0</v>
      </c>
      <c r="L13" s="12">
        <v>0</v>
      </c>
      <c r="M13" s="14">
        <f t="shared" ref="M13:M18" si="3">SUM(H13, K13, L13)</f>
        <v>0</v>
      </c>
      <c r="N13" s="5"/>
      <c r="P13" s="128">
        <v>2</v>
      </c>
      <c r="Q13" s="392">
        <f>'Year 3'!Q13</f>
        <v>0</v>
      </c>
      <c r="R13" s="572">
        <f>'Year 3'!R13</f>
        <v>0</v>
      </c>
      <c r="S13" s="572"/>
      <c r="T13" s="392">
        <f>'Year 3'!T13</f>
        <v>0</v>
      </c>
      <c r="U13" s="88">
        <f>'Year 3'!AU13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128">
        <v>2</v>
      </c>
      <c r="AH13" s="392">
        <f t="shared" ref="AH13:AH17" si="7">IF($S$86&lt;&gt;0, Q13, B13)</f>
        <v>0</v>
      </c>
      <c r="AI13" s="572">
        <f>IF($S$86&lt;&gt;0,R13 Q36, C13)</f>
        <v>0</v>
      </c>
      <c r="AJ13" s="572"/>
      <c r="AK13" s="392">
        <f>IF($S$86&lt;&gt;0,T13 Q36, E13)</f>
        <v>0</v>
      </c>
      <c r="AL13" s="69">
        <f>'Year 3'!AU13</f>
        <v>0</v>
      </c>
      <c r="AM13" s="12">
        <v>0</v>
      </c>
      <c r="AN13" s="12">
        <v>0</v>
      </c>
      <c r="AO13" s="41">
        <f t="shared" ref="AO13:AO18" si="8">SUM(AM13:AN13)</f>
        <v>0</v>
      </c>
      <c r="AP13" s="12">
        <v>0</v>
      </c>
      <c r="AQ13" s="12">
        <v>0</v>
      </c>
      <c r="AR13" s="41">
        <f t="shared" ref="AR13:AR18" si="9">SUM(AP13:AQ13)</f>
        <v>0</v>
      </c>
      <c r="AS13" s="12">
        <v>0</v>
      </c>
      <c r="AT13" s="41">
        <f t="shared" ref="AT13:AT18" si="10">SUM(AO13, AR13, AS13)</f>
        <v>0</v>
      </c>
      <c r="AU13" s="42">
        <f t="shared" ref="AU13:AU18" si="11">IF($S$86&lt;&gt;0, AC13+AL13-AT13, M13+AL13-AT13)</f>
        <v>0</v>
      </c>
      <c r="AX13" s="218">
        <v>2</v>
      </c>
      <c r="AY13" s="572"/>
      <c r="AZ13" s="572"/>
      <c r="BA13" s="572"/>
      <c r="BB13" s="572"/>
      <c r="BC13" s="392"/>
      <c r="BD13" s="12">
        <v>0</v>
      </c>
      <c r="BE13" s="12">
        <v>0</v>
      </c>
      <c r="BF13" s="410">
        <f t="shared" ref="BF13" si="12">SUM(BD13:BE13)</f>
        <v>0</v>
      </c>
      <c r="BG13" s="139">
        <v>0</v>
      </c>
      <c r="BH13" s="12">
        <v>0</v>
      </c>
      <c r="BI13" s="410">
        <f t="shared" ref="BI13:BI15" si="13">SUM(BG13:BH13)</f>
        <v>0</v>
      </c>
      <c r="BJ13" s="12">
        <v>0</v>
      </c>
      <c r="BK13" s="404">
        <f t="shared" ref="BK13:BK14" si="14">SUM(BF13, BI13, BJ13)</f>
        <v>0</v>
      </c>
    </row>
    <row r="14" spans="1:63" x14ac:dyDescent="0.35">
      <c r="A14" s="128">
        <v>3</v>
      </c>
      <c r="B14" s="392">
        <f>'Year 3'!B14</f>
        <v>0</v>
      </c>
      <c r="C14" s="575">
        <f>'Year 3'!C14</f>
        <v>0</v>
      </c>
      <c r="D14" s="575"/>
      <c r="E14" s="95">
        <f>'Year 3'!E14</f>
        <v>0</v>
      </c>
      <c r="F14" s="12">
        <v>0</v>
      </c>
      <c r="G14" s="12">
        <v>0</v>
      </c>
      <c r="H14" s="13">
        <f>SUM(F14:G14)</f>
        <v>0</v>
      </c>
      <c r="I14" s="12">
        <v>0</v>
      </c>
      <c r="J14" s="12">
        <v>0</v>
      </c>
      <c r="K14" s="13">
        <f t="shared" si="2"/>
        <v>0</v>
      </c>
      <c r="L14" s="12">
        <v>0</v>
      </c>
      <c r="M14" s="14">
        <f t="shared" si="3"/>
        <v>0</v>
      </c>
      <c r="N14" s="5"/>
      <c r="P14" s="128">
        <v>3</v>
      </c>
      <c r="Q14" s="392">
        <f>'Year 3'!Q14</f>
        <v>0</v>
      </c>
      <c r="R14" s="572">
        <f>'Year 3'!R14</f>
        <v>0</v>
      </c>
      <c r="S14" s="572"/>
      <c r="T14" s="392">
        <f>'Year 3'!T14</f>
        <v>0</v>
      </c>
      <c r="U14" s="88">
        <f>'Year 3'!AU14</f>
        <v>0</v>
      </c>
      <c r="V14" s="12">
        <v>0</v>
      </c>
      <c r="W14" s="12">
        <v>0</v>
      </c>
      <c r="X14" s="57">
        <f t="shared" si="4"/>
        <v>0</v>
      </c>
      <c r="Y14" s="12">
        <v>0</v>
      </c>
      <c r="Z14" s="12">
        <v>0</v>
      </c>
      <c r="AA14" s="57">
        <f>SUM(Y14:Z14)</f>
        <v>0</v>
      </c>
      <c r="AB14" s="12">
        <v>0</v>
      </c>
      <c r="AC14" s="57">
        <f t="shared" si="6"/>
        <v>0</v>
      </c>
      <c r="AD14" s="58">
        <f t="shared" si="0"/>
        <v>0</v>
      </c>
      <c r="AE14" s="5"/>
      <c r="AG14" s="128">
        <v>3</v>
      </c>
      <c r="AH14" s="392">
        <f t="shared" si="7"/>
        <v>0</v>
      </c>
      <c r="AI14" s="572">
        <f>IF($S$86&lt;&gt;0,R14 Q37, C14)</f>
        <v>0</v>
      </c>
      <c r="AJ14" s="572"/>
      <c r="AK14" s="392">
        <f>IF($S$86&lt;&gt;0,T14 Q37, E14)</f>
        <v>0</v>
      </c>
      <c r="AL14" s="69">
        <f>'Year 3'!AU14</f>
        <v>0</v>
      </c>
      <c r="AM14" s="12">
        <v>0</v>
      </c>
      <c r="AN14" s="12">
        <v>0</v>
      </c>
      <c r="AO14" s="41">
        <f t="shared" si="8"/>
        <v>0</v>
      </c>
      <c r="AP14" s="12">
        <v>0</v>
      </c>
      <c r="AQ14" s="12">
        <v>0</v>
      </c>
      <c r="AR14" s="41">
        <f t="shared" si="9"/>
        <v>0</v>
      </c>
      <c r="AS14" s="12">
        <v>0</v>
      </c>
      <c r="AT14" s="41">
        <f t="shared" si="10"/>
        <v>0</v>
      </c>
      <c r="AU14" s="42">
        <f t="shared" si="11"/>
        <v>0</v>
      </c>
      <c r="AX14" s="218">
        <v>3</v>
      </c>
      <c r="AY14" s="572"/>
      <c r="AZ14" s="572"/>
      <c r="BA14" s="572"/>
      <c r="BB14" s="572"/>
      <c r="BC14" s="392"/>
      <c r="BD14" s="12">
        <v>0</v>
      </c>
      <c r="BE14" s="12">
        <v>0</v>
      </c>
      <c r="BF14" s="410">
        <f>SUM(BD14:BE14)</f>
        <v>0</v>
      </c>
      <c r="BG14" s="139">
        <v>0</v>
      </c>
      <c r="BH14" s="12">
        <v>0</v>
      </c>
      <c r="BI14" s="410">
        <f t="shared" si="13"/>
        <v>0</v>
      </c>
      <c r="BJ14" s="12">
        <v>0</v>
      </c>
      <c r="BK14" s="404">
        <f t="shared" si="14"/>
        <v>0</v>
      </c>
    </row>
    <row r="15" spans="1:63" x14ac:dyDescent="0.35">
      <c r="A15" s="128">
        <v>4</v>
      </c>
      <c r="B15" s="392">
        <f>'Year 3'!B15</f>
        <v>0</v>
      </c>
      <c r="C15" s="575">
        <f>'Year 3'!C15</f>
        <v>0</v>
      </c>
      <c r="D15" s="575"/>
      <c r="E15" s="95">
        <f>'Year 3'!E15</f>
        <v>0</v>
      </c>
      <c r="F15" s="12">
        <v>0</v>
      </c>
      <c r="G15" s="12">
        <v>0</v>
      </c>
      <c r="H15" s="13">
        <f>SUM(F15:G15)</f>
        <v>0</v>
      </c>
      <c r="I15" s="12">
        <v>0</v>
      </c>
      <c r="J15" s="12">
        <v>0</v>
      </c>
      <c r="K15" s="13">
        <f t="shared" si="2"/>
        <v>0</v>
      </c>
      <c r="L15" s="12">
        <v>0</v>
      </c>
      <c r="M15" s="14">
        <f t="shared" si="3"/>
        <v>0</v>
      </c>
      <c r="N15" s="5"/>
      <c r="P15" s="128">
        <v>4</v>
      </c>
      <c r="Q15" s="392">
        <f>'Year 3'!Q15</f>
        <v>0</v>
      </c>
      <c r="R15" s="572">
        <f>'Year 3'!R15</f>
        <v>0</v>
      </c>
      <c r="S15" s="572"/>
      <c r="T15" s="392">
        <f>'Year 3'!T15</f>
        <v>0</v>
      </c>
      <c r="U15" s="88">
        <f>'Year 3'!AU15</f>
        <v>0</v>
      </c>
      <c r="V15" s="12">
        <v>0</v>
      </c>
      <c r="W15" s="12">
        <v>0</v>
      </c>
      <c r="X15" s="57">
        <f t="shared" si="4"/>
        <v>0</v>
      </c>
      <c r="Y15" s="12">
        <v>0</v>
      </c>
      <c r="Z15" s="12">
        <v>0</v>
      </c>
      <c r="AA15" s="57">
        <f t="shared" si="5"/>
        <v>0</v>
      </c>
      <c r="AB15" s="12">
        <v>0</v>
      </c>
      <c r="AC15" s="57">
        <f t="shared" si="6"/>
        <v>0</v>
      </c>
      <c r="AD15" s="58">
        <f t="shared" si="0"/>
        <v>0</v>
      </c>
      <c r="AE15" s="5"/>
      <c r="AG15" s="128">
        <v>4</v>
      </c>
      <c r="AH15" s="392">
        <f>IF($S$86&lt;&gt;0, Q15, B15)</f>
        <v>0</v>
      </c>
      <c r="AI15" s="572">
        <f>IF($S$86&lt;&gt;0,R15 Q38, C15)</f>
        <v>0</v>
      </c>
      <c r="AJ15" s="572"/>
      <c r="AK15" s="392">
        <f>IF($S$86&lt;&gt;0,T15 Q38, E15)</f>
        <v>0</v>
      </c>
      <c r="AL15" s="69">
        <f>'Year 3'!AU15</f>
        <v>0</v>
      </c>
      <c r="AM15" s="12">
        <v>0</v>
      </c>
      <c r="AN15" s="12">
        <v>0</v>
      </c>
      <c r="AO15" s="41">
        <f t="shared" si="8"/>
        <v>0</v>
      </c>
      <c r="AP15" s="12">
        <v>0</v>
      </c>
      <c r="AQ15" s="12">
        <v>0</v>
      </c>
      <c r="AR15" s="41">
        <f t="shared" si="9"/>
        <v>0</v>
      </c>
      <c r="AS15" s="12">
        <v>0</v>
      </c>
      <c r="AT15" s="41">
        <f t="shared" si="10"/>
        <v>0</v>
      </c>
      <c r="AU15" s="42">
        <f t="shared" si="11"/>
        <v>0</v>
      </c>
      <c r="AX15" s="218">
        <v>4</v>
      </c>
      <c r="AY15" s="572"/>
      <c r="AZ15" s="572"/>
      <c r="BA15" s="572"/>
      <c r="BB15" s="572"/>
      <c r="BC15" s="392"/>
      <c r="BD15" s="12">
        <v>0</v>
      </c>
      <c r="BE15" s="12">
        <v>0</v>
      </c>
      <c r="BF15" s="410">
        <f t="shared" ref="BF15:BF18" si="15">SUM(BD15:BE15)</f>
        <v>0</v>
      </c>
      <c r="BG15" s="139">
        <v>0</v>
      </c>
      <c r="BH15" s="12">
        <v>0</v>
      </c>
      <c r="BI15" s="410">
        <f t="shared" si="13"/>
        <v>0</v>
      </c>
      <c r="BJ15" s="12">
        <v>0</v>
      </c>
      <c r="BK15" s="404">
        <f>SUM(BF15, BI15, BJ15)</f>
        <v>0</v>
      </c>
    </row>
    <row r="16" spans="1:63" x14ac:dyDescent="0.35">
      <c r="A16" s="128">
        <v>5</v>
      </c>
      <c r="B16" s="392">
        <f>'Year 3'!B16</f>
        <v>0</v>
      </c>
      <c r="C16" s="575">
        <f>'Year 3'!C16</f>
        <v>0</v>
      </c>
      <c r="D16" s="575"/>
      <c r="E16" s="95">
        <f>'Year 3'!E16</f>
        <v>0</v>
      </c>
      <c r="F16" s="12">
        <v>0</v>
      </c>
      <c r="G16" s="12">
        <v>0</v>
      </c>
      <c r="H16" s="13">
        <f t="shared" si="1"/>
        <v>0</v>
      </c>
      <c r="I16" s="12">
        <v>0</v>
      </c>
      <c r="J16" s="12">
        <v>0</v>
      </c>
      <c r="K16" s="13">
        <f>SUM(I16:J16)</f>
        <v>0</v>
      </c>
      <c r="L16" s="12">
        <v>0</v>
      </c>
      <c r="M16" s="14">
        <f t="shared" si="3"/>
        <v>0</v>
      </c>
      <c r="N16" s="5"/>
      <c r="P16" s="128">
        <v>5</v>
      </c>
      <c r="Q16" s="392">
        <f>'Year 3'!Q16</f>
        <v>0</v>
      </c>
      <c r="R16" s="572">
        <f>'Year 3'!R16</f>
        <v>0</v>
      </c>
      <c r="S16" s="572"/>
      <c r="T16" s="392">
        <f>'Year 3'!T16</f>
        <v>0</v>
      </c>
      <c r="U16" s="88">
        <f>'Year 3'!AU16</f>
        <v>0</v>
      </c>
      <c r="V16" s="12">
        <v>0</v>
      </c>
      <c r="W16" s="12">
        <v>0</v>
      </c>
      <c r="X16" s="57">
        <f t="shared" si="4"/>
        <v>0</v>
      </c>
      <c r="Y16" s="12">
        <v>0</v>
      </c>
      <c r="Z16" s="12">
        <v>0</v>
      </c>
      <c r="AA16" s="57">
        <f t="shared" si="5"/>
        <v>0</v>
      </c>
      <c r="AB16" s="12">
        <v>0</v>
      </c>
      <c r="AC16" s="57">
        <f t="shared" si="6"/>
        <v>0</v>
      </c>
      <c r="AD16" s="58">
        <f t="shared" si="0"/>
        <v>0</v>
      </c>
      <c r="AE16" s="5"/>
      <c r="AG16" s="128">
        <v>5</v>
      </c>
      <c r="AH16" s="392">
        <f t="shared" si="7"/>
        <v>0</v>
      </c>
      <c r="AI16" s="572">
        <f>IF($S$86&lt;&gt;0,R16 Q39, C16)</f>
        <v>0</v>
      </c>
      <c r="AJ16" s="572"/>
      <c r="AK16" s="392">
        <f>IF($S$86&lt;&gt;0,T16 Q39, E16)</f>
        <v>0</v>
      </c>
      <c r="AL16" s="69">
        <f>'Year 3'!AU16</f>
        <v>0</v>
      </c>
      <c r="AM16" s="12">
        <v>0</v>
      </c>
      <c r="AN16" s="12">
        <v>0</v>
      </c>
      <c r="AO16" s="41">
        <f t="shared" si="8"/>
        <v>0</v>
      </c>
      <c r="AP16" s="12">
        <v>0</v>
      </c>
      <c r="AQ16" s="12">
        <v>0</v>
      </c>
      <c r="AR16" s="41">
        <f>SUM(AP16:AQ16)</f>
        <v>0</v>
      </c>
      <c r="AS16" s="12">
        <v>0</v>
      </c>
      <c r="AT16" s="41">
        <f t="shared" si="10"/>
        <v>0</v>
      </c>
      <c r="AU16" s="42">
        <f t="shared" si="11"/>
        <v>0</v>
      </c>
      <c r="AX16" s="218">
        <v>5</v>
      </c>
      <c r="AY16" s="572"/>
      <c r="AZ16" s="572"/>
      <c r="BA16" s="572"/>
      <c r="BB16" s="572"/>
      <c r="BC16" s="392"/>
      <c r="BD16" s="12">
        <v>0</v>
      </c>
      <c r="BE16" s="12">
        <v>0</v>
      </c>
      <c r="BF16" s="410">
        <f t="shared" si="15"/>
        <v>0</v>
      </c>
      <c r="BG16" s="139">
        <v>0</v>
      </c>
      <c r="BH16" s="12">
        <v>0</v>
      </c>
      <c r="BI16" s="410">
        <f>SUM(BG16:BH16)</f>
        <v>0</v>
      </c>
      <c r="BJ16" s="12">
        <v>0</v>
      </c>
      <c r="BK16" s="404">
        <f t="shared" ref="BK16:BK18" si="16">SUM(BF16, BI16, BJ16)</f>
        <v>0</v>
      </c>
    </row>
    <row r="17" spans="1:63" x14ac:dyDescent="0.35">
      <c r="A17" s="128">
        <v>6</v>
      </c>
      <c r="B17" s="392">
        <f>'Year 3'!B17</f>
        <v>0</v>
      </c>
      <c r="C17" s="575">
        <f>'Year 3'!C17</f>
        <v>0</v>
      </c>
      <c r="D17" s="575"/>
      <c r="E17" s="95">
        <f>'Year 3'!E17</f>
        <v>0</v>
      </c>
      <c r="F17" s="12">
        <v>0</v>
      </c>
      <c r="G17" s="12">
        <v>0</v>
      </c>
      <c r="H17" s="13">
        <f t="shared" si="1"/>
        <v>0</v>
      </c>
      <c r="I17" s="12">
        <v>0</v>
      </c>
      <c r="J17" s="12">
        <v>0</v>
      </c>
      <c r="K17" s="13">
        <f t="shared" si="2"/>
        <v>0</v>
      </c>
      <c r="L17" s="12">
        <v>0</v>
      </c>
      <c r="M17" s="14">
        <f t="shared" si="3"/>
        <v>0</v>
      </c>
      <c r="N17" s="5"/>
      <c r="P17" s="128">
        <v>6</v>
      </c>
      <c r="Q17" s="392">
        <f>'Year 3'!Q17</f>
        <v>0</v>
      </c>
      <c r="R17" s="572">
        <f>'Year 3'!R17</f>
        <v>0</v>
      </c>
      <c r="S17" s="572"/>
      <c r="T17" s="392">
        <f>'Year 3'!T17</f>
        <v>0</v>
      </c>
      <c r="U17" s="88">
        <f>'Year 3'!AU17</f>
        <v>0</v>
      </c>
      <c r="V17" s="12">
        <v>0</v>
      </c>
      <c r="W17" s="12">
        <v>0</v>
      </c>
      <c r="X17" s="57">
        <f t="shared" si="4"/>
        <v>0</v>
      </c>
      <c r="Y17" s="12">
        <v>0</v>
      </c>
      <c r="Z17" s="12">
        <v>0</v>
      </c>
      <c r="AA17" s="57">
        <f t="shared" si="5"/>
        <v>0</v>
      </c>
      <c r="AB17" s="12">
        <v>0</v>
      </c>
      <c r="AC17" s="57">
        <f t="shared" si="6"/>
        <v>0</v>
      </c>
      <c r="AD17" s="58">
        <f t="shared" si="0"/>
        <v>0</v>
      </c>
      <c r="AE17" s="5"/>
      <c r="AG17" s="128">
        <v>6</v>
      </c>
      <c r="AH17" s="392">
        <f t="shared" si="7"/>
        <v>0</v>
      </c>
      <c r="AI17" s="572">
        <f>IF($S$86&lt;&gt;0,R17 Q40, C17)</f>
        <v>0</v>
      </c>
      <c r="AJ17" s="572"/>
      <c r="AK17" s="392">
        <f>IF($S$86&lt;&gt;0,T17 Q40, E17)</f>
        <v>0</v>
      </c>
      <c r="AL17" s="69">
        <f>'Year 3'!AU17</f>
        <v>0</v>
      </c>
      <c r="AM17" s="12">
        <v>0</v>
      </c>
      <c r="AN17" s="12">
        <v>0</v>
      </c>
      <c r="AO17" s="41">
        <f t="shared" si="8"/>
        <v>0</v>
      </c>
      <c r="AP17" s="12">
        <v>0</v>
      </c>
      <c r="AQ17" s="12">
        <v>0</v>
      </c>
      <c r="AR17" s="41">
        <f t="shared" si="9"/>
        <v>0</v>
      </c>
      <c r="AS17" s="12">
        <v>0</v>
      </c>
      <c r="AT17" s="41">
        <f t="shared" si="10"/>
        <v>0</v>
      </c>
      <c r="AU17" s="42">
        <f t="shared" si="11"/>
        <v>0</v>
      </c>
      <c r="AX17" s="218">
        <v>6</v>
      </c>
      <c r="AY17" s="572"/>
      <c r="AZ17" s="572"/>
      <c r="BA17" s="572"/>
      <c r="BB17" s="572"/>
      <c r="BC17" s="392"/>
      <c r="BD17" s="12">
        <v>0</v>
      </c>
      <c r="BE17" s="12">
        <v>0</v>
      </c>
      <c r="BF17" s="410">
        <f t="shared" si="15"/>
        <v>0</v>
      </c>
      <c r="BG17" s="139">
        <v>0</v>
      </c>
      <c r="BH17" s="12">
        <v>0</v>
      </c>
      <c r="BI17" s="410">
        <f t="shared" ref="BI17:BI18" si="17">SUM(BG17:BH17)</f>
        <v>0</v>
      </c>
      <c r="BJ17" s="12">
        <v>0</v>
      </c>
      <c r="BK17" s="404">
        <f t="shared" si="16"/>
        <v>0</v>
      </c>
    </row>
    <row r="18" spans="1:63" x14ac:dyDescent="0.35">
      <c r="A18" s="665" t="s">
        <v>98</v>
      </c>
      <c r="B18" s="623"/>
      <c r="C18" s="575">
        <f>'Year 3'!C18</f>
        <v>0</v>
      </c>
      <c r="D18" s="575"/>
      <c r="E18" s="95">
        <f>'Year 3'!E18</f>
        <v>0</v>
      </c>
      <c r="F18" s="12">
        <v>0</v>
      </c>
      <c r="G18" s="12">
        <v>0</v>
      </c>
      <c r="H18" s="13">
        <f t="shared" si="1"/>
        <v>0</v>
      </c>
      <c r="I18" s="12">
        <v>0</v>
      </c>
      <c r="J18" s="12">
        <v>0</v>
      </c>
      <c r="K18" s="13">
        <f t="shared" si="2"/>
        <v>0</v>
      </c>
      <c r="L18" s="12">
        <v>0</v>
      </c>
      <c r="M18" s="14">
        <f t="shared" si="3"/>
        <v>0</v>
      </c>
      <c r="N18" s="5"/>
      <c r="P18" s="665" t="s">
        <v>98</v>
      </c>
      <c r="Q18" s="623"/>
      <c r="R18" s="575">
        <v>0</v>
      </c>
      <c r="S18" s="575"/>
      <c r="T18" s="392">
        <f>'Year 3'!T18</f>
        <v>0</v>
      </c>
      <c r="U18" s="88">
        <f>'Year 3'!AU18</f>
        <v>0</v>
      </c>
      <c r="V18" s="12">
        <v>0</v>
      </c>
      <c r="W18" s="12">
        <v>0</v>
      </c>
      <c r="X18" s="57">
        <f t="shared" si="4"/>
        <v>0</v>
      </c>
      <c r="Y18" s="12">
        <v>0</v>
      </c>
      <c r="Z18" s="12">
        <v>0</v>
      </c>
      <c r="AA18" s="57">
        <f t="shared" si="5"/>
        <v>0</v>
      </c>
      <c r="AB18" s="12">
        <v>0</v>
      </c>
      <c r="AC18" s="57">
        <f t="shared" si="6"/>
        <v>0</v>
      </c>
      <c r="AD18" s="58">
        <f t="shared" si="0"/>
        <v>0</v>
      </c>
      <c r="AE18" s="5"/>
      <c r="AG18" s="665" t="s">
        <v>98</v>
      </c>
      <c r="AH18" s="623"/>
      <c r="AI18" s="575">
        <v>0</v>
      </c>
      <c r="AJ18" s="575"/>
      <c r="AK18" s="392">
        <f>IF($S$86&lt;&gt;0,T18 Q41, E18)</f>
        <v>0</v>
      </c>
      <c r="AL18" s="69">
        <f>'Year 3'!AU18</f>
        <v>0</v>
      </c>
      <c r="AM18" s="12">
        <v>0</v>
      </c>
      <c r="AN18" s="12">
        <v>0</v>
      </c>
      <c r="AO18" s="41">
        <f t="shared" si="8"/>
        <v>0</v>
      </c>
      <c r="AP18" s="12">
        <v>0</v>
      </c>
      <c r="AQ18" s="12">
        <v>0</v>
      </c>
      <c r="AR18" s="41">
        <f t="shared" si="9"/>
        <v>0</v>
      </c>
      <c r="AS18" s="12">
        <v>0</v>
      </c>
      <c r="AT18" s="41">
        <f t="shared" si="10"/>
        <v>0</v>
      </c>
      <c r="AU18" s="42">
        <f t="shared" si="11"/>
        <v>0</v>
      </c>
      <c r="AX18" s="620" t="s">
        <v>98</v>
      </c>
      <c r="AY18" s="577"/>
      <c r="AZ18" s="577"/>
      <c r="BA18" s="572">
        <v>0</v>
      </c>
      <c r="BB18" s="572"/>
      <c r="BC18" s="392"/>
      <c r="BD18" s="12">
        <v>0</v>
      </c>
      <c r="BE18" s="12">
        <v>0</v>
      </c>
      <c r="BF18" s="410">
        <f t="shared" si="15"/>
        <v>0</v>
      </c>
      <c r="BG18" s="139">
        <v>0</v>
      </c>
      <c r="BH18" s="12">
        <v>0</v>
      </c>
      <c r="BI18" s="410">
        <f t="shared" si="17"/>
        <v>0</v>
      </c>
      <c r="BJ18" s="12">
        <v>0</v>
      </c>
      <c r="BK18" s="404">
        <f t="shared" si="16"/>
        <v>0</v>
      </c>
    </row>
    <row r="19" spans="1:63" ht="16" thickBot="1" x14ac:dyDescent="0.4">
      <c r="A19" s="694" t="s">
        <v>161</v>
      </c>
      <c r="B19" s="695"/>
      <c r="C19" s="695"/>
      <c r="D19" s="695"/>
      <c r="E19" s="696"/>
      <c r="F19" s="21">
        <f>SUM(F12:F18)</f>
        <v>0</v>
      </c>
      <c r="G19" s="21">
        <f>SUM(G12:G18)</f>
        <v>0</v>
      </c>
      <c r="H19" s="21">
        <f>SUM(H12:H18)</f>
        <v>0</v>
      </c>
      <c r="I19" s="21">
        <f t="shared" ref="I19:L19" si="18">SUM(I12:I18)</f>
        <v>0</v>
      </c>
      <c r="J19" s="21">
        <f t="shared" si="18"/>
        <v>0</v>
      </c>
      <c r="K19" s="21">
        <f t="shared" si="18"/>
        <v>0</v>
      </c>
      <c r="L19" s="21">
        <f t="shared" si="18"/>
        <v>0</v>
      </c>
      <c r="M19" s="15">
        <f>SUM(M12:M18)</f>
        <v>0</v>
      </c>
      <c r="N19" s="5"/>
      <c r="P19" s="694" t="s">
        <v>161</v>
      </c>
      <c r="Q19" s="695"/>
      <c r="R19" s="695"/>
      <c r="S19" s="695"/>
      <c r="T19" s="696"/>
      <c r="U19" s="64">
        <f>SUM(U12:U18)</f>
        <v>0</v>
      </c>
      <c r="V19" s="64">
        <f>SUM(V12:V18)</f>
        <v>0</v>
      </c>
      <c r="W19" s="64">
        <f>SUM(W12:W18)</f>
        <v>0</v>
      </c>
      <c r="X19" s="64">
        <f t="shared" ref="X19:AB19" si="19">SUM(X12:X18)</f>
        <v>0</v>
      </c>
      <c r="Y19" s="64">
        <f>SUM(Y12:Y18)</f>
        <v>0</v>
      </c>
      <c r="Z19" s="64">
        <f t="shared" si="19"/>
        <v>0</v>
      </c>
      <c r="AA19" s="64">
        <f>SUM(AA12:AA18)</f>
        <v>0</v>
      </c>
      <c r="AB19" s="64">
        <f t="shared" si="19"/>
        <v>0</v>
      </c>
      <c r="AC19" s="64">
        <f>SUM(AC12:AC18)</f>
        <v>0</v>
      </c>
      <c r="AD19" s="56">
        <f>SUM(AD12:AD18)</f>
        <v>0</v>
      </c>
      <c r="AE19" s="5"/>
      <c r="AG19" s="694" t="s">
        <v>161</v>
      </c>
      <c r="AH19" s="695"/>
      <c r="AI19" s="695"/>
      <c r="AJ19" s="695"/>
      <c r="AK19" s="696"/>
      <c r="AL19" s="39">
        <f>SUM(AL12:AL18)</f>
        <v>0</v>
      </c>
      <c r="AM19" s="39">
        <f>SUM(AM12:AM18)</f>
        <v>0</v>
      </c>
      <c r="AN19" s="39">
        <f>SUM(AN12:AN18)</f>
        <v>0</v>
      </c>
      <c r="AO19" s="39">
        <f>SUM(AO12:AO18)</f>
        <v>0</v>
      </c>
      <c r="AP19" s="39">
        <f>SUM(AP12:AP18)</f>
        <v>0</v>
      </c>
      <c r="AQ19" s="39">
        <f t="shared" ref="AQ19:AU19" si="20">SUM(AQ12:AQ18)</f>
        <v>0</v>
      </c>
      <c r="AR19" s="39">
        <f t="shared" si="20"/>
        <v>0</v>
      </c>
      <c r="AS19" s="39">
        <f t="shared" si="20"/>
        <v>0</v>
      </c>
      <c r="AT19" s="39">
        <f>SUM(AT12:AT18)</f>
        <v>0</v>
      </c>
      <c r="AU19" s="40">
        <f t="shared" si="20"/>
        <v>0</v>
      </c>
      <c r="AX19" s="694" t="s">
        <v>99</v>
      </c>
      <c r="AY19" s="695"/>
      <c r="AZ19" s="695"/>
      <c r="BA19" s="695"/>
      <c r="BB19" s="695"/>
      <c r="BC19" s="696"/>
      <c r="BD19" s="407">
        <f>SUM(BD12:BD18)</f>
        <v>0</v>
      </c>
      <c r="BE19" s="407">
        <f>SUM(BE12:BE18)</f>
        <v>0</v>
      </c>
      <c r="BF19" s="407">
        <f t="shared" ref="BF19" si="21">SUM(BF12:BF18)</f>
        <v>0</v>
      </c>
      <c r="BG19" s="407">
        <f>SUM(BG12:BG18)</f>
        <v>0</v>
      </c>
      <c r="BH19" s="407">
        <f t="shared" ref="BH19" si="22">SUM(BH12:BH18)</f>
        <v>0</v>
      </c>
      <c r="BI19" s="407">
        <f>SUM(BI12:BI18)</f>
        <v>0</v>
      </c>
      <c r="BJ19" s="407">
        <f t="shared" ref="BJ19" si="23">SUM(BJ12:BJ18)</f>
        <v>0</v>
      </c>
      <c r="BK19" s="423">
        <f>SUM(BK12:BK18)</f>
        <v>0</v>
      </c>
    </row>
    <row r="20" spans="1:63" ht="3.75" customHeight="1" thickBot="1" x14ac:dyDescent="0.4">
      <c r="F20" s="3"/>
      <c r="G20" s="3"/>
      <c r="T20" s="395"/>
      <c r="Y20" s="89"/>
      <c r="Z20" s="89"/>
      <c r="AA20" s="89"/>
      <c r="AB20" s="89"/>
      <c r="AC20" s="89"/>
      <c r="AD20" s="89"/>
      <c r="AK20" s="395"/>
      <c r="BC20" s="395"/>
    </row>
    <row r="21" spans="1:63" s="20" customFormat="1" x14ac:dyDescent="0.35">
      <c r="A21" s="580" t="s">
        <v>100</v>
      </c>
      <c r="B21" s="581"/>
      <c r="C21" s="581"/>
      <c r="D21" s="581"/>
      <c r="E21" s="581"/>
      <c r="F21" s="581"/>
      <c r="G21" s="581"/>
      <c r="H21" s="581"/>
      <c r="I21" s="581"/>
      <c r="J21" s="581"/>
      <c r="K21" s="581"/>
      <c r="L21" s="581"/>
      <c r="M21" s="638"/>
      <c r="P21" s="580" t="s">
        <v>100</v>
      </c>
      <c r="Q21" s="581"/>
      <c r="R21" s="581"/>
      <c r="S21" s="581"/>
      <c r="T21" s="581"/>
      <c r="U21" s="581"/>
      <c r="V21" s="581"/>
      <c r="W21" s="581"/>
      <c r="X21" s="581"/>
      <c r="Y21" s="581"/>
      <c r="Z21" s="581"/>
      <c r="AA21" s="581"/>
      <c r="AB21" s="581"/>
      <c r="AC21" s="581"/>
      <c r="AD21" s="99"/>
      <c r="AG21" s="580" t="s">
        <v>100</v>
      </c>
      <c r="AH21" s="581"/>
      <c r="AI21" s="581"/>
      <c r="AJ21" s="581"/>
      <c r="AK21" s="581"/>
      <c r="AL21" s="581"/>
      <c r="AM21" s="581"/>
      <c r="AN21" s="581"/>
      <c r="AO21" s="581"/>
      <c r="AP21" s="581"/>
      <c r="AQ21" s="581"/>
      <c r="AR21" s="581"/>
      <c r="AS21" s="581"/>
      <c r="AT21" s="581"/>
      <c r="AU21" s="99"/>
      <c r="AX21" s="580" t="s">
        <v>100</v>
      </c>
      <c r="AY21" s="581"/>
      <c r="AZ21" s="581"/>
      <c r="BA21" s="581"/>
      <c r="BB21" s="581"/>
      <c r="BC21" s="581"/>
      <c r="BD21" s="581"/>
      <c r="BE21" s="581"/>
      <c r="BF21" s="581"/>
      <c r="BG21" s="581"/>
      <c r="BH21" s="581"/>
      <c r="BI21" s="581"/>
      <c r="BJ21" s="581"/>
      <c r="BK21" s="638"/>
    </row>
    <row r="22" spans="1:63" s="20" customFormat="1" ht="31.5" customHeight="1" x14ac:dyDescent="0.35">
      <c r="A22" s="573" t="s">
        <v>101</v>
      </c>
      <c r="B22" s="570"/>
      <c r="C22" s="570" t="s">
        <v>85</v>
      </c>
      <c r="D22" s="570"/>
      <c r="E22" s="83" t="s">
        <v>86</v>
      </c>
      <c r="F22" s="96" t="s">
        <v>87</v>
      </c>
      <c r="G22" s="96" t="s">
        <v>88</v>
      </c>
      <c r="H22" s="101" t="s">
        <v>89</v>
      </c>
      <c r="I22" s="96" t="s">
        <v>90</v>
      </c>
      <c r="J22" s="96" t="s">
        <v>91</v>
      </c>
      <c r="K22" s="101" t="s">
        <v>92</v>
      </c>
      <c r="L22" s="96" t="s">
        <v>93</v>
      </c>
      <c r="M22" s="38" t="s">
        <v>94</v>
      </c>
      <c r="P22" s="573" t="s">
        <v>101</v>
      </c>
      <c r="Q22" s="570"/>
      <c r="R22" s="570" t="s">
        <v>85</v>
      </c>
      <c r="S22" s="570"/>
      <c r="T22" s="83" t="s">
        <v>86</v>
      </c>
      <c r="U22" s="28" t="s">
        <v>175</v>
      </c>
      <c r="V22" s="83" t="s">
        <v>87</v>
      </c>
      <c r="W22" s="83" t="s">
        <v>88</v>
      </c>
      <c r="X22" s="28" t="s">
        <v>89</v>
      </c>
      <c r="Y22" s="96" t="s">
        <v>90</v>
      </c>
      <c r="Z22" s="83" t="s">
        <v>91</v>
      </c>
      <c r="AA22" s="28" t="s">
        <v>92</v>
      </c>
      <c r="AB22" s="83" t="s">
        <v>93</v>
      </c>
      <c r="AC22" s="28" t="s">
        <v>94</v>
      </c>
      <c r="AD22" s="35" t="s">
        <v>95</v>
      </c>
      <c r="AG22" s="573" t="s">
        <v>101</v>
      </c>
      <c r="AH22" s="570"/>
      <c r="AI22" s="570" t="s">
        <v>85</v>
      </c>
      <c r="AJ22" s="570"/>
      <c r="AK22" s="83" t="s">
        <v>86</v>
      </c>
      <c r="AL22" s="28" t="s">
        <v>175</v>
      </c>
      <c r="AM22" s="83" t="s">
        <v>87</v>
      </c>
      <c r="AN22" s="83" t="s">
        <v>88</v>
      </c>
      <c r="AO22" s="28" t="s">
        <v>89</v>
      </c>
      <c r="AP22" s="96" t="s">
        <v>90</v>
      </c>
      <c r="AQ22" s="83" t="s">
        <v>91</v>
      </c>
      <c r="AR22" s="28" t="s">
        <v>92</v>
      </c>
      <c r="AS22" s="83" t="s">
        <v>93</v>
      </c>
      <c r="AT22" s="28" t="s">
        <v>96</v>
      </c>
      <c r="AU22" s="35" t="s">
        <v>187</v>
      </c>
      <c r="AX22" s="573" t="s">
        <v>101</v>
      </c>
      <c r="AY22" s="570"/>
      <c r="AZ22" s="570"/>
      <c r="BA22" s="570" t="s">
        <v>85</v>
      </c>
      <c r="BB22" s="570"/>
      <c r="BC22" s="83" t="s">
        <v>86</v>
      </c>
      <c r="BD22" s="83" t="s">
        <v>87</v>
      </c>
      <c r="BE22" s="83" t="s">
        <v>88</v>
      </c>
      <c r="BF22" s="28" t="s">
        <v>89</v>
      </c>
      <c r="BG22" s="96" t="s">
        <v>90</v>
      </c>
      <c r="BH22" s="83" t="s">
        <v>91</v>
      </c>
      <c r="BI22" s="28" t="s">
        <v>92</v>
      </c>
      <c r="BJ22" s="83" t="s">
        <v>93</v>
      </c>
      <c r="BK22" s="35" t="s">
        <v>249</v>
      </c>
    </row>
    <row r="23" spans="1:63" x14ac:dyDescent="0.35">
      <c r="A23" s="574">
        <f>'Year 3'!A23</f>
        <v>0</v>
      </c>
      <c r="B23" s="575"/>
      <c r="C23" s="575" t="s">
        <v>102</v>
      </c>
      <c r="D23" s="575"/>
      <c r="E23" s="95">
        <f>'Year 3'!E23</f>
        <v>0</v>
      </c>
      <c r="F23" s="12">
        <v>0</v>
      </c>
      <c r="G23" s="12">
        <v>0</v>
      </c>
      <c r="H23" s="13">
        <f>SUM(F23:G23)</f>
        <v>0</v>
      </c>
      <c r="I23" s="12">
        <v>0</v>
      </c>
      <c r="J23" s="12">
        <v>0</v>
      </c>
      <c r="K23" s="13">
        <f>SUM(I23:J23)</f>
        <v>0</v>
      </c>
      <c r="L23" s="12">
        <v>0</v>
      </c>
      <c r="M23" s="14">
        <f>SUM(H23, K23, L23)</f>
        <v>0</v>
      </c>
      <c r="N23" s="6"/>
      <c r="P23" s="571">
        <f>'Year 3'!P23</f>
        <v>0</v>
      </c>
      <c r="Q23" s="572"/>
      <c r="R23" s="572" t="s">
        <v>102</v>
      </c>
      <c r="S23" s="572"/>
      <c r="T23" s="392">
        <f>'Year 3'!T23</f>
        <v>0</v>
      </c>
      <c r="U23" s="88">
        <f>'Year 3'!AU23</f>
        <v>0</v>
      </c>
      <c r="V23" s="12">
        <v>0</v>
      </c>
      <c r="W23" s="12">
        <v>0</v>
      </c>
      <c r="X23" s="57">
        <f>SUM(V23:W23)</f>
        <v>0</v>
      </c>
      <c r="Y23" s="12">
        <v>0</v>
      </c>
      <c r="Z23" s="12">
        <v>0</v>
      </c>
      <c r="AA23" s="57">
        <f>SUM(Y23:Z23)</f>
        <v>0</v>
      </c>
      <c r="AB23" s="12">
        <v>0</v>
      </c>
      <c r="AC23" s="57">
        <f>SUM(X23, AA23, AB23)</f>
        <v>0</v>
      </c>
      <c r="AD23" s="58">
        <f>M23-AC23</f>
        <v>0</v>
      </c>
      <c r="AE23" s="6"/>
      <c r="AG23" s="571">
        <f>IF($S$86&lt;&gt;0, Q23, B23)</f>
        <v>0</v>
      </c>
      <c r="AH23" s="572"/>
      <c r="AI23" s="572" t="s">
        <v>102</v>
      </c>
      <c r="AJ23" s="572"/>
      <c r="AK23" s="392">
        <f>IF($S$86&lt;&gt;0,T23 Q46, E23)</f>
        <v>0</v>
      </c>
      <c r="AL23" s="69">
        <f>'Year 3'!AU23</f>
        <v>0</v>
      </c>
      <c r="AM23" s="12">
        <v>0</v>
      </c>
      <c r="AN23" s="12">
        <v>0</v>
      </c>
      <c r="AO23" s="41">
        <f>SUM(AM23:AN23)</f>
        <v>0</v>
      </c>
      <c r="AP23" s="12">
        <v>0</v>
      </c>
      <c r="AQ23" s="12">
        <v>0</v>
      </c>
      <c r="AR23" s="41">
        <f>SUM(AP23:AQ23)</f>
        <v>0</v>
      </c>
      <c r="AS23" s="12">
        <v>0</v>
      </c>
      <c r="AT23" s="41">
        <f>SUM(AO23, AR23, AS23)</f>
        <v>0</v>
      </c>
      <c r="AU23" s="42">
        <f>IF($S$86&lt;&gt;0, AC23+AL23-AT23, M23+AL23-AT23)</f>
        <v>0</v>
      </c>
      <c r="AX23" s="571"/>
      <c r="AY23" s="572"/>
      <c r="AZ23" s="572"/>
      <c r="BA23" s="577" t="s">
        <v>102</v>
      </c>
      <c r="BB23" s="577"/>
      <c r="BC23" s="392"/>
      <c r="BD23" s="12">
        <v>0</v>
      </c>
      <c r="BE23" s="12">
        <v>0</v>
      </c>
      <c r="BF23" s="410">
        <f>SUM(BD23:BE23)</f>
        <v>0</v>
      </c>
      <c r="BG23" s="12">
        <v>0</v>
      </c>
      <c r="BH23" s="12">
        <v>0</v>
      </c>
      <c r="BI23" s="410">
        <f>SUM(BG23:BH23)</f>
        <v>0</v>
      </c>
      <c r="BJ23" s="12">
        <v>0</v>
      </c>
      <c r="BK23" s="404">
        <f>SUM(BF23, BI23, BJ23)</f>
        <v>0</v>
      </c>
    </row>
    <row r="24" spans="1:63" x14ac:dyDescent="0.35">
      <c r="A24" s="574">
        <f>'Year 3'!A24</f>
        <v>0</v>
      </c>
      <c r="B24" s="575"/>
      <c r="C24" s="575" t="s">
        <v>103</v>
      </c>
      <c r="D24" s="575"/>
      <c r="E24" s="95">
        <f>'Year 3'!E24</f>
        <v>0</v>
      </c>
      <c r="F24" s="12">
        <v>0</v>
      </c>
      <c r="G24" s="12">
        <v>0</v>
      </c>
      <c r="H24" s="13">
        <f t="shared" ref="H24:H27" si="24">SUM(F24:G24)</f>
        <v>0</v>
      </c>
      <c r="I24" s="12">
        <v>0</v>
      </c>
      <c r="J24" s="12">
        <v>0</v>
      </c>
      <c r="K24" s="13">
        <f t="shared" ref="K24" si="25">SUM(I24:J24)</f>
        <v>0</v>
      </c>
      <c r="L24" s="12">
        <v>0</v>
      </c>
      <c r="M24" s="14">
        <f t="shared" ref="M24:M27" si="26">SUM(H24, K24, L24)</f>
        <v>0</v>
      </c>
      <c r="N24" s="6"/>
      <c r="P24" s="571">
        <f>'Year 3'!P24</f>
        <v>0</v>
      </c>
      <c r="Q24" s="572"/>
      <c r="R24" s="572" t="s">
        <v>103</v>
      </c>
      <c r="S24" s="572"/>
      <c r="T24" s="392">
        <f>'Year 3'!T24</f>
        <v>0</v>
      </c>
      <c r="U24" s="88">
        <f>'Year 3'!AU24</f>
        <v>0</v>
      </c>
      <c r="V24" s="12">
        <v>0</v>
      </c>
      <c r="W24" s="12">
        <v>0</v>
      </c>
      <c r="X24" s="57">
        <f t="shared" ref="X24:X27" si="27">SUM(V24:W24)</f>
        <v>0</v>
      </c>
      <c r="Y24" s="12">
        <v>0</v>
      </c>
      <c r="Z24" s="12">
        <v>0</v>
      </c>
      <c r="AA24" s="57">
        <f>SUM(Y24:Z24)</f>
        <v>0</v>
      </c>
      <c r="AB24" s="12">
        <v>0</v>
      </c>
      <c r="AC24" s="57">
        <f t="shared" ref="AC24:AC27" si="28">SUM(X24, AA24, AB24)</f>
        <v>0</v>
      </c>
      <c r="AD24" s="58">
        <f>M24-AC24</f>
        <v>0</v>
      </c>
      <c r="AE24" s="6"/>
      <c r="AG24" s="571">
        <f t="shared" ref="AG24:AG27" si="29">IF($S$86&lt;&gt;0, Q24, B24)</f>
        <v>0</v>
      </c>
      <c r="AH24" s="572"/>
      <c r="AI24" s="572" t="s">
        <v>103</v>
      </c>
      <c r="AJ24" s="572"/>
      <c r="AK24" s="392">
        <f>IF($S$86&lt;&gt;0,T24 Q47, E24)</f>
        <v>0</v>
      </c>
      <c r="AL24" s="69">
        <f>'Year 3'!AU24</f>
        <v>0</v>
      </c>
      <c r="AM24" s="12">
        <v>0</v>
      </c>
      <c r="AN24" s="12">
        <v>0</v>
      </c>
      <c r="AO24" s="41">
        <f t="shared" ref="AO24:AO27" si="30">SUM(AM24:AN24)</f>
        <v>0</v>
      </c>
      <c r="AP24" s="12">
        <v>0</v>
      </c>
      <c r="AQ24" s="12">
        <v>0</v>
      </c>
      <c r="AR24" s="41">
        <f t="shared" ref="AR24:AR27" si="31">SUM(AP24:AQ24)</f>
        <v>0</v>
      </c>
      <c r="AS24" s="12">
        <v>0</v>
      </c>
      <c r="AT24" s="41">
        <f t="shared" ref="AT24:AT27" si="32">SUM(AO24, AR24, AS24)</f>
        <v>0</v>
      </c>
      <c r="AU24" s="42">
        <f t="shared" ref="AU24:AU27" si="33">IF($S$86&lt;&gt;0, AC24+AL24-AT24, M24+AL24-AT24)</f>
        <v>0</v>
      </c>
      <c r="AX24" s="571"/>
      <c r="AY24" s="572"/>
      <c r="AZ24" s="572"/>
      <c r="BA24" s="577" t="s">
        <v>103</v>
      </c>
      <c r="BB24" s="577"/>
      <c r="BC24" s="392"/>
      <c r="BD24" s="12">
        <v>0</v>
      </c>
      <c r="BE24" s="12">
        <v>0</v>
      </c>
      <c r="BF24" s="410">
        <f t="shared" ref="BF24:BF25" si="34">SUM(BD24:BE24)</f>
        <v>0</v>
      </c>
      <c r="BG24" s="12">
        <v>0</v>
      </c>
      <c r="BH24" s="12">
        <v>0</v>
      </c>
      <c r="BI24" s="410">
        <f t="shared" ref="BI24" si="35">SUM(BG24:BH24)</f>
        <v>0</v>
      </c>
      <c r="BJ24" s="12">
        <v>0</v>
      </c>
      <c r="BK24" s="404">
        <f t="shared" ref="BK24:BK25" si="36">SUM(BF24, BI24, BJ24)</f>
        <v>0</v>
      </c>
    </row>
    <row r="25" spans="1:63" x14ac:dyDescent="0.35">
      <c r="A25" s="574">
        <f>'Year 3'!A25</f>
        <v>0</v>
      </c>
      <c r="B25" s="575"/>
      <c r="C25" s="575" t="s">
        <v>104</v>
      </c>
      <c r="D25" s="575"/>
      <c r="E25" s="95">
        <f>'Year 3'!E25</f>
        <v>0</v>
      </c>
      <c r="F25" s="12">
        <v>0</v>
      </c>
      <c r="G25" s="12">
        <v>0</v>
      </c>
      <c r="H25" s="13">
        <f>SUM(F25:G25)</f>
        <v>0</v>
      </c>
      <c r="I25" s="12">
        <v>0</v>
      </c>
      <c r="J25" s="12">
        <v>0</v>
      </c>
      <c r="K25" s="13">
        <f>SUM(I25:J25)</f>
        <v>0</v>
      </c>
      <c r="L25" s="12">
        <v>0</v>
      </c>
      <c r="M25" s="14">
        <f t="shared" si="26"/>
        <v>0</v>
      </c>
      <c r="N25" s="6"/>
      <c r="P25" s="571">
        <f>'Year 3'!P25</f>
        <v>0</v>
      </c>
      <c r="Q25" s="572"/>
      <c r="R25" s="572" t="s">
        <v>104</v>
      </c>
      <c r="S25" s="572"/>
      <c r="T25" s="392">
        <f>'Year 3'!T25</f>
        <v>0</v>
      </c>
      <c r="U25" s="88">
        <f>'Year 3'!AU25</f>
        <v>0</v>
      </c>
      <c r="V25" s="12">
        <v>0</v>
      </c>
      <c r="W25" s="12">
        <v>0</v>
      </c>
      <c r="X25" s="57">
        <f t="shared" si="27"/>
        <v>0</v>
      </c>
      <c r="Y25" s="12">
        <v>0</v>
      </c>
      <c r="Z25" s="12">
        <v>0</v>
      </c>
      <c r="AA25" s="57">
        <f>SUM(Y25:Z25)</f>
        <v>0</v>
      </c>
      <c r="AB25" s="12">
        <v>0</v>
      </c>
      <c r="AC25" s="57">
        <f t="shared" si="28"/>
        <v>0</v>
      </c>
      <c r="AD25" s="58">
        <f>M25-AC25</f>
        <v>0</v>
      </c>
      <c r="AE25" s="6"/>
      <c r="AG25" s="571">
        <f t="shared" si="29"/>
        <v>0</v>
      </c>
      <c r="AH25" s="572"/>
      <c r="AI25" s="572" t="s">
        <v>104</v>
      </c>
      <c r="AJ25" s="572"/>
      <c r="AK25" s="392">
        <f>IF($S$86&lt;&gt;0,T25 Q48, E25)</f>
        <v>0</v>
      </c>
      <c r="AL25" s="69">
        <f>'Year 3'!AU25</f>
        <v>0</v>
      </c>
      <c r="AM25" s="12">
        <v>0</v>
      </c>
      <c r="AN25" s="12">
        <v>0</v>
      </c>
      <c r="AO25" s="41">
        <f t="shared" si="30"/>
        <v>0</v>
      </c>
      <c r="AP25" s="12">
        <v>0</v>
      </c>
      <c r="AQ25" s="12">
        <v>0</v>
      </c>
      <c r="AR25" s="41">
        <f>SUM(AP25:AQ25)</f>
        <v>0</v>
      </c>
      <c r="AS25" s="12">
        <v>0</v>
      </c>
      <c r="AT25" s="41">
        <f t="shared" si="32"/>
        <v>0</v>
      </c>
      <c r="AU25" s="42">
        <f t="shared" si="33"/>
        <v>0</v>
      </c>
      <c r="AX25" s="571"/>
      <c r="AY25" s="572"/>
      <c r="AZ25" s="572"/>
      <c r="BA25" s="577" t="s">
        <v>104</v>
      </c>
      <c r="BB25" s="577"/>
      <c r="BC25" s="392"/>
      <c r="BD25" s="12">
        <v>0</v>
      </c>
      <c r="BE25" s="12">
        <v>0</v>
      </c>
      <c r="BF25" s="410">
        <f t="shared" si="34"/>
        <v>0</v>
      </c>
      <c r="BG25" s="12">
        <v>0</v>
      </c>
      <c r="BH25" s="12">
        <v>0</v>
      </c>
      <c r="BI25" s="410">
        <f>SUM(BG25:BH25)</f>
        <v>0</v>
      </c>
      <c r="BJ25" s="12">
        <v>0</v>
      </c>
      <c r="BK25" s="404">
        <f t="shared" si="36"/>
        <v>0</v>
      </c>
    </row>
    <row r="26" spans="1:63" x14ac:dyDescent="0.35">
      <c r="A26" s="574">
        <f>'Year 3'!A26</f>
        <v>0</v>
      </c>
      <c r="B26" s="575"/>
      <c r="C26" s="575" t="s">
        <v>105</v>
      </c>
      <c r="D26" s="575"/>
      <c r="E26" s="95">
        <f>'Year 3'!E26</f>
        <v>0</v>
      </c>
      <c r="F26" s="12">
        <v>0</v>
      </c>
      <c r="G26" s="12">
        <v>0</v>
      </c>
      <c r="H26" s="13">
        <f t="shared" si="24"/>
        <v>0</v>
      </c>
      <c r="I26" s="12">
        <v>0</v>
      </c>
      <c r="J26" s="12">
        <v>0</v>
      </c>
      <c r="K26" s="13">
        <f>SUM(I26:J26)</f>
        <v>0</v>
      </c>
      <c r="L26" s="12">
        <v>0</v>
      </c>
      <c r="M26" s="14">
        <f t="shared" si="26"/>
        <v>0</v>
      </c>
      <c r="N26" s="6"/>
      <c r="P26" s="571">
        <f>'Year 3'!P26</f>
        <v>0</v>
      </c>
      <c r="Q26" s="572"/>
      <c r="R26" s="572" t="s">
        <v>105</v>
      </c>
      <c r="S26" s="572"/>
      <c r="T26" s="392">
        <f>'Year 3'!T26</f>
        <v>0</v>
      </c>
      <c r="U26" s="88">
        <f>'Year 3'!AU26</f>
        <v>0</v>
      </c>
      <c r="V26" s="12">
        <v>0</v>
      </c>
      <c r="W26" s="12">
        <v>0</v>
      </c>
      <c r="X26" s="57">
        <f t="shared" si="27"/>
        <v>0</v>
      </c>
      <c r="Y26" s="12">
        <v>0</v>
      </c>
      <c r="Z26" s="12">
        <v>0</v>
      </c>
      <c r="AA26" s="57">
        <f t="shared" ref="AA26:AA27" si="37">SUM(Y26:Z26)</f>
        <v>0</v>
      </c>
      <c r="AB26" s="12">
        <v>0</v>
      </c>
      <c r="AC26" s="57">
        <f t="shared" si="28"/>
        <v>0</v>
      </c>
      <c r="AD26" s="58">
        <f>M26-AC26</f>
        <v>0</v>
      </c>
      <c r="AE26" s="6"/>
      <c r="AG26" s="571">
        <f t="shared" si="29"/>
        <v>0</v>
      </c>
      <c r="AH26" s="572"/>
      <c r="AI26" s="572" t="s">
        <v>105</v>
      </c>
      <c r="AJ26" s="572"/>
      <c r="AK26" s="392">
        <f>IF($S$86&lt;&gt;0,T26 Q49, E26)</f>
        <v>0</v>
      </c>
      <c r="AL26" s="69">
        <f>'Year 3'!AU26</f>
        <v>0</v>
      </c>
      <c r="AM26" s="12">
        <v>0</v>
      </c>
      <c r="AN26" s="12">
        <v>0</v>
      </c>
      <c r="AO26" s="41">
        <f t="shared" si="30"/>
        <v>0</v>
      </c>
      <c r="AP26" s="12">
        <v>0</v>
      </c>
      <c r="AQ26" s="12">
        <v>0</v>
      </c>
      <c r="AR26" s="41">
        <f>SUM(AP26:AQ26)</f>
        <v>0</v>
      </c>
      <c r="AS26" s="12">
        <v>0</v>
      </c>
      <c r="AT26" s="41">
        <f t="shared" si="32"/>
        <v>0</v>
      </c>
      <c r="AU26" s="42">
        <f t="shared" si="33"/>
        <v>0</v>
      </c>
      <c r="AX26" s="571"/>
      <c r="AY26" s="572"/>
      <c r="AZ26" s="572"/>
      <c r="BA26" s="577" t="s">
        <v>105</v>
      </c>
      <c r="BB26" s="577"/>
      <c r="BC26" s="392"/>
      <c r="BD26" s="12">
        <v>0</v>
      </c>
      <c r="BE26" s="12">
        <v>0</v>
      </c>
      <c r="BF26" s="410">
        <f>SUM(BD26:BE26)</f>
        <v>0</v>
      </c>
      <c r="BG26" s="12">
        <v>0</v>
      </c>
      <c r="BH26" s="12">
        <v>0</v>
      </c>
      <c r="BI26" s="410">
        <f t="shared" ref="BI26:BI27" si="38">SUM(BG26:BH26)</f>
        <v>0</v>
      </c>
      <c r="BJ26" s="12">
        <v>0</v>
      </c>
      <c r="BK26" s="404">
        <f>SUM(BF26, BI26, BJ26)</f>
        <v>0</v>
      </c>
    </row>
    <row r="27" spans="1:63" x14ac:dyDescent="0.35">
      <c r="A27" s="574">
        <f>'Year 3'!A27</f>
        <v>0</v>
      </c>
      <c r="B27" s="575"/>
      <c r="C27" s="575" t="s">
        <v>106</v>
      </c>
      <c r="D27" s="575"/>
      <c r="E27" s="95">
        <f>'Year 3'!E27</f>
        <v>0</v>
      </c>
      <c r="F27" s="12">
        <v>0</v>
      </c>
      <c r="G27" s="12">
        <v>0</v>
      </c>
      <c r="H27" s="13">
        <f t="shared" si="24"/>
        <v>0</v>
      </c>
      <c r="I27" s="12">
        <v>0</v>
      </c>
      <c r="J27" s="12">
        <v>0</v>
      </c>
      <c r="K27" s="13">
        <f>SUM(I27:J27)</f>
        <v>0</v>
      </c>
      <c r="L27" s="12">
        <v>0</v>
      </c>
      <c r="M27" s="14">
        <f t="shared" si="26"/>
        <v>0</v>
      </c>
      <c r="N27" s="6"/>
      <c r="P27" s="571">
        <f>'Year 3'!P27</f>
        <v>0</v>
      </c>
      <c r="Q27" s="572"/>
      <c r="R27" s="572" t="s">
        <v>106</v>
      </c>
      <c r="S27" s="572"/>
      <c r="T27" s="392">
        <f>'Year 3'!T27</f>
        <v>0</v>
      </c>
      <c r="U27" s="88">
        <f>'Year 3'!AU27</f>
        <v>0</v>
      </c>
      <c r="V27" s="12">
        <v>0</v>
      </c>
      <c r="W27" s="12">
        <v>0</v>
      </c>
      <c r="X27" s="57">
        <f t="shared" si="27"/>
        <v>0</v>
      </c>
      <c r="Y27" s="12">
        <v>0</v>
      </c>
      <c r="Z27" s="12">
        <v>0</v>
      </c>
      <c r="AA27" s="57">
        <f t="shared" si="37"/>
        <v>0</v>
      </c>
      <c r="AB27" s="12">
        <v>0</v>
      </c>
      <c r="AC27" s="57">
        <f t="shared" si="28"/>
        <v>0</v>
      </c>
      <c r="AD27" s="58">
        <f>M27-AC27</f>
        <v>0</v>
      </c>
      <c r="AE27" s="6"/>
      <c r="AG27" s="571">
        <f t="shared" si="29"/>
        <v>0</v>
      </c>
      <c r="AH27" s="572"/>
      <c r="AI27" s="572" t="s">
        <v>106</v>
      </c>
      <c r="AJ27" s="572"/>
      <c r="AK27" s="392">
        <f>IF($S$86&lt;&gt;0,T27 Q50, E27)</f>
        <v>0</v>
      </c>
      <c r="AL27" s="69">
        <f>'Year 3'!AU27</f>
        <v>0</v>
      </c>
      <c r="AM27" s="12">
        <v>0</v>
      </c>
      <c r="AN27" s="12">
        <v>0</v>
      </c>
      <c r="AO27" s="41">
        <f t="shared" si="30"/>
        <v>0</v>
      </c>
      <c r="AP27" s="12">
        <v>0</v>
      </c>
      <c r="AQ27" s="12">
        <v>0</v>
      </c>
      <c r="AR27" s="41">
        <f t="shared" si="31"/>
        <v>0</v>
      </c>
      <c r="AS27" s="12">
        <v>0</v>
      </c>
      <c r="AT27" s="41">
        <f t="shared" si="32"/>
        <v>0</v>
      </c>
      <c r="AU27" s="42">
        <f t="shared" si="33"/>
        <v>0</v>
      </c>
      <c r="AX27" s="571"/>
      <c r="AY27" s="572"/>
      <c r="AZ27" s="572"/>
      <c r="BA27" s="572" t="s">
        <v>106</v>
      </c>
      <c r="BB27" s="572"/>
      <c r="BC27" s="392"/>
      <c r="BD27" s="12">
        <v>0</v>
      </c>
      <c r="BE27" s="12">
        <v>0</v>
      </c>
      <c r="BF27" s="410">
        <f t="shared" ref="BF27" si="39">SUM(BD27:BE27)</f>
        <v>0</v>
      </c>
      <c r="BG27" s="12">
        <v>0</v>
      </c>
      <c r="BH27" s="12">
        <v>0</v>
      </c>
      <c r="BI27" s="410">
        <f t="shared" si="38"/>
        <v>0</v>
      </c>
      <c r="BJ27" s="12">
        <v>0</v>
      </c>
      <c r="BK27" s="404">
        <f t="shared" ref="BK27" si="40">SUM(BF27, BI27, BJ27)</f>
        <v>0</v>
      </c>
    </row>
    <row r="28" spans="1:63" ht="16" thickBot="1" x14ac:dyDescent="0.4">
      <c r="A28" s="4" t="s">
        <v>107</v>
      </c>
      <c r="B28" s="100"/>
      <c r="C28" s="674">
        <f>SUM(A23:B27)</f>
        <v>0</v>
      </c>
      <c r="D28" s="674"/>
      <c r="E28" s="388">
        <f>'Year 3'!E28</f>
        <v>0</v>
      </c>
      <c r="F28" s="21">
        <f>SUM(F23:F27)</f>
        <v>0</v>
      </c>
      <c r="G28" s="21">
        <f t="shared" ref="G28:L28" si="41">SUM(G23:G27)</f>
        <v>0</v>
      </c>
      <c r="H28" s="21">
        <f>SUM(H23:H27)</f>
        <v>0</v>
      </c>
      <c r="I28" s="21">
        <f>SUM(I23:I27)</f>
        <v>0</v>
      </c>
      <c r="J28" s="21">
        <f>SUM(J23:J27)</f>
        <v>0</v>
      </c>
      <c r="K28" s="21">
        <f>SUM(K23:K27)</f>
        <v>0</v>
      </c>
      <c r="L28" s="21">
        <f t="shared" si="41"/>
        <v>0</v>
      </c>
      <c r="M28" s="15">
        <f>SUM(M23:M27)</f>
        <v>0</v>
      </c>
      <c r="N28" s="6"/>
      <c r="P28" s="4" t="s">
        <v>107</v>
      </c>
      <c r="Q28" s="100"/>
      <c r="R28" s="676">
        <f>SUM(P23:Q27)</f>
        <v>0</v>
      </c>
      <c r="S28" s="676"/>
      <c r="T28" s="251">
        <f>'Year 3'!T28</f>
        <v>0</v>
      </c>
      <c r="U28" s="64">
        <f>SUM(U23:U27)</f>
        <v>0</v>
      </c>
      <c r="V28" s="64">
        <f>SUM(V23:V27)</f>
        <v>0</v>
      </c>
      <c r="W28" s="64">
        <f t="shared" ref="W28:AB28" si="42">SUM(W23:W27)</f>
        <v>0</v>
      </c>
      <c r="X28" s="64">
        <f t="shared" si="42"/>
        <v>0</v>
      </c>
      <c r="Y28" s="64">
        <f>SUM(Y23:Y27)</f>
        <v>0</v>
      </c>
      <c r="Z28" s="64">
        <f t="shared" ref="Z28" si="43">SUM(Z23:Z27)</f>
        <v>0</v>
      </c>
      <c r="AA28" s="64">
        <f>SUM(AA23:AA27)</f>
        <v>0</v>
      </c>
      <c r="AB28" s="64">
        <f t="shared" si="42"/>
        <v>0</v>
      </c>
      <c r="AC28" s="64">
        <f>SUM(AC23:AC27)</f>
        <v>0</v>
      </c>
      <c r="AD28" s="56">
        <f>SUM(AD23:AD27)</f>
        <v>0</v>
      </c>
      <c r="AE28" s="6"/>
      <c r="AG28" s="396" t="s">
        <v>107</v>
      </c>
      <c r="AH28" s="397"/>
      <c r="AI28" s="732">
        <f>SUM(AG23:AH27)</f>
        <v>0</v>
      </c>
      <c r="AJ28" s="732"/>
      <c r="AK28" s="394">
        <f>IF($S$86&lt;&gt;0,T28 Q51, E28)</f>
        <v>0</v>
      </c>
      <c r="AL28" s="398">
        <f>SUM(AL23:AL27)</f>
        <v>0</v>
      </c>
      <c r="AM28" s="398">
        <f>SUM(AM23:AM27)</f>
        <v>0</v>
      </c>
      <c r="AN28" s="398">
        <f t="shared" ref="AN28:AU28" si="44">SUM(AN23:AN27)</f>
        <v>0</v>
      </c>
      <c r="AO28" s="398">
        <f>SUM(AO23:AO27)</f>
        <v>0</v>
      </c>
      <c r="AP28" s="398">
        <f>SUM(AP23:AP27)</f>
        <v>0</v>
      </c>
      <c r="AQ28" s="398">
        <f t="shared" ref="AQ28:AS28" si="45">SUM(AQ23:AQ27)</f>
        <v>0</v>
      </c>
      <c r="AR28" s="398">
        <f t="shared" si="45"/>
        <v>0</v>
      </c>
      <c r="AS28" s="398">
        <f t="shared" si="45"/>
        <v>0</v>
      </c>
      <c r="AT28" s="398">
        <f>SUM(AT23:AT27)</f>
        <v>0</v>
      </c>
      <c r="AU28" s="72">
        <f t="shared" si="44"/>
        <v>0</v>
      </c>
      <c r="AX28" s="597" t="s">
        <v>107</v>
      </c>
      <c r="AY28" s="598"/>
      <c r="AZ28" s="598"/>
      <c r="BA28" s="686">
        <f>SUM(AX23:AZ27)</f>
        <v>0</v>
      </c>
      <c r="BB28" s="686"/>
      <c r="BC28" s="251"/>
      <c r="BD28" s="407">
        <f>SUM(BD23:BD27)</f>
        <v>0</v>
      </c>
      <c r="BE28" s="407">
        <f t="shared" ref="BE28:BF28" si="46">SUM(BE23:BE27)</f>
        <v>0</v>
      </c>
      <c r="BF28" s="407">
        <f t="shared" si="46"/>
        <v>0</v>
      </c>
      <c r="BG28" s="407">
        <f>SUM(BG23:BG27)</f>
        <v>0</v>
      </c>
      <c r="BH28" s="407">
        <f t="shared" ref="BH28" si="47">SUM(BH23:BH27)</f>
        <v>0</v>
      </c>
      <c r="BI28" s="407">
        <f>SUM(BI23:BI27)</f>
        <v>0</v>
      </c>
      <c r="BJ28" s="407">
        <f>SUM(BJ23:BJ27)</f>
        <v>0</v>
      </c>
      <c r="BK28" s="423">
        <f>SUM(BK23:BK27)</f>
        <v>0</v>
      </c>
    </row>
    <row r="29" spans="1:63" ht="3.75" customHeight="1" thickBot="1" x14ac:dyDescent="0.4">
      <c r="A29" s="584"/>
      <c r="B29" s="584"/>
      <c r="C29" s="584"/>
      <c r="D29" s="584"/>
      <c r="E29" s="584"/>
      <c r="F29" s="584"/>
      <c r="G29" s="584"/>
      <c r="H29" s="584"/>
      <c r="I29" s="584"/>
      <c r="J29" s="584"/>
      <c r="K29" s="584"/>
      <c r="L29" s="584"/>
      <c r="M29" s="584"/>
      <c r="N29" s="6"/>
      <c r="P29" s="664"/>
      <c r="Q29" s="664"/>
      <c r="R29" s="664"/>
      <c r="S29" s="664"/>
      <c r="T29" s="664"/>
      <c r="U29" s="664"/>
      <c r="V29" s="664"/>
      <c r="W29" s="664"/>
      <c r="X29" s="664"/>
      <c r="Y29" s="664"/>
      <c r="Z29" s="664"/>
      <c r="AA29" s="664"/>
      <c r="AB29" s="664"/>
      <c r="AC29" s="664"/>
      <c r="AD29" s="664"/>
      <c r="AE29" s="6"/>
      <c r="AG29" s="733"/>
      <c r="AH29" s="733"/>
      <c r="AI29" s="733"/>
      <c r="AJ29" s="733"/>
      <c r="AK29" s="733"/>
      <c r="AL29" s="733"/>
      <c r="AM29" s="733"/>
      <c r="AN29" s="733"/>
      <c r="AO29" s="733"/>
      <c r="AP29" s="733"/>
      <c r="AQ29" s="733"/>
      <c r="AR29" s="733"/>
      <c r="AS29" s="733"/>
      <c r="AT29" s="733"/>
      <c r="AU29" s="733"/>
      <c r="AX29" s="584"/>
      <c r="AY29" s="584"/>
      <c r="AZ29" s="584"/>
      <c r="BA29" s="584"/>
      <c r="BB29" s="584"/>
      <c r="BC29" s="584"/>
      <c r="BD29" s="584"/>
      <c r="BE29" s="584"/>
      <c r="BF29" s="584"/>
      <c r="BG29" s="584"/>
      <c r="BH29" s="584"/>
      <c r="BI29" s="584"/>
      <c r="BJ29" s="584"/>
      <c r="BK29" s="584"/>
    </row>
    <row r="30" spans="1:63" ht="16" thickBot="1" x14ac:dyDescent="0.4">
      <c r="A30" s="655" t="s">
        <v>108</v>
      </c>
      <c r="B30" s="656"/>
      <c r="C30" s="656"/>
      <c r="D30" s="656"/>
      <c r="E30" s="656"/>
      <c r="F30" s="19">
        <f>SUM(F28, F19)</f>
        <v>0</v>
      </c>
      <c r="G30" s="19">
        <f t="shared" ref="G30:L30" si="48">SUM(G28, G19)</f>
        <v>0</v>
      </c>
      <c r="H30" s="19">
        <f>SUM(H28, H19)</f>
        <v>0</v>
      </c>
      <c r="I30" s="19">
        <f t="shared" si="48"/>
        <v>0</v>
      </c>
      <c r="J30" s="19">
        <f>SUM(J28, J19)</f>
        <v>0</v>
      </c>
      <c r="K30" s="19">
        <f t="shared" ref="K30" si="49">SUM(K28, K19)</f>
        <v>0</v>
      </c>
      <c r="L30" s="19">
        <f t="shared" si="48"/>
        <v>0</v>
      </c>
      <c r="M30" s="18">
        <f>SUM(M28, M19)</f>
        <v>0</v>
      </c>
      <c r="N30" s="6"/>
      <c r="P30" s="655" t="s">
        <v>108</v>
      </c>
      <c r="Q30" s="656"/>
      <c r="R30" s="656"/>
      <c r="S30" s="656"/>
      <c r="T30" s="656"/>
      <c r="U30" s="59">
        <f>SUM(U28, U19)</f>
        <v>0</v>
      </c>
      <c r="V30" s="59">
        <f>SUM(V28, V19)</f>
        <v>0</v>
      </c>
      <c r="W30" s="59">
        <f t="shared" ref="W30" si="50">SUM(W28, W19)</f>
        <v>0</v>
      </c>
      <c r="X30" s="59">
        <f>SUM(X28, X19)</f>
        <v>0</v>
      </c>
      <c r="Y30" s="59">
        <f>SUM(Y28, Y19)</f>
        <v>0</v>
      </c>
      <c r="Z30" s="59">
        <f t="shared" ref="Z30:AB30" si="51">SUM(Z28, Z19)</f>
        <v>0</v>
      </c>
      <c r="AA30" s="59">
        <f t="shared" si="51"/>
        <v>0</v>
      </c>
      <c r="AB30" s="59">
        <f t="shared" si="51"/>
        <v>0</v>
      </c>
      <c r="AC30" s="59">
        <f>SUM(AC28, AC19)</f>
        <v>0</v>
      </c>
      <c r="AD30" s="60">
        <f>SUM(AD28, AD19)</f>
        <v>0</v>
      </c>
      <c r="AE30" s="6"/>
      <c r="AG30" s="655" t="s">
        <v>108</v>
      </c>
      <c r="AH30" s="656"/>
      <c r="AI30" s="656"/>
      <c r="AJ30" s="656"/>
      <c r="AK30" s="656"/>
      <c r="AL30" s="43">
        <f>SUM(AL28, AL19)</f>
        <v>0</v>
      </c>
      <c r="AM30" s="43">
        <f>SUM(AM28, AM19)</f>
        <v>0</v>
      </c>
      <c r="AN30" s="43">
        <f t="shared" ref="AN30" si="52">SUM(AN28, AN19)</f>
        <v>0</v>
      </c>
      <c r="AO30" s="43">
        <f>SUM(AO28, AO19)</f>
        <v>0</v>
      </c>
      <c r="AP30" s="43">
        <f>SUM(AP28, AP19)</f>
        <v>0</v>
      </c>
      <c r="AQ30" s="43">
        <f t="shared" ref="AQ30:AS30" si="53">SUM(AQ28, AQ19)</f>
        <v>0</v>
      </c>
      <c r="AR30" s="43">
        <f t="shared" si="53"/>
        <v>0</v>
      </c>
      <c r="AS30" s="43">
        <f t="shared" si="53"/>
        <v>0</v>
      </c>
      <c r="AT30" s="43">
        <f>SUM(AT28, AT19)</f>
        <v>0</v>
      </c>
      <c r="AU30" s="44">
        <f t="shared" ref="AU30" si="54">SUM(AU28, AU19)</f>
        <v>0</v>
      </c>
      <c r="AX30" s="655" t="s">
        <v>108</v>
      </c>
      <c r="AY30" s="656"/>
      <c r="AZ30" s="656"/>
      <c r="BA30" s="656"/>
      <c r="BB30" s="656"/>
      <c r="BC30" s="656"/>
      <c r="BD30" s="406">
        <f>SUM(BD28, BD19)</f>
        <v>0</v>
      </c>
      <c r="BE30" s="406">
        <f t="shared" ref="BE30" si="55">SUM(BE28, BE19)</f>
        <v>0</v>
      </c>
      <c r="BF30" s="406">
        <f>SUM(BF28, BF19)</f>
        <v>0</v>
      </c>
      <c r="BG30" s="406">
        <f>SUM(BG28, BG19)</f>
        <v>0</v>
      </c>
      <c r="BH30" s="406">
        <f t="shared" ref="BH30:BJ30" si="56">SUM(BH28, BH19)</f>
        <v>0</v>
      </c>
      <c r="BI30" s="406">
        <f t="shared" si="56"/>
        <v>0</v>
      </c>
      <c r="BJ30" s="406">
        <f t="shared" si="56"/>
        <v>0</v>
      </c>
      <c r="BK30" s="429">
        <f>SUM(BK28, BK19)</f>
        <v>0</v>
      </c>
    </row>
    <row r="31" spans="1:63" ht="16" thickBot="1" x14ac:dyDescent="0.4">
      <c r="F31" s="3"/>
      <c r="G31" s="3"/>
    </row>
    <row r="32" spans="1:63" s="20" customFormat="1" x14ac:dyDescent="0.35">
      <c r="A32" s="580" t="s">
        <v>109</v>
      </c>
      <c r="B32" s="581"/>
      <c r="C32" s="581"/>
      <c r="D32" s="581"/>
      <c r="E32" s="581"/>
      <c r="F32" s="581"/>
      <c r="G32" s="581"/>
      <c r="H32" s="581"/>
      <c r="I32" s="581"/>
      <c r="J32" s="581"/>
      <c r="K32" s="581"/>
      <c r="L32" s="581"/>
      <c r="M32" s="638"/>
      <c r="P32" s="580" t="s">
        <v>109</v>
      </c>
      <c r="Q32" s="581"/>
      <c r="R32" s="581"/>
      <c r="S32" s="581"/>
      <c r="T32" s="581"/>
      <c r="U32" s="581"/>
      <c r="V32" s="581"/>
      <c r="W32" s="581"/>
      <c r="X32" s="581"/>
      <c r="Y32" s="581"/>
      <c r="Z32" s="581"/>
      <c r="AA32" s="581"/>
      <c r="AB32" s="581"/>
      <c r="AC32" s="581"/>
      <c r="AD32" s="99"/>
      <c r="AG32" s="580" t="s">
        <v>109</v>
      </c>
      <c r="AH32" s="581"/>
      <c r="AI32" s="581"/>
      <c r="AJ32" s="581"/>
      <c r="AK32" s="581"/>
      <c r="AL32" s="581"/>
      <c r="AM32" s="581"/>
      <c r="AN32" s="581"/>
      <c r="AO32" s="581"/>
      <c r="AP32" s="581"/>
      <c r="AQ32" s="581"/>
      <c r="AR32" s="581"/>
      <c r="AS32" s="581"/>
      <c r="AT32" s="581"/>
      <c r="AU32" s="99"/>
      <c r="AX32" s="580" t="s">
        <v>109</v>
      </c>
      <c r="AY32" s="581"/>
      <c r="AZ32" s="581"/>
      <c r="BA32" s="581"/>
      <c r="BB32" s="581"/>
      <c r="BC32" s="581"/>
      <c r="BD32" s="581"/>
      <c r="BE32" s="581"/>
      <c r="BF32" s="581"/>
      <c r="BG32" s="581"/>
      <c r="BH32" s="581"/>
      <c r="BI32" s="581"/>
      <c r="BJ32" s="581"/>
      <c r="BK32" s="638"/>
    </row>
    <row r="33" spans="1:63" s="20" customFormat="1" ht="46.5" customHeight="1" x14ac:dyDescent="0.35">
      <c r="A33" s="582" t="s">
        <v>110</v>
      </c>
      <c r="B33" s="583"/>
      <c r="C33" s="583"/>
      <c r="D33" s="583"/>
      <c r="E33" s="583"/>
      <c r="F33" s="583"/>
      <c r="G33" s="583"/>
      <c r="H33" s="583"/>
      <c r="I33" s="583"/>
      <c r="J33" s="83" t="s">
        <v>111</v>
      </c>
      <c r="K33" s="83" t="s">
        <v>71</v>
      </c>
      <c r="L33" s="83" t="s">
        <v>72</v>
      </c>
      <c r="M33" s="38" t="s">
        <v>94</v>
      </c>
      <c r="P33" s="582" t="s">
        <v>110</v>
      </c>
      <c r="Q33" s="583"/>
      <c r="R33" s="583"/>
      <c r="S33" s="583"/>
      <c r="T33" s="583"/>
      <c r="U33" s="583"/>
      <c r="V33" s="583"/>
      <c r="W33" s="583"/>
      <c r="X33" s="583"/>
      <c r="Y33" s="101" t="s">
        <v>175</v>
      </c>
      <c r="Z33" s="83" t="s">
        <v>41</v>
      </c>
      <c r="AA33" s="83" t="s">
        <v>71</v>
      </c>
      <c r="AB33" s="83" t="s">
        <v>72</v>
      </c>
      <c r="AC33" s="101" t="s">
        <v>94</v>
      </c>
      <c r="AD33" s="35" t="s">
        <v>95</v>
      </c>
      <c r="AG33" s="582" t="s">
        <v>110</v>
      </c>
      <c r="AH33" s="583"/>
      <c r="AI33" s="583"/>
      <c r="AJ33" s="583"/>
      <c r="AK33" s="583"/>
      <c r="AL33" s="583"/>
      <c r="AM33" s="583"/>
      <c r="AN33" s="583"/>
      <c r="AO33" s="583"/>
      <c r="AP33" s="101" t="s">
        <v>175</v>
      </c>
      <c r="AQ33" s="83" t="s">
        <v>112</v>
      </c>
      <c r="AR33" s="83" t="s">
        <v>71</v>
      </c>
      <c r="AS33" s="83" t="s">
        <v>72</v>
      </c>
      <c r="AT33" s="101" t="s">
        <v>96</v>
      </c>
      <c r="AU33" s="35" t="s">
        <v>187</v>
      </c>
      <c r="AX33" s="582" t="s">
        <v>110</v>
      </c>
      <c r="AY33" s="583"/>
      <c r="AZ33" s="583"/>
      <c r="BA33" s="583"/>
      <c r="BB33" s="583"/>
      <c r="BC33" s="583"/>
      <c r="BD33" s="583"/>
      <c r="BE33" s="583"/>
      <c r="BF33" s="583"/>
      <c r="BG33" s="583"/>
      <c r="BH33" s="83" t="s">
        <v>41</v>
      </c>
      <c r="BI33" s="83" t="s">
        <v>71</v>
      </c>
      <c r="BJ33" s="83" t="s">
        <v>72</v>
      </c>
      <c r="BK33" s="38" t="s">
        <v>249</v>
      </c>
    </row>
    <row r="34" spans="1:63" x14ac:dyDescent="0.35">
      <c r="A34" s="7">
        <v>1</v>
      </c>
      <c r="B34" s="575">
        <f>'Year 3'!B34</f>
        <v>0</v>
      </c>
      <c r="C34" s="575"/>
      <c r="D34" s="575"/>
      <c r="E34" s="575"/>
      <c r="F34" s="575"/>
      <c r="G34" s="575"/>
      <c r="H34" s="575"/>
      <c r="I34" s="575"/>
      <c r="J34" s="12">
        <v>0</v>
      </c>
      <c r="K34" s="12">
        <v>0</v>
      </c>
      <c r="L34" s="12">
        <v>0</v>
      </c>
      <c r="M34" s="14">
        <f>SUM(J34:L34)</f>
        <v>0</v>
      </c>
      <c r="N34" s="6"/>
      <c r="P34" s="7">
        <v>1</v>
      </c>
      <c r="Q34" s="575">
        <f>'Year 3'!Q34</f>
        <v>0</v>
      </c>
      <c r="R34" s="575"/>
      <c r="S34" s="575"/>
      <c r="T34" s="575"/>
      <c r="U34" s="575"/>
      <c r="V34" s="575"/>
      <c r="W34" s="575"/>
      <c r="X34" s="575"/>
      <c r="Y34" s="90">
        <f>'Year 3'!AU34</f>
        <v>0</v>
      </c>
      <c r="Z34" s="12">
        <v>0</v>
      </c>
      <c r="AA34" s="12">
        <v>0</v>
      </c>
      <c r="AB34" s="12">
        <v>0</v>
      </c>
      <c r="AC34" s="57">
        <f>SUM(Z34:AB34)</f>
        <v>0</v>
      </c>
      <c r="AD34" s="58">
        <f>M34-AC34</f>
        <v>0</v>
      </c>
      <c r="AE34" s="6"/>
      <c r="AG34" s="7">
        <v>1</v>
      </c>
      <c r="AH34" s="747">
        <f>IF($S$86&lt;&gt;0, Q34, B34)</f>
        <v>0</v>
      </c>
      <c r="AI34" s="747"/>
      <c r="AJ34" s="747"/>
      <c r="AK34" s="747"/>
      <c r="AL34" s="747"/>
      <c r="AM34" s="747"/>
      <c r="AN34" s="747"/>
      <c r="AO34" s="747"/>
      <c r="AP34" s="67">
        <f>'Year 3'!AU34</f>
        <v>0</v>
      </c>
      <c r="AQ34" s="12">
        <v>0</v>
      </c>
      <c r="AR34" s="12">
        <v>0</v>
      </c>
      <c r="AS34" s="12">
        <v>0</v>
      </c>
      <c r="AT34" s="41">
        <f>SUM(AQ34:AS34)</f>
        <v>0</v>
      </c>
      <c r="AU34" s="42">
        <f>IF($S$86&lt;&gt;0, AC34+AP34-AT34, M34+AP34-AT34)</f>
        <v>0</v>
      </c>
      <c r="AX34" s="7">
        <v>1</v>
      </c>
      <c r="AY34" s="575"/>
      <c r="AZ34" s="575"/>
      <c r="BA34" s="575"/>
      <c r="BB34" s="575"/>
      <c r="BC34" s="575"/>
      <c r="BD34" s="575"/>
      <c r="BE34" s="575"/>
      <c r="BF34" s="575"/>
      <c r="BG34" s="575"/>
      <c r="BH34" s="12">
        <v>0</v>
      </c>
      <c r="BI34" s="12">
        <v>0</v>
      </c>
      <c r="BJ34" s="12">
        <v>0</v>
      </c>
      <c r="BK34" s="404">
        <f>SUM(BH34:BJ34)</f>
        <v>0</v>
      </c>
    </row>
    <row r="35" spans="1:63" x14ac:dyDescent="0.35">
      <c r="A35" s="7">
        <v>2</v>
      </c>
      <c r="B35" s="575">
        <f>'Year 3'!B35</f>
        <v>0</v>
      </c>
      <c r="C35" s="575"/>
      <c r="D35" s="575"/>
      <c r="E35" s="575"/>
      <c r="F35" s="575"/>
      <c r="G35" s="575"/>
      <c r="H35" s="575"/>
      <c r="I35" s="575"/>
      <c r="J35" s="12">
        <v>0</v>
      </c>
      <c r="K35" s="12">
        <v>0</v>
      </c>
      <c r="L35" s="12">
        <v>0</v>
      </c>
      <c r="M35" s="14">
        <f>SUM(J35:L35)</f>
        <v>0</v>
      </c>
      <c r="N35" s="6"/>
      <c r="P35" s="7">
        <v>2</v>
      </c>
      <c r="Q35" s="575">
        <f>'Year 3'!Q35</f>
        <v>0</v>
      </c>
      <c r="R35" s="575"/>
      <c r="S35" s="575"/>
      <c r="T35" s="575"/>
      <c r="U35" s="575"/>
      <c r="V35" s="575"/>
      <c r="W35" s="575"/>
      <c r="X35" s="575"/>
      <c r="Y35" s="90">
        <f>'Year 3'!AU35</f>
        <v>0</v>
      </c>
      <c r="Z35" s="12">
        <v>0</v>
      </c>
      <c r="AA35" s="12">
        <v>0</v>
      </c>
      <c r="AB35" s="12">
        <v>0</v>
      </c>
      <c r="AC35" s="57">
        <f>SUM(Z35:AB35)</f>
        <v>0</v>
      </c>
      <c r="AD35" s="58">
        <f>M35-AC35</f>
        <v>0</v>
      </c>
      <c r="AE35" s="6"/>
      <c r="AG35" s="7">
        <v>2</v>
      </c>
      <c r="AH35" s="747">
        <f t="shared" ref="AH35:AH36" si="57">IF($S$86&lt;&gt;0, Q35, B35)</f>
        <v>0</v>
      </c>
      <c r="AI35" s="747"/>
      <c r="AJ35" s="747"/>
      <c r="AK35" s="747"/>
      <c r="AL35" s="747"/>
      <c r="AM35" s="747"/>
      <c r="AN35" s="747"/>
      <c r="AO35" s="747"/>
      <c r="AP35" s="67">
        <f>'Year 3'!AU35</f>
        <v>0</v>
      </c>
      <c r="AQ35" s="12">
        <v>0</v>
      </c>
      <c r="AR35" s="12">
        <v>0</v>
      </c>
      <c r="AS35" s="12">
        <v>0</v>
      </c>
      <c r="AT35" s="41">
        <f>SUM(AQ35:AS35)</f>
        <v>0</v>
      </c>
      <c r="AU35" s="42">
        <f t="shared" ref="AU35:AU36" si="58">IF($S$86&lt;&gt;0, AC35+AP35-AT35, M35+AP35-AT35)</f>
        <v>0</v>
      </c>
      <c r="AX35" s="7">
        <v>2</v>
      </c>
      <c r="AY35" s="575"/>
      <c r="AZ35" s="575"/>
      <c r="BA35" s="575"/>
      <c r="BB35" s="575"/>
      <c r="BC35" s="575"/>
      <c r="BD35" s="575"/>
      <c r="BE35" s="575"/>
      <c r="BF35" s="575"/>
      <c r="BG35" s="575"/>
      <c r="BH35" s="12">
        <v>0</v>
      </c>
      <c r="BI35" s="12">
        <v>0</v>
      </c>
      <c r="BJ35" s="12">
        <v>0</v>
      </c>
      <c r="BK35" s="404">
        <f>SUM(BH35:BJ35)</f>
        <v>0</v>
      </c>
    </row>
    <row r="36" spans="1:63" x14ac:dyDescent="0.35">
      <c r="A36" s="7">
        <v>3</v>
      </c>
      <c r="B36" s="575">
        <f>'Year 3'!B36</f>
        <v>0</v>
      </c>
      <c r="C36" s="575"/>
      <c r="D36" s="575"/>
      <c r="E36" s="575"/>
      <c r="F36" s="575"/>
      <c r="G36" s="575"/>
      <c r="H36" s="575"/>
      <c r="I36" s="575"/>
      <c r="J36" s="12">
        <v>0</v>
      </c>
      <c r="K36" s="12">
        <v>0</v>
      </c>
      <c r="L36" s="12">
        <v>0</v>
      </c>
      <c r="M36" s="14">
        <f>SUM(J36:L36)</f>
        <v>0</v>
      </c>
      <c r="N36" s="6"/>
      <c r="P36" s="7">
        <v>3</v>
      </c>
      <c r="Q36" s="575">
        <f>'Year 3'!Q36</f>
        <v>0</v>
      </c>
      <c r="R36" s="575"/>
      <c r="S36" s="575"/>
      <c r="T36" s="575"/>
      <c r="U36" s="575"/>
      <c r="V36" s="575"/>
      <c r="W36" s="575"/>
      <c r="X36" s="575"/>
      <c r="Y36" s="90">
        <f>'Year 3'!AU36</f>
        <v>0</v>
      </c>
      <c r="Z36" s="12">
        <v>0</v>
      </c>
      <c r="AA36" s="12">
        <v>0</v>
      </c>
      <c r="AB36" s="12">
        <v>0</v>
      </c>
      <c r="AC36" s="57">
        <f>SUM(Z36:AB36)</f>
        <v>0</v>
      </c>
      <c r="AD36" s="58">
        <f>M36-AC36</f>
        <v>0</v>
      </c>
      <c r="AE36" s="6"/>
      <c r="AG36" s="7">
        <v>3</v>
      </c>
      <c r="AH36" s="747">
        <f t="shared" si="57"/>
        <v>0</v>
      </c>
      <c r="AI36" s="747"/>
      <c r="AJ36" s="747"/>
      <c r="AK36" s="747"/>
      <c r="AL36" s="747"/>
      <c r="AM36" s="747"/>
      <c r="AN36" s="747"/>
      <c r="AO36" s="747"/>
      <c r="AP36" s="67">
        <f>'Year 3'!AU36</f>
        <v>0</v>
      </c>
      <c r="AQ36" s="12">
        <v>0</v>
      </c>
      <c r="AR36" s="12">
        <v>0</v>
      </c>
      <c r="AS36" s="12">
        <v>0</v>
      </c>
      <c r="AT36" s="41">
        <f>SUM(AQ36:AS36)</f>
        <v>0</v>
      </c>
      <c r="AU36" s="42">
        <f t="shared" si="58"/>
        <v>0</v>
      </c>
      <c r="AX36" s="7">
        <v>3</v>
      </c>
      <c r="AY36" s="575"/>
      <c r="AZ36" s="575"/>
      <c r="BA36" s="575"/>
      <c r="BB36" s="575"/>
      <c r="BC36" s="575"/>
      <c r="BD36" s="575"/>
      <c r="BE36" s="575"/>
      <c r="BF36" s="575"/>
      <c r="BG36" s="575"/>
      <c r="BH36" s="12">
        <v>0</v>
      </c>
      <c r="BI36" s="12">
        <v>0</v>
      </c>
      <c r="BJ36" s="12">
        <v>0</v>
      </c>
      <c r="BK36" s="404">
        <f>SUM(BH36:BJ36)</f>
        <v>0</v>
      </c>
    </row>
    <row r="37" spans="1:63" ht="16" thickBot="1" x14ac:dyDescent="0.4">
      <c r="A37" s="578" t="s">
        <v>113</v>
      </c>
      <c r="B37" s="579"/>
      <c r="C37" s="579"/>
      <c r="D37" s="579"/>
      <c r="E37" s="579"/>
      <c r="F37" s="579"/>
      <c r="G37" s="579"/>
      <c r="H37" s="579"/>
      <c r="I37" s="579"/>
      <c r="J37" s="21">
        <f>SUM(J34:J36)</f>
        <v>0</v>
      </c>
      <c r="K37" s="21">
        <f t="shared" ref="K37:L37" si="59">SUM(K34:K36)</f>
        <v>0</v>
      </c>
      <c r="L37" s="21">
        <f t="shared" si="59"/>
        <v>0</v>
      </c>
      <c r="M37" s="15">
        <f>SUM(J37:L37)</f>
        <v>0</v>
      </c>
      <c r="N37" s="6"/>
      <c r="P37" s="578" t="s">
        <v>113</v>
      </c>
      <c r="Q37" s="579"/>
      <c r="R37" s="579"/>
      <c r="S37" s="579"/>
      <c r="T37" s="579"/>
      <c r="U37" s="579"/>
      <c r="V37" s="579"/>
      <c r="W37" s="579"/>
      <c r="X37" s="579"/>
      <c r="Y37" s="64">
        <f>SUM(Y34:Y36)</f>
        <v>0</v>
      </c>
      <c r="Z37" s="64">
        <f t="shared" ref="Z37:AD37" si="60">SUM(Z34:Z36)</f>
        <v>0</v>
      </c>
      <c r="AA37" s="64">
        <f t="shared" si="60"/>
        <v>0</v>
      </c>
      <c r="AB37" s="64">
        <f t="shared" si="60"/>
        <v>0</v>
      </c>
      <c r="AC37" s="64">
        <f t="shared" si="60"/>
        <v>0</v>
      </c>
      <c r="AD37" s="56">
        <f t="shared" si="60"/>
        <v>0</v>
      </c>
      <c r="AE37" s="6"/>
      <c r="AG37" s="578" t="s">
        <v>113</v>
      </c>
      <c r="AH37" s="579"/>
      <c r="AI37" s="579"/>
      <c r="AJ37" s="579"/>
      <c r="AK37" s="579"/>
      <c r="AL37" s="579"/>
      <c r="AM37" s="579"/>
      <c r="AN37" s="579"/>
      <c r="AO37" s="579"/>
      <c r="AP37" s="39">
        <f>SUM(AP34:AP36)</f>
        <v>0</v>
      </c>
      <c r="AQ37" s="39">
        <f>SUM(AQ34:AQ36)</f>
        <v>0</v>
      </c>
      <c r="AR37" s="39">
        <f t="shared" ref="AR37:AT37" si="61">SUM(AR34:AR36)</f>
        <v>0</v>
      </c>
      <c r="AS37" s="39">
        <f t="shared" si="61"/>
        <v>0</v>
      </c>
      <c r="AT37" s="39">
        <f t="shared" si="61"/>
        <v>0</v>
      </c>
      <c r="AU37" s="40">
        <f>IF($S$86&lt;&gt;0, AC37+AP37-AT37, M37+AP37-AT37)</f>
        <v>0</v>
      </c>
      <c r="AX37" s="578" t="s">
        <v>113</v>
      </c>
      <c r="AY37" s="579"/>
      <c r="AZ37" s="579"/>
      <c r="BA37" s="579"/>
      <c r="BB37" s="579"/>
      <c r="BC37" s="579"/>
      <c r="BD37" s="579"/>
      <c r="BE37" s="579"/>
      <c r="BF37" s="579"/>
      <c r="BG37" s="579"/>
      <c r="BH37" s="407">
        <f>SUM(BH34:BH36)</f>
        <v>0</v>
      </c>
      <c r="BI37" s="407">
        <f t="shared" ref="BI37:BK37" si="62">SUM(BI34:BI36)</f>
        <v>0</v>
      </c>
      <c r="BJ37" s="407">
        <f t="shared" si="62"/>
        <v>0</v>
      </c>
      <c r="BK37" s="423">
        <f t="shared" si="62"/>
        <v>0</v>
      </c>
    </row>
    <row r="38" spans="1:63" ht="3.75" customHeight="1" thickBot="1" x14ac:dyDescent="0.4">
      <c r="A38" s="20"/>
      <c r="B38" s="20"/>
      <c r="C38" s="20"/>
      <c r="D38" s="20"/>
      <c r="E38" s="20"/>
      <c r="F38" s="20"/>
      <c r="G38" s="20"/>
      <c r="H38" s="20"/>
      <c r="I38" s="20"/>
      <c r="J38" s="5"/>
      <c r="K38" s="5"/>
      <c r="L38" s="5"/>
      <c r="M38" s="5"/>
      <c r="N38" s="6"/>
      <c r="P38" s="20"/>
      <c r="Q38" s="20"/>
      <c r="R38" s="20"/>
      <c r="S38" s="20"/>
      <c r="T38" s="20"/>
      <c r="U38" s="20"/>
      <c r="V38" s="20"/>
      <c r="W38" s="20"/>
      <c r="X38" s="2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ht="46.5" customHeight="1" x14ac:dyDescent="0.35">
      <c r="A39" s="580" t="s">
        <v>114</v>
      </c>
      <c r="B39" s="581"/>
      <c r="C39" s="581"/>
      <c r="D39" s="581"/>
      <c r="E39" s="581"/>
      <c r="F39" s="581"/>
      <c r="G39" s="581"/>
      <c r="H39" s="581"/>
      <c r="I39" s="581"/>
      <c r="J39" s="84" t="s">
        <v>111</v>
      </c>
      <c r="K39" s="84" t="s">
        <v>71</v>
      </c>
      <c r="L39" s="84" t="s">
        <v>72</v>
      </c>
      <c r="M39" s="99" t="s">
        <v>94</v>
      </c>
      <c r="P39" s="580" t="s">
        <v>114</v>
      </c>
      <c r="Q39" s="581"/>
      <c r="R39" s="581"/>
      <c r="S39" s="581"/>
      <c r="T39" s="581"/>
      <c r="U39" s="581"/>
      <c r="V39" s="581"/>
      <c r="W39" s="581"/>
      <c r="X39" s="581"/>
      <c r="Y39" s="94" t="s">
        <v>175</v>
      </c>
      <c r="Z39" s="84" t="s">
        <v>41</v>
      </c>
      <c r="AA39" s="84" t="s">
        <v>71</v>
      </c>
      <c r="AB39" s="84" t="s">
        <v>72</v>
      </c>
      <c r="AC39" s="94" t="s">
        <v>94</v>
      </c>
      <c r="AD39" s="36" t="s">
        <v>95</v>
      </c>
      <c r="AG39" s="580" t="s">
        <v>114</v>
      </c>
      <c r="AH39" s="581"/>
      <c r="AI39" s="581"/>
      <c r="AJ39" s="581"/>
      <c r="AK39" s="581"/>
      <c r="AL39" s="581"/>
      <c r="AM39" s="581"/>
      <c r="AN39" s="581"/>
      <c r="AO39" s="581"/>
      <c r="AP39" s="94" t="s">
        <v>175</v>
      </c>
      <c r="AQ39" s="84" t="s">
        <v>112</v>
      </c>
      <c r="AR39" s="84" t="s">
        <v>71</v>
      </c>
      <c r="AS39" s="84" t="s">
        <v>72</v>
      </c>
      <c r="AT39" s="94" t="s">
        <v>96</v>
      </c>
      <c r="AU39" s="36" t="s">
        <v>187</v>
      </c>
      <c r="AX39" s="580" t="s">
        <v>114</v>
      </c>
      <c r="AY39" s="581"/>
      <c r="AZ39" s="581"/>
      <c r="BA39" s="581"/>
      <c r="BB39" s="581"/>
      <c r="BC39" s="581"/>
      <c r="BD39" s="581"/>
      <c r="BE39" s="581"/>
      <c r="BF39" s="581"/>
      <c r="BG39" s="581"/>
      <c r="BH39" s="84" t="s">
        <v>41</v>
      </c>
      <c r="BI39" s="84" t="s">
        <v>71</v>
      </c>
      <c r="BJ39" s="84" t="s">
        <v>72</v>
      </c>
      <c r="BK39" s="99" t="s">
        <v>249</v>
      </c>
    </row>
    <row r="40" spans="1:63" x14ac:dyDescent="0.35">
      <c r="A40" s="7">
        <v>1</v>
      </c>
      <c r="B40" s="575">
        <f>'Year 3'!B40</f>
        <v>0</v>
      </c>
      <c r="C40" s="575"/>
      <c r="D40" s="575"/>
      <c r="E40" s="575"/>
      <c r="F40" s="575"/>
      <c r="G40" s="575"/>
      <c r="H40" s="575"/>
      <c r="I40" s="575"/>
      <c r="J40" s="12">
        <v>0</v>
      </c>
      <c r="K40" s="12">
        <v>0</v>
      </c>
      <c r="L40" s="12">
        <v>0</v>
      </c>
      <c r="M40" s="14">
        <f>SUM(J40:L40)</f>
        <v>0</v>
      </c>
      <c r="N40" s="6"/>
      <c r="P40" s="7">
        <v>1</v>
      </c>
      <c r="Q40" s="718">
        <f>'Year 3'!Q40</f>
        <v>0</v>
      </c>
      <c r="R40" s="718"/>
      <c r="S40" s="718"/>
      <c r="T40" s="718"/>
      <c r="U40" s="718"/>
      <c r="V40" s="718"/>
      <c r="W40" s="718"/>
      <c r="X40" s="718"/>
      <c r="Y40" s="90">
        <f>'Year 3'!AU40</f>
        <v>0</v>
      </c>
      <c r="Z40" s="12">
        <v>0</v>
      </c>
      <c r="AA40" s="12">
        <v>0</v>
      </c>
      <c r="AB40" s="12">
        <v>0</v>
      </c>
      <c r="AC40" s="57">
        <f>SUM(Z40:AB40)</f>
        <v>0</v>
      </c>
      <c r="AD40" s="58">
        <f>M40-AC40</f>
        <v>0</v>
      </c>
      <c r="AE40" s="6"/>
      <c r="AG40" s="7">
        <v>1</v>
      </c>
      <c r="AH40" s="747">
        <f>IF($S$86&lt;&gt;0, Q40, B40)</f>
        <v>0</v>
      </c>
      <c r="AI40" s="747"/>
      <c r="AJ40" s="747"/>
      <c r="AK40" s="747"/>
      <c r="AL40" s="747"/>
      <c r="AM40" s="747"/>
      <c r="AN40" s="747"/>
      <c r="AO40" s="747"/>
      <c r="AP40" s="67">
        <f>'Year 3'!AU40</f>
        <v>0</v>
      </c>
      <c r="AQ40" s="12">
        <v>0</v>
      </c>
      <c r="AR40" s="12">
        <v>0</v>
      </c>
      <c r="AS40" s="12">
        <v>0</v>
      </c>
      <c r="AT40" s="41">
        <f>SUM(AQ40:AS40)</f>
        <v>0</v>
      </c>
      <c r="AU40" s="42">
        <f>IF($S$86&lt;&gt;0, AC40+AP40-AT40, M40+AP40-AT40)</f>
        <v>0</v>
      </c>
      <c r="AX40" s="7">
        <v>1</v>
      </c>
      <c r="AY40" s="575"/>
      <c r="AZ40" s="575"/>
      <c r="BA40" s="575"/>
      <c r="BB40" s="575"/>
      <c r="BC40" s="575"/>
      <c r="BD40" s="575"/>
      <c r="BE40" s="575"/>
      <c r="BF40" s="575"/>
      <c r="BG40" s="575"/>
      <c r="BH40" s="12">
        <v>0</v>
      </c>
      <c r="BI40" s="12">
        <v>0</v>
      </c>
      <c r="BJ40" s="12">
        <v>0</v>
      </c>
      <c r="BK40" s="404">
        <f>SUM(BH40:BJ40)</f>
        <v>0</v>
      </c>
    </row>
    <row r="41" spans="1:63" x14ac:dyDescent="0.35">
      <c r="A41" s="7">
        <v>2</v>
      </c>
      <c r="B41" s="575">
        <f>'Year 3'!B41</f>
        <v>0</v>
      </c>
      <c r="C41" s="575"/>
      <c r="D41" s="575"/>
      <c r="E41" s="575"/>
      <c r="F41" s="575"/>
      <c r="G41" s="575"/>
      <c r="H41" s="575"/>
      <c r="I41" s="575"/>
      <c r="J41" s="12">
        <v>0</v>
      </c>
      <c r="K41" s="12">
        <v>0</v>
      </c>
      <c r="L41" s="12">
        <v>0</v>
      </c>
      <c r="M41" s="14">
        <f>SUM(J41:L41)</f>
        <v>0</v>
      </c>
      <c r="N41" s="6"/>
      <c r="P41" s="7">
        <v>2</v>
      </c>
      <c r="Q41" s="718">
        <f>'Year 3'!Q41</f>
        <v>0</v>
      </c>
      <c r="R41" s="718"/>
      <c r="S41" s="718"/>
      <c r="T41" s="718"/>
      <c r="U41" s="718"/>
      <c r="V41" s="718"/>
      <c r="W41" s="718"/>
      <c r="X41" s="718"/>
      <c r="Y41" s="90">
        <f>'Year 3'!AU41</f>
        <v>0</v>
      </c>
      <c r="Z41" s="12">
        <v>0</v>
      </c>
      <c r="AA41" s="12">
        <v>0</v>
      </c>
      <c r="AB41" s="12">
        <v>0</v>
      </c>
      <c r="AC41" s="57">
        <f>SUM(Z41:AB41)</f>
        <v>0</v>
      </c>
      <c r="AD41" s="58">
        <f>M41-AC41</f>
        <v>0</v>
      </c>
      <c r="AE41" s="6"/>
      <c r="AG41" s="7">
        <v>2</v>
      </c>
      <c r="AH41" s="747">
        <f t="shared" ref="AH41:AH42" si="63">IF($S$86&lt;&gt;0, Q41, B41)</f>
        <v>0</v>
      </c>
      <c r="AI41" s="747"/>
      <c r="AJ41" s="747"/>
      <c r="AK41" s="747"/>
      <c r="AL41" s="747"/>
      <c r="AM41" s="747"/>
      <c r="AN41" s="747"/>
      <c r="AO41" s="747"/>
      <c r="AP41" s="67">
        <f>'Year 3'!AU41</f>
        <v>0</v>
      </c>
      <c r="AQ41" s="12">
        <v>0</v>
      </c>
      <c r="AR41" s="12">
        <v>0</v>
      </c>
      <c r="AS41" s="12">
        <v>0</v>
      </c>
      <c r="AT41" s="41">
        <f>SUM(AQ41:AS41)</f>
        <v>0</v>
      </c>
      <c r="AU41" s="42">
        <f>IF($S$86&lt;&gt;0, AC41+AP41-AT41, M41+AP41-AT41)</f>
        <v>0</v>
      </c>
      <c r="AX41" s="7">
        <v>2</v>
      </c>
      <c r="AY41" s="575"/>
      <c r="AZ41" s="575"/>
      <c r="BA41" s="575"/>
      <c r="BB41" s="575"/>
      <c r="BC41" s="575"/>
      <c r="BD41" s="575"/>
      <c r="BE41" s="575"/>
      <c r="BF41" s="575"/>
      <c r="BG41" s="575"/>
      <c r="BH41" s="12">
        <v>0</v>
      </c>
      <c r="BI41" s="12">
        <v>0</v>
      </c>
      <c r="BJ41" s="12">
        <v>0</v>
      </c>
      <c r="BK41" s="404">
        <f>SUM(BH41:BJ41)</f>
        <v>0</v>
      </c>
    </row>
    <row r="42" spans="1:63" x14ac:dyDescent="0.35">
      <c r="A42" s="7">
        <v>3</v>
      </c>
      <c r="B42" s="575">
        <f>'Year 3'!B42</f>
        <v>0</v>
      </c>
      <c r="C42" s="575"/>
      <c r="D42" s="575"/>
      <c r="E42" s="575"/>
      <c r="F42" s="575"/>
      <c r="G42" s="575"/>
      <c r="H42" s="575"/>
      <c r="I42" s="575"/>
      <c r="J42" s="12">
        <v>0</v>
      </c>
      <c r="K42" s="12">
        <v>0</v>
      </c>
      <c r="L42" s="12">
        <v>0</v>
      </c>
      <c r="M42" s="14">
        <f>SUM(J42:L42)</f>
        <v>0</v>
      </c>
      <c r="N42" s="6"/>
      <c r="P42" s="7">
        <v>3</v>
      </c>
      <c r="Q42" s="718">
        <f>'Year 3'!Q42</f>
        <v>0</v>
      </c>
      <c r="R42" s="718"/>
      <c r="S42" s="718"/>
      <c r="T42" s="718"/>
      <c r="U42" s="718"/>
      <c r="V42" s="718"/>
      <c r="W42" s="718"/>
      <c r="X42" s="718"/>
      <c r="Y42" s="90">
        <f>'Year 3'!AU42</f>
        <v>0</v>
      </c>
      <c r="Z42" s="12">
        <v>0</v>
      </c>
      <c r="AA42" s="12">
        <v>0</v>
      </c>
      <c r="AB42" s="12">
        <v>0</v>
      </c>
      <c r="AC42" s="57">
        <f>SUM(Z42:AB42)</f>
        <v>0</v>
      </c>
      <c r="AD42" s="58">
        <f>M42-AC42</f>
        <v>0</v>
      </c>
      <c r="AE42" s="6"/>
      <c r="AG42" s="7">
        <v>3</v>
      </c>
      <c r="AH42" s="747">
        <f t="shared" si="63"/>
        <v>0</v>
      </c>
      <c r="AI42" s="747"/>
      <c r="AJ42" s="747"/>
      <c r="AK42" s="747"/>
      <c r="AL42" s="747"/>
      <c r="AM42" s="747"/>
      <c r="AN42" s="747"/>
      <c r="AO42" s="747"/>
      <c r="AP42" s="67">
        <f>'Year 3'!AU42</f>
        <v>0</v>
      </c>
      <c r="AQ42" s="12">
        <v>0</v>
      </c>
      <c r="AR42" s="12">
        <v>0</v>
      </c>
      <c r="AS42" s="12">
        <v>0</v>
      </c>
      <c r="AT42" s="41">
        <f>SUM(AQ42:AS42)</f>
        <v>0</v>
      </c>
      <c r="AU42" s="42">
        <f>IF($S$86&lt;&gt;0, AC42+AP42-AT42, M42+AP42-AT42)</f>
        <v>0</v>
      </c>
      <c r="AX42" s="7">
        <v>3</v>
      </c>
      <c r="AY42" s="575"/>
      <c r="AZ42" s="575"/>
      <c r="BA42" s="575"/>
      <c r="BB42" s="575"/>
      <c r="BC42" s="575"/>
      <c r="BD42" s="575"/>
      <c r="BE42" s="575"/>
      <c r="BF42" s="575"/>
      <c r="BG42" s="575"/>
      <c r="BH42" s="12">
        <v>0</v>
      </c>
      <c r="BI42" s="12">
        <v>0</v>
      </c>
      <c r="BJ42" s="12">
        <v>0</v>
      </c>
      <c r="BK42" s="404">
        <f>SUM(BH42:BJ42)</f>
        <v>0</v>
      </c>
    </row>
    <row r="43" spans="1:63" ht="16" thickBot="1" x14ac:dyDescent="0.4">
      <c r="A43" s="578" t="s">
        <v>115</v>
      </c>
      <c r="B43" s="579"/>
      <c r="C43" s="579"/>
      <c r="D43" s="579"/>
      <c r="E43" s="579"/>
      <c r="F43" s="579"/>
      <c r="G43" s="579"/>
      <c r="H43" s="579"/>
      <c r="I43" s="579"/>
      <c r="J43" s="21">
        <f>SUM(J40:J42)</f>
        <v>0</v>
      </c>
      <c r="K43" s="21">
        <f t="shared" ref="K43:L43" si="64">SUM(K40:K42)</f>
        <v>0</v>
      </c>
      <c r="L43" s="21">
        <f t="shared" si="64"/>
        <v>0</v>
      </c>
      <c r="M43" s="15">
        <f>SUM(J43:L43)</f>
        <v>0</v>
      </c>
      <c r="N43" s="6"/>
      <c r="P43" s="578" t="s">
        <v>115</v>
      </c>
      <c r="Q43" s="579"/>
      <c r="R43" s="579"/>
      <c r="S43" s="579"/>
      <c r="T43" s="579"/>
      <c r="U43" s="579"/>
      <c r="V43" s="579"/>
      <c r="W43" s="579"/>
      <c r="X43" s="579"/>
      <c r="Y43" s="64">
        <f>SUM(Y40:Y42)</f>
        <v>0</v>
      </c>
      <c r="Z43" s="64">
        <f>SUM(Z40:Z42)</f>
        <v>0</v>
      </c>
      <c r="AA43" s="64">
        <f t="shared" ref="AA43:AD43" si="65">SUM(AA40:AA42)</f>
        <v>0</v>
      </c>
      <c r="AB43" s="64">
        <f t="shared" si="65"/>
        <v>0</v>
      </c>
      <c r="AC43" s="64">
        <f t="shared" si="65"/>
        <v>0</v>
      </c>
      <c r="AD43" s="56">
        <f t="shared" si="65"/>
        <v>0</v>
      </c>
      <c r="AE43" s="6"/>
      <c r="AG43" s="578" t="s">
        <v>115</v>
      </c>
      <c r="AH43" s="579"/>
      <c r="AI43" s="579"/>
      <c r="AJ43" s="579"/>
      <c r="AK43" s="579"/>
      <c r="AL43" s="579"/>
      <c r="AM43" s="579"/>
      <c r="AN43" s="579"/>
      <c r="AO43" s="579"/>
      <c r="AP43" s="39">
        <f>SUM(AP40:AP42)</f>
        <v>0</v>
      </c>
      <c r="AQ43" s="39">
        <f>SUM(AQ40:AQ42)</f>
        <v>0</v>
      </c>
      <c r="AR43" s="39">
        <f t="shared" ref="AR43:AT43" si="66">SUM(AR40:AR42)</f>
        <v>0</v>
      </c>
      <c r="AS43" s="39">
        <f t="shared" si="66"/>
        <v>0</v>
      </c>
      <c r="AT43" s="39">
        <f t="shared" si="66"/>
        <v>0</v>
      </c>
      <c r="AU43" s="40">
        <f>IF($S$86&lt;&gt;0, AC43+AP43-AT43, M43+AP43-AT43)</f>
        <v>0</v>
      </c>
      <c r="AX43" s="578" t="s">
        <v>115</v>
      </c>
      <c r="AY43" s="579"/>
      <c r="AZ43" s="579"/>
      <c r="BA43" s="579"/>
      <c r="BB43" s="579"/>
      <c r="BC43" s="579"/>
      <c r="BD43" s="579"/>
      <c r="BE43" s="579"/>
      <c r="BF43" s="579"/>
      <c r="BG43" s="579"/>
      <c r="BH43" s="407">
        <f>SUM(BH40:BH42)</f>
        <v>0</v>
      </c>
      <c r="BI43" s="407">
        <f t="shared" ref="BI43:BK43" si="67">SUM(BI40:BI42)</f>
        <v>0</v>
      </c>
      <c r="BJ43" s="407">
        <f t="shared" si="67"/>
        <v>0</v>
      </c>
      <c r="BK43" s="423">
        <f t="shared" si="67"/>
        <v>0</v>
      </c>
    </row>
    <row r="44" spans="1:63" ht="3.75" customHeight="1" thickBot="1" x14ac:dyDescent="0.4">
      <c r="A44" s="20"/>
      <c r="B44" s="20"/>
      <c r="C44" s="20"/>
      <c r="D44" s="20"/>
      <c r="E44" s="20"/>
      <c r="F44" s="20"/>
      <c r="G44" s="20"/>
      <c r="H44" s="20"/>
      <c r="I44" s="20"/>
      <c r="J44" s="5"/>
      <c r="K44" s="5"/>
      <c r="L44" s="5"/>
      <c r="M44" s="5"/>
      <c r="N44" s="6"/>
      <c r="P44" s="20"/>
      <c r="Q44" s="20"/>
      <c r="R44" s="20"/>
      <c r="S44" s="20"/>
      <c r="T44" s="20"/>
      <c r="U44" s="20"/>
      <c r="V44" s="20"/>
      <c r="W44" s="20"/>
      <c r="X44" s="2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ht="46.5" customHeight="1" x14ac:dyDescent="0.35">
      <c r="A45" s="580" t="s">
        <v>116</v>
      </c>
      <c r="B45" s="581"/>
      <c r="C45" s="581"/>
      <c r="D45" s="581"/>
      <c r="E45" s="581"/>
      <c r="F45" s="581"/>
      <c r="G45" s="581"/>
      <c r="H45" s="581"/>
      <c r="I45" s="581"/>
      <c r="J45" s="84" t="s">
        <v>111</v>
      </c>
      <c r="K45" s="84" t="s">
        <v>71</v>
      </c>
      <c r="L45" s="84" t="s">
        <v>72</v>
      </c>
      <c r="M45" s="99" t="s">
        <v>94</v>
      </c>
      <c r="P45" s="749" t="s">
        <v>116</v>
      </c>
      <c r="Q45" s="750"/>
      <c r="R45" s="750"/>
      <c r="S45" s="750"/>
      <c r="T45" s="750"/>
      <c r="U45" s="750"/>
      <c r="V45" s="750"/>
      <c r="W45" s="750"/>
      <c r="X45" s="750"/>
      <c r="Y45" s="94" t="s">
        <v>175</v>
      </c>
      <c r="Z45" s="84" t="s">
        <v>41</v>
      </c>
      <c r="AA45" s="84" t="s">
        <v>71</v>
      </c>
      <c r="AB45" s="84" t="s">
        <v>72</v>
      </c>
      <c r="AC45" s="94" t="s">
        <v>94</v>
      </c>
      <c r="AD45" s="36" t="s">
        <v>95</v>
      </c>
      <c r="AG45" s="580" t="s">
        <v>116</v>
      </c>
      <c r="AH45" s="581"/>
      <c r="AI45" s="581"/>
      <c r="AJ45" s="581"/>
      <c r="AK45" s="581"/>
      <c r="AL45" s="581"/>
      <c r="AM45" s="581"/>
      <c r="AN45" s="581"/>
      <c r="AO45" s="581"/>
      <c r="AP45" s="94" t="s">
        <v>175</v>
      </c>
      <c r="AQ45" s="84" t="s">
        <v>112</v>
      </c>
      <c r="AR45" s="84" t="s">
        <v>71</v>
      </c>
      <c r="AS45" s="84" t="s">
        <v>72</v>
      </c>
      <c r="AT45" s="94" t="s">
        <v>96</v>
      </c>
      <c r="AU45" s="36" t="s">
        <v>187</v>
      </c>
      <c r="AX45" s="580" t="s">
        <v>116</v>
      </c>
      <c r="AY45" s="581"/>
      <c r="AZ45" s="581"/>
      <c r="BA45" s="581"/>
      <c r="BB45" s="581"/>
      <c r="BC45" s="581"/>
      <c r="BD45" s="581"/>
      <c r="BE45" s="581"/>
      <c r="BF45" s="581"/>
      <c r="BG45" s="581"/>
      <c r="BH45" s="84" t="s">
        <v>41</v>
      </c>
      <c r="BI45" s="84" t="s">
        <v>71</v>
      </c>
      <c r="BJ45" s="84" t="s">
        <v>72</v>
      </c>
      <c r="BK45" s="99" t="s">
        <v>96</v>
      </c>
    </row>
    <row r="46" spans="1:63" x14ac:dyDescent="0.35">
      <c r="A46" s="7">
        <v>1</v>
      </c>
      <c r="B46" s="687">
        <f>'Year 3'!B46</f>
        <v>0</v>
      </c>
      <c r="C46" s="688"/>
      <c r="D46" s="688"/>
      <c r="E46" s="688"/>
      <c r="F46" s="688"/>
      <c r="G46" s="688"/>
      <c r="H46" s="688"/>
      <c r="I46" s="689"/>
      <c r="J46" s="12">
        <v>0</v>
      </c>
      <c r="K46" s="12">
        <v>0</v>
      </c>
      <c r="L46" s="12">
        <v>0</v>
      </c>
      <c r="M46" s="14">
        <f>SUM(J46:L46)</f>
        <v>0</v>
      </c>
      <c r="N46" s="6"/>
      <c r="P46" s="7">
        <v>1</v>
      </c>
      <c r="Q46" s="687">
        <f>'Year 3'!Q46</f>
        <v>0</v>
      </c>
      <c r="R46" s="688"/>
      <c r="S46" s="688"/>
      <c r="T46" s="688"/>
      <c r="U46" s="688"/>
      <c r="V46" s="688"/>
      <c r="W46" s="688"/>
      <c r="X46" s="689"/>
      <c r="Y46" s="90">
        <f>'Year 3'!AU46</f>
        <v>0</v>
      </c>
      <c r="Z46" s="12">
        <v>0</v>
      </c>
      <c r="AA46" s="12">
        <v>0</v>
      </c>
      <c r="AB46" s="12">
        <v>0</v>
      </c>
      <c r="AC46" s="57">
        <f>SUM(Z46:AB46)</f>
        <v>0</v>
      </c>
      <c r="AD46" s="58">
        <f t="shared" ref="AD46:AD57" si="68">M46-AC46</f>
        <v>0</v>
      </c>
      <c r="AE46" s="6"/>
      <c r="AG46" s="7">
        <v>1</v>
      </c>
      <c r="AH46" s="748">
        <f>IF($S$86&lt;&gt;0, Q46, B46)</f>
        <v>0</v>
      </c>
      <c r="AI46" s="748"/>
      <c r="AJ46" s="748"/>
      <c r="AK46" s="748"/>
      <c r="AL46" s="748"/>
      <c r="AM46" s="748"/>
      <c r="AN46" s="748"/>
      <c r="AO46" s="748"/>
      <c r="AP46" s="67">
        <f>'Year 3'!AU46</f>
        <v>0</v>
      </c>
      <c r="AQ46" s="12">
        <v>0</v>
      </c>
      <c r="AR46" s="12">
        <v>0</v>
      </c>
      <c r="AS46" s="12">
        <v>0</v>
      </c>
      <c r="AT46" s="41">
        <f t="shared" ref="AT46:AT57" si="69">SUM(AQ46:AS46)</f>
        <v>0</v>
      </c>
      <c r="AU46" s="42">
        <f>IF($S$86&lt;&gt;0, AC46+AP46-AT46, M46+AP46-AT46)</f>
        <v>0</v>
      </c>
      <c r="AX46" s="7">
        <v>1</v>
      </c>
      <c r="AY46" s="687"/>
      <c r="AZ46" s="688"/>
      <c r="BA46" s="688"/>
      <c r="BB46" s="688"/>
      <c r="BC46" s="688"/>
      <c r="BD46" s="688"/>
      <c r="BE46" s="688"/>
      <c r="BF46" s="688"/>
      <c r="BG46" s="689"/>
      <c r="BH46" s="12">
        <v>0</v>
      </c>
      <c r="BI46" s="12">
        <v>0</v>
      </c>
      <c r="BJ46" s="12">
        <v>0</v>
      </c>
      <c r="BK46" s="404">
        <f t="shared" ref="BK46:BK48" si="70">SUM(BH46:BJ46)</f>
        <v>0</v>
      </c>
    </row>
    <row r="47" spans="1:63" x14ac:dyDescent="0.35">
      <c r="A47" s="7">
        <v>2</v>
      </c>
      <c r="B47" s="687">
        <f>'Year 3'!B47</f>
        <v>0</v>
      </c>
      <c r="C47" s="688"/>
      <c r="D47" s="688"/>
      <c r="E47" s="688"/>
      <c r="F47" s="688"/>
      <c r="G47" s="688"/>
      <c r="H47" s="688"/>
      <c r="I47" s="689"/>
      <c r="J47" s="12">
        <v>0</v>
      </c>
      <c r="K47" s="12">
        <v>0</v>
      </c>
      <c r="L47" s="12">
        <v>0</v>
      </c>
      <c r="M47" s="14">
        <f t="shared" ref="M47:M58" si="71">SUM(J47:L47)</f>
        <v>0</v>
      </c>
      <c r="N47" s="6"/>
      <c r="P47" s="7">
        <v>2</v>
      </c>
      <c r="Q47" s="687">
        <f>'Year 3'!Q47</f>
        <v>0</v>
      </c>
      <c r="R47" s="688"/>
      <c r="S47" s="688"/>
      <c r="T47" s="688"/>
      <c r="U47" s="688"/>
      <c r="V47" s="688"/>
      <c r="W47" s="688"/>
      <c r="X47" s="689"/>
      <c r="Y47" s="90">
        <f>'Year 3'!AU47</f>
        <v>0</v>
      </c>
      <c r="Z47" s="12">
        <v>0</v>
      </c>
      <c r="AA47" s="12">
        <v>0</v>
      </c>
      <c r="AB47" s="12">
        <v>0</v>
      </c>
      <c r="AC47" s="57">
        <f>SUM(Z47:AB47)</f>
        <v>0</v>
      </c>
      <c r="AD47" s="58">
        <f t="shared" si="68"/>
        <v>0</v>
      </c>
      <c r="AE47" s="6"/>
      <c r="AG47" s="7">
        <v>2</v>
      </c>
      <c r="AH47" s="748">
        <f t="shared" ref="AH47:AH57" si="72">IF($S$86&lt;&gt;0, Q47, B47)</f>
        <v>0</v>
      </c>
      <c r="AI47" s="748"/>
      <c r="AJ47" s="748"/>
      <c r="AK47" s="748"/>
      <c r="AL47" s="748"/>
      <c r="AM47" s="748"/>
      <c r="AN47" s="748"/>
      <c r="AO47" s="748"/>
      <c r="AP47" s="67">
        <f>'Year 3'!AU47</f>
        <v>0</v>
      </c>
      <c r="AQ47" s="12">
        <v>0</v>
      </c>
      <c r="AR47" s="12">
        <v>0</v>
      </c>
      <c r="AS47" s="12">
        <v>0</v>
      </c>
      <c r="AT47" s="41">
        <f t="shared" si="69"/>
        <v>0</v>
      </c>
      <c r="AU47" s="42">
        <f t="shared" ref="AU47:AU57" si="73">IF($S$86&lt;&gt;0, AC47+AP47-AT47, M47+AP47-AT47)</f>
        <v>0</v>
      </c>
      <c r="AX47" s="7">
        <v>2</v>
      </c>
      <c r="AY47" s="687"/>
      <c r="AZ47" s="688"/>
      <c r="BA47" s="688"/>
      <c r="BB47" s="688"/>
      <c r="BC47" s="688"/>
      <c r="BD47" s="688"/>
      <c r="BE47" s="688"/>
      <c r="BF47" s="688"/>
      <c r="BG47" s="689"/>
      <c r="BH47" s="12">
        <v>0</v>
      </c>
      <c r="BI47" s="12">
        <v>0</v>
      </c>
      <c r="BJ47" s="12">
        <v>0</v>
      </c>
      <c r="BK47" s="404">
        <f t="shared" si="70"/>
        <v>0</v>
      </c>
    </row>
    <row r="48" spans="1:63" x14ac:dyDescent="0.35">
      <c r="A48" s="7">
        <v>3</v>
      </c>
      <c r="B48" s="687">
        <f>'Year 3'!B48</f>
        <v>0</v>
      </c>
      <c r="C48" s="688"/>
      <c r="D48" s="688"/>
      <c r="E48" s="688"/>
      <c r="F48" s="688"/>
      <c r="G48" s="688"/>
      <c r="H48" s="688"/>
      <c r="I48" s="689"/>
      <c r="J48" s="12">
        <v>0</v>
      </c>
      <c r="K48" s="12">
        <v>0</v>
      </c>
      <c r="L48" s="12">
        <v>0</v>
      </c>
      <c r="M48" s="14">
        <f>SUM(J48:L48)</f>
        <v>0</v>
      </c>
      <c r="N48" s="6"/>
      <c r="P48" s="7">
        <v>3</v>
      </c>
      <c r="Q48" s="687">
        <f>'Year 3'!Q48</f>
        <v>0</v>
      </c>
      <c r="R48" s="688"/>
      <c r="S48" s="688"/>
      <c r="T48" s="688"/>
      <c r="U48" s="688"/>
      <c r="V48" s="688"/>
      <c r="W48" s="688"/>
      <c r="X48" s="689"/>
      <c r="Y48" s="90">
        <f>'Year 3'!AU48</f>
        <v>0</v>
      </c>
      <c r="Z48" s="12">
        <v>0</v>
      </c>
      <c r="AA48" s="12">
        <v>0</v>
      </c>
      <c r="AB48" s="12">
        <v>0</v>
      </c>
      <c r="AC48" s="57">
        <f>SUM(Z48:AB48)</f>
        <v>0</v>
      </c>
      <c r="AD48" s="58">
        <f t="shared" si="68"/>
        <v>0</v>
      </c>
      <c r="AE48" s="6"/>
      <c r="AG48" s="7">
        <v>3</v>
      </c>
      <c r="AH48" s="748">
        <f t="shared" si="72"/>
        <v>0</v>
      </c>
      <c r="AI48" s="748"/>
      <c r="AJ48" s="748"/>
      <c r="AK48" s="748"/>
      <c r="AL48" s="748"/>
      <c r="AM48" s="748"/>
      <c r="AN48" s="748"/>
      <c r="AO48" s="748"/>
      <c r="AP48" s="67">
        <f>'Year 3'!AU48</f>
        <v>0</v>
      </c>
      <c r="AQ48" s="12">
        <v>0</v>
      </c>
      <c r="AR48" s="12">
        <v>0</v>
      </c>
      <c r="AS48" s="12">
        <v>0</v>
      </c>
      <c r="AT48" s="41">
        <f t="shared" si="69"/>
        <v>0</v>
      </c>
      <c r="AU48" s="42">
        <f t="shared" si="73"/>
        <v>0</v>
      </c>
      <c r="AX48" s="7">
        <v>3</v>
      </c>
      <c r="AY48" s="687"/>
      <c r="AZ48" s="688"/>
      <c r="BA48" s="688"/>
      <c r="BB48" s="688"/>
      <c r="BC48" s="688"/>
      <c r="BD48" s="688"/>
      <c r="BE48" s="688"/>
      <c r="BF48" s="688"/>
      <c r="BG48" s="689"/>
      <c r="BH48" s="12">
        <v>0</v>
      </c>
      <c r="BI48" s="12">
        <v>0</v>
      </c>
      <c r="BJ48" s="12">
        <v>0</v>
      </c>
      <c r="BK48" s="404">
        <f t="shared" si="70"/>
        <v>0</v>
      </c>
    </row>
    <row r="49" spans="1:117" x14ac:dyDescent="0.35">
      <c r="A49" s="7">
        <v>4</v>
      </c>
      <c r="B49" s="687">
        <f>'Year 3'!B49</f>
        <v>0</v>
      </c>
      <c r="C49" s="688"/>
      <c r="D49" s="688"/>
      <c r="E49" s="688"/>
      <c r="F49" s="688"/>
      <c r="G49" s="688"/>
      <c r="H49" s="688"/>
      <c r="I49" s="689"/>
      <c r="J49" s="12">
        <v>0</v>
      </c>
      <c r="K49" s="12">
        <v>0</v>
      </c>
      <c r="L49" s="12">
        <v>0</v>
      </c>
      <c r="M49" s="14">
        <f t="shared" ref="M49:M54" si="74">SUM(J49:L49)</f>
        <v>0</v>
      </c>
      <c r="N49" s="6"/>
      <c r="P49" s="7">
        <v>4</v>
      </c>
      <c r="Q49" s="687">
        <f>'Year 3'!Q49</f>
        <v>0</v>
      </c>
      <c r="R49" s="688"/>
      <c r="S49" s="688"/>
      <c r="T49" s="688"/>
      <c r="U49" s="688"/>
      <c r="V49" s="688"/>
      <c r="W49" s="688"/>
      <c r="X49" s="689"/>
      <c r="Y49" s="90">
        <f>'Year 3'!AU49</f>
        <v>0</v>
      </c>
      <c r="Z49" s="12">
        <v>0</v>
      </c>
      <c r="AA49" s="12">
        <v>0</v>
      </c>
      <c r="AB49" s="12">
        <v>0</v>
      </c>
      <c r="AC49" s="57">
        <f>SUM(Z49:AB49)</f>
        <v>0</v>
      </c>
      <c r="AD49" s="58">
        <f t="shared" si="68"/>
        <v>0</v>
      </c>
      <c r="AE49" s="6"/>
      <c r="AG49" s="7">
        <v>4</v>
      </c>
      <c r="AH49" s="748">
        <f t="shared" si="72"/>
        <v>0</v>
      </c>
      <c r="AI49" s="748"/>
      <c r="AJ49" s="748"/>
      <c r="AK49" s="748"/>
      <c r="AL49" s="748"/>
      <c r="AM49" s="748"/>
      <c r="AN49" s="748"/>
      <c r="AO49" s="748"/>
      <c r="AP49" s="67">
        <f>'Year 3'!AU49</f>
        <v>0</v>
      </c>
      <c r="AQ49" s="12">
        <v>0</v>
      </c>
      <c r="AR49" s="12">
        <v>0</v>
      </c>
      <c r="AS49" s="12">
        <v>0</v>
      </c>
      <c r="AT49" s="41">
        <f t="shared" si="69"/>
        <v>0</v>
      </c>
      <c r="AU49" s="42">
        <f t="shared" si="73"/>
        <v>0</v>
      </c>
      <c r="AX49" s="7">
        <v>4</v>
      </c>
      <c r="AY49" s="687"/>
      <c r="AZ49" s="688"/>
      <c r="BA49" s="688"/>
      <c r="BB49" s="688"/>
      <c r="BC49" s="688"/>
      <c r="BD49" s="688"/>
      <c r="BE49" s="688"/>
      <c r="BF49" s="688"/>
      <c r="BG49" s="689"/>
      <c r="BH49" s="12">
        <v>0</v>
      </c>
      <c r="BI49" s="12">
        <v>0</v>
      </c>
      <c r="BJ49" s="12">
        <v>0</v>
      </c>
      <c r="BK49" s="404">
        <f t="shared" ref="BK49:BK56" si="75">SUM(BH49:BJ49)</f>
        <v>0</v>
      </c>
    </row>
    <row r="50" spans="1:117" x14ac:dyDescent="0.35">
      <c r="A50" s="7">
        <v>5</v>
      </c>
      <c r="B50" s="687">
        <f>'Year 3'!B50</f>
        <v>0</v>
      </c>
      <c r="C50" s="688"/>
      <c r="D50" s="688"/>
      <c r="E50" s="688"/>
      <c r="F50" s="688"/>
      <c r="G50" s="688"/>
      <c r="H50" s="688"/>
      <c r="I50" s="689"/>
      <c r="J50" s="12">
        <v>0</v>
      </c>
      <c r="K50" s="12">
        <v>0</v>
      </c>
      <c r="L50" s="12">
        <v>0</v>
      </c>
      <c r="M50" s="14">
        <f t="shared" si="74"/>
        <v>0</v>
      </c>
      <c r="N50" s="6"/>
      <c r="P50" s="7">
        <v>5</v>
      </c>
      <c r="Q50" s="687">
        <f>'Year 3'!Q50</f>
        <v>0</v>
      </c>
      <c r="R50" s="688"/>
      <c r="S50" s="688"/>
      <c r="T50" s="688"/>
      <c r="U50" s="688"/>
      <c r="V50" s="688"/>
      <c r="W50" s="688"/>
      <c r="X50" s="689"/>
      <c r="Y50" s="90">
        <f>'Year 3'!AU50</f>
        <v>0</v>
      </c>
      <c r="Z50" s="12">
        <v>0</v>
      </c>
      <c r="AA50" s="12">
        <v>0</v>
      </c>
      <c r="AB50" s="12">
        <v>0</v>
      </c>
      <c r="AC50" s="57">
        <f t="shared" ref="AC50:AC57" si="76">SUM(Z50:AB50)</f>
        <v>0</v>
      </c>
      <c r="AD50" s="58">
        <f t="shared" si="68"/>
        <v>0</v>
      </c>
      <c r="AE50" s="6"/>
      <c r="AG50" s="7">
        <v>5</v>
      </c>
      <c r="AH50" s="748">
        <f t="shared" si="72"/>
        <v>0</v>
      </c>
      <c r="AI50" s="748"/>
      <c r="AJ50" s="748"/>
      <c r="AK50" s="748"/>
      <c r="AL50" s="748"/>
      <c r="AM50" s="748"/>
      <c r="AN50" s="748"/>
      <c r="AO50" s="748"/>
      <c r="AP50" s="67">
        <f>'Year 3'!AU50</f>
        <v>0</v>
      </c>
      <c r="AQ50" s="12">
        <v>0</v>
      </c>
      <c r="AR50" s="12">
        <v>0</v>
      </c>
      <c r="AS50" s="12">
        <v>0</v>
      </c>
      <c r="AT50" s="41">
        <f t="shared" si="69"/>
        <v>0</v>
      </c>
      <c r="AU50" s="42">
        <f t="shared" si="73"/>
        <v>0</v>
      </c>
      <c r="AX50" s="7">
        <v>5</v>
      </c>
      <c r="AY50" s="687"/>
      <c r="AZ50" s="688"/>
      <c r="BA50" s="688"/>
      <c r="BB50" s="688"/>
      <c r="BC50" s="688"/>
      <c r="BD50" s="688"/>
      <c r="BE50" s="688"/>
      <c r="BF50" s="688"/>
      <c r="BG50" s="689"/>
      <c r="BH50" s="12">
        <v>0</v>
      </c>
      <c r="BI50" s="12">
        <v>0</v>
      </c>
      <c r="BJ50" s="12">
        <v>0</v>
      </c>
      <c r="BK50" s="404">
        <f t="shared" si="75"/>
        <v>0</v>
      </c>
    </row>
    <row r="51" spans="1:117" x14ac:dyDescent="0.35">
      <c r="A51" s="7">
        <v>6</v>
      </c>
      <c r="B51" s="687">
        <f>'Year 3'!B51</f>
        <v>0</v>
      </c>
      <c r="C51" s="688"/>
      <c r="D51" s="688"/>
      <c r="E51" s="688"/>
      <c r="F51" s="688"/>
      <c r="G51" s="688"/>
      <c r="H51" s="688"/>
      <c r="I51" s="689"/>
      <c r="J51" s="12">
        <v>0</v>
      </c>
      <c r="K51" s="12">
        <v>0</v>
      </c>
      <c r="L51" s="12">
        <v>0</v>
      </c>
      <c r="M51" s="14">
        <f t="shared" si="74"/>
        <v>0</v>
      </c>
      <c r="N51" s="6"/>
      <c r="P51" s="7">
        <v>6</v>
      </c>
      <c r="Q51" s="687">
        <f>'Year 3'!Q51</f>
        <v>0</v>
      </c>
      <c r="R51" s="688"/>
      <c r="S51" s="688"/>
      <c r="T51" s="688"/>
      <c r="U51" s="688"/>
      <c r="V51" s="688"/>
      <c r="W51" s="688"/>
      <c r="X51" s="689"/>
      <c r="Y51" s="90">
        <f>'Year 3'!AU51</f>
        <v>0</v>
      </c>
      <c r="Z51" s="12">
        <v>0</v>
      </c>
      <c r="AA51" s="12">
        <v>0</v>
      </c>
      <c r="AB51" s="12">
        <v>0</v>
      </c>
      <c r="AC51" s="57">
        <f t="shared" si="76"/>
        <v>0</v>
      </c>
      <c r="AD51" s="58">
        <f t="shared" si="68"/>
        <v>0</v>
      </c>
      <c r="AE51" s="6"/>
      <c r="AG51" s="7">
        <v>6</v>
      </c>
      <c r="AH51" s="748">
        <f t="shared" si="72"/>
        <v>0</v>
      </c>
      <c r="AI51" s="748"/>
      <c r="AJ51" s="748"/>
      <c r="AK51" s="748"/>
      <c r="AL51" s="748"/>
      <c r="AM51" s="748"/>
      <c r="AN51" s="748"/>
      <c r="AO51" s="748"/>
      <c r="AP51" s="67">
        <f>'Year 3'!AU51</f>
        <v>0</v>
      </c>
      <c r="AQ51" s="12">
        <v>0</v>
      </c>
      <c r="AR51" s="12">
        <v>0</v>
      </c>
      <c r="AS51" s="12">
        <v>0</v>
      </c>
      <c r="AT51" s="41">
        <f>SUM(AQ51:AS51)</f>
        <v>0</v>
      </c>
      <c r="AU51" s="42">
        <f t="shared" si="73"/>
        <v>0</v>
      </c>
      <c r="AX51" s="7">
        <v>6</v>
      </c>
      <c r="AY51" s="687"/>
      <c r="AZ51" s="688"/>
      <c r="BA51" s="688"/>
      <c r="BB51" s="688"/>
      <c r="BC51" s="688"/>
      <c r="BD51" s="688"/>
      <c r="BE51" s="688"/>
      <c r="BF51" s="688"/>
      <c r="BG51" s="689"/>
      <c r="BH51" s="12">
        <v>0</v>
      </c>
      <c r="BI51" s="12">
        <v>0</v>
      </c>
      <c r="BJ51" s="12">
        <v>0</v>
      </c>
      <c r="BK51" s="404">
        <f t="shared" si="75"/>
        <v>0</v>
      </c>
    </row>
    <row r="52" spans="1:117" x14ac:dyDescent="0.35">
      <c r="A52" s="7">
        <v>7</v>
      </c>
      <c r="B52" s="687">
        <f>'Year 3'!B52</f>
        <v>0</v>
      </c>
      <c r="C52" s="688"/>
      <c r="D52" s="688"/>
      <c r="E52" s="688"/>
      <c r="F52" s="688"/>
      <c r="G52" s="688"/>
      <c r="H52" s="688"/>
      <c r="I52" s="689"/>
      <c r="J52" s="12">
        <v>0</v>
      </c>
      <c r="K52" s="12">
        <v>0</v>
      </c>
      <c r="L52" s="12">
        <v>0</v>
      </c>
      <c r="M52" s="14">
        <f t="shared" si="74"/>
        <v>0</v>
      </c>
      <c r="N52" s="6"/>
      <c r="P52" s="7">
        <v>7</v>
      </c>
      <c r="Q52" s="687">
        <f>'Year 3'!Q52</f>
        <v>0</v>
      </c>
      <c r="R52" s="688"/>
      <c r="S52" s="688"/>
      <c r="T52" s="688"/>
      <c r="U52" s="688"/>
      <c r="V52" s="688"/>
      <c r="W52" s="688"/>
      <c r="X52" s="689"/>
      <c r="Y52" s="90">
        <f>'Year 3'!AU52</f>
        <v>0</v>
      </c>
      <c r="Z52" s="12">
        <v>0</v>
      </c>
      <c r="AA52" s="12">
        <v>0</v>
      </c>
      <c r="AB52" s="12">
        <v>0</v>
      </c>
      <c r="AC52" s="57">
        <f t="shared" ref="AC52:AC55" si="77">SUM(Z52:AB52)</f>
        <v>0</v>
      </c>
      <c r="AD52" s="58">
        <f t="shared" ref="AD52:AD55" si="78">M52-AC52</f>
        <v>0</v>
      </c>
      <c r="AE52" s="6"/>
      <c r="AG52" s="7">
        <v>7</v>
      </c>
      <c r="AH52" s="748">
        <f t="shared" si="72"/>
        <v>0</v>
      </c>
      <c r="AI52" s="748"/>
      <c r="AJ52" s="748"/>
      <c r="AK52" s="748"/>
      <c r="AL52" s="748"/>
      <c r="AM52" s="748"/>
      <c r="AN52" s="748"/>
      <c r="AO52" s="748"/>
      <c r="AP52" s="67">
        <f>'Year 3'!AU52</f>
        <v>0</v>
      </c>
      <c r="AQ52" s="12">
        <v>0</v>
      </c>
      <c r="AR52" s="12">
        <v>0</v>
      </c>
      <c r="AS52" s="12">
        <v>0</v>
      </c>
      <c r="AT52" s="41">
        <f t="shared" ref="AT52:AT55" si="79">SUM(AQ52:AS52)</f>
        <v>0</v>
      </c>
      <c r="AU52" s="42">
        <f t="shared" si="73"/>
        <v>0</v>
      </c>
      <c r="AX52" s="7">
        <v>7</v>
      </c>
      <c r="AY52" s="687"/>
      <c r="AZ52" s="688"/>
      <c r="BA52" s="688"/>
      <c r="BB52" s="688"/>
      <c r="BC52" s="688"/>
      <c r="BD52" s="688"/>
      <c r="BE52" s="688"/>
      <c r="BF52" s="688"/>
      <c r="BG52" s="689"/>
      <c r="BH52" s="12">
        <v>0</v>
      </c>
      <c r="BI52" s="12">
        <v>0</v>
      </c>
      <c r="BJ52" s="12">
        <v>0</v>
      </c>
      <c r="BK52" s="404">
        <f t="shared" si="75"/>
        <v>0</v>
      </c>
    </row>
    <row r="53" spans="1:117" x14ac:dyDescent="0.35">
      <c r="A53" s="7">
        <v>8</v>
      </c>
      <c r="B53" s="687">
        <f>'Year 3'!B53</f>
        <v>0</v>
      </c>
      <c r="C53" s="688"/>
      <c r="D53" s="688"/>
      <c r="E53" s="688"/>
      <c r="F53" s="688"/>
      <c r="G53" s="688"/>
      <c r="H53" s="688"/>
      <c r="I53" s="689"/>
      <c r="J53" s="12">
        <v>0</v>
      </c>
      <c r="K53" s="12">
        <v>0</v>
      </c>
      <c r="L53" s="12">
        <v>0</v>
      </c>
      <c r="M53" s="14">
        <f t="shared" si="74"/>
        <v>0</v>
      </c>
      <c r="N53" s="6"/>
      <c r="P53" s="7">
        <v>8</v>
      </c>
      <c r="Q53" s="687">
        <f>'Year 3'!Q53</f>
        <v>0</v>
      </c>
      <c r="R53" s="688"/>
      <c r="S53" s="688"/>
      <c r="T53" s="688"/>
      <c r="U53" s="688"/>
      <c r="V53" s="688"/>
      <c r="W53" s="688"/>
      <c r="X53" s="689"/>
      <c r="Y53" s="90">
        <f>'Year 3'!AU53</f>
        <v>0</v>
      </c>
      <c r="Z53" s="12">
        <v>0</v>
      </c>
      <c r="AA53" s="12">
        <v>0</v>
      </c>
      <c r="AB53" s="12">
        <v>0</v>
      </c>
      <c r="AC53" s="57">
        <f t="shared" si="77"/>
        <v>0</v>
      </c>
      <c r="AD53" s="58">
        <f t="shared" si="78"/>
        <v>0</v>
      </c>
      <c r="AE53" s="6"/>
      <c r="AG53" s="7">
        <v>8</v>
      </c>
      <c r="AH53" s="748">
        <f t="shared" si="72"/>
        <v>0</v>
      </c>
      <c r="AI53" s="748"/>
      <c r="AJ53" s="748"/>
      <c r="AK53" s="748"/>
      <c r="AL53" s="748"/>
      <c r="AM53" s="748"/>
      <c r="AN53" s="748"/>
      <c r="AO53" s="748"/>
      <c r="AP53" s="67">
        <f>'Year 3'!AU53</f>
        <v>0</v>
      </c>
      <c r="AQ53" s="12">
        <v>0</v>
      </c>
      <c r="AR53" s="12">
        <v>0</v>
      </c>
      <c r="AS53" s="12">
        <v>0</v>
      </c>
      <c r="AT53" s="41">
        <f t="shared" si="79"/>
        <v>0</v>
      </c>
      <c r="AU53" s="42">
        <f t="shared" si="73"/>
        <v>0</v>
      </c>
      <c r="AX53" s="7">
        <v>8</v>
      </c>
      <c r="AY53" s="687"/>
      <c r="AZ53" s="688"/>
      <c r="BA53" s="688"/>
      <c r="BB53" s="688"/>
      <c r="BC53" s="688"/>
      <c r="BD53" s="688"/>
      <c r="BE53" s="688"/>
      <c r="BF53" s="688"/>
      <c r="BG53" s="689"/>
      <c r="BH53" s="12">
        <v>0</v>
      </c>
      <c r="BI53" s="12">
        <v>0</v>
      </c>
      <c r="BJ53" s="12">
        <v>0</v>
      </c>
      <c r="BK53" s="404">
        <f t="shared" si="75"/>
        <v>0</v>
      </c>
    </row>
    <row r="54" spans="1:117" x14ac:dyDescent="0.35">
      <c r="A54" s="7">
        <v>9</v>
      </c>
      <c r="B54" s="687">
        <f>'Year 3'!B54</f>
        <v>0</v>
      </c>
      <c r="C54" s="688"/>
      <c r="D54" s="688"/>
      <c r="E54" s="688"/>
      <c r="F54" s="688"/>
      <c r="G54" s="688"/>
      <c r="H54" s="688"/>
      <c r="I54" s="689"/>
      <c r="J54" s="12">
        <v>0</v>
      </c>
      <c r="K54" s="12">
        <v>0</v>
      </c>
      <c r="L54" s="12">
        <v>0</v>
      </c>
      <c r="M54" s="14">
        <f t="shared" si="74"/>
        <v>0</v>
      </c>
      <c r="N54" s="6"/>
      <c r="P54" s="7">
        <v>9</v>
      </c>
      <c r="Q54" s="687">
        <f>'Year 3'!Q54</f>
        <v>0</v>
      </c>
      <c r="R54" s="688"/>
      <c r="S54" s="688"/>
      <c r="T54" s="688"/>
      <c r="U54" s="688"/>
      <c r="V54" s="688"/>
      <c r="W54" s="688"/>
      <c r="X54" s="689"/>
      <c r="Y54" s="90">
        <f>'Year 3'!AU54</f>
        <v>0</v>
      </c>
      <c r="Z54" s="12">
        <v>0</v>
      </c>
      <c r="AA54" s="12">
        <v>0</v>
      </c>
      <c r="AB54" s="12">
        <v>0</v>
      </c>
      <c r="AC54" s="57">
        <f t="shared" si="77"/>
        <v>0</v>
      </c>
      <c r="AD54" s="58">
        <f t="shared" si="78"/>
        <v>0</v>
      </c>
      <c r="AE54" s="6"/>
      <c r="AG54" s="7">
        <v>9</v>
      </c>
      <c r="AH54" s="748">
        <f t="shared" si="72"/>
        <v>0</v>
      </c>
      <c r="AI54" s="748"/>
      <c r="AJ54" s="748"/>
      <c r="AK54" s="748"/>
      <c r="AL54" s="748"/>
      <c r="AM54" s="748"/>
      <c r="AN54" s="748"/>
      <c r="AO54" s="748"/>
      <c r="AP54" s="67">
        <f>'Year 3'!AU54</f>
        <v>0</v>
      </c>
      <c r="AQ54" s="12">
        <v>0</v>
      </c>
      <c r="AR54" s="12">
        <v>0</v>
      </c>
      <c r="AS54" s="12">
        <v>0</v>
      </c>
      <c r="AT54" s="41">
        <f t="shared" si="79"/>
        <v>0</v>
      </c>
      <c r="AU54" s="42">
        <f t="shared" si="73"/>
        <v>0</v>
      </c>
      <c r="AX54" s="7">
        <v>9</v>
      </c>
      <c r="AY54" s="687"/>
      <c r="AZ54" s="688"/>
      <c r="BA54" s="688"/>
      <c r="BB54" s="688"/>
      <c r="BC54" s="688"/>
      <c r="BD54" s="688"/>
      <c r="BE54" s="688"/>
      <c r="BF54" s="688"/>
      <c r="BG54" s="689"/>
      <c r="BH54" s="12">
        <v>0</v>
      </c>
      <c r="BI54" s="12">
        <v>0</v>
      </c>
      <c r="BJ54" s="12">
        <v>0</v>
      </c>
      <c r="BK54" s="404">
        <f t="shared" si="75"/>
        <v>0</v>
      </c>
    </row>
    <row r="55" spans="1:117" x14ac:dyDescent="0.35">
      <c r="A55" s="7">
        <v>10</v>
      </c>
      <c r="B55" s="687">
        <f>'Year 3'!B55</f>
        <v>0</v>
      </c>
      <c r="C55" s="688"/>
      <c r="D55" s="688"/>
      <c r="E55" s="688"/>
      <c r="F55" s="688"/>
      <c r="G55" s="688"/>
      <c r="H55" s="688"/>
      <c r="I55" s="689"/>
      <c r="J55" s="12">
        <v>0</v>
      </c>
      <c r="K55" s="12">
        <v>0</v>
      </c>
      <c r="L55" s="12">
        <v>0</v>
      </c>
      <c r="M55" s="14">
        <f t="shared" ref="M55:M57" si="80">SUM(J55:L55)</f>
        <v>0</v>
      </c>
      <c r="N55" s="6"/>
      <c r="P55" s="7">
        <v>10</v>
      </c>
      <c r="Q55" s="687">
        <f>'Year 3'!Q55</f>
        <v>0</v>
      </c>
      <c r="R55" s="688"/>
      <c r="S55" s="688"/>
      <c r="T55" s="688"/>
      <c r="U55" s="688"/>
      <c r="V55" s="688"/>
      <c r="W55" s="688"/>
      <c r="X55" s="689"/>
      <c r="Y55" s="90">
        <f>'Year 3'!AU55</f>
        <v>0</v>
      </c>
      <c r="Z55" s="12">
        <v>0</v>
      </c>
      <c r="AA55" s="12">
        <v>0</v>
      </c>
      <c r="AB55" s="12">
        <v>0</v>
      </c>
      <c r="AC55" s="57">
        <f t="shared" si="77"/>
        <v>0</v>
      </c>
      <c r="AD55" s="58">
        <f t="shared" si="78"/>
        <v>0</v>
      </c>
      <c r="AE55" s="6"/>
      <c r="AG55" s="7">
        <v>10</v>
      </c>
      <c r="AH55" s="748">
        <f t="shared" si="72"/>
        <v>0</v>
      </c>
      <c r="AI55" s="748"/>
      <c r="AJ55" s="748"/>
      <c r="AK55" s="748"/>
      <c r="AL55" s="748"/>
      <c r="AM55" s="748"/>
      <c r="AN55" s="748"/>
      <c r="AO55" s="748"/>
      <c r="AP55" s="67">
        <f>'Year 3'!AU55</f>
        <v>0</v>
      </c>
      <c r="AQ55" s="12">
        <v>0</v>
      </c>
      <c r="AR55" s="12">
        <v>0</v>
      </c>
      <c r="AS55" s="12">
        <v>0</v>
      </c>
      <c r="AT55" s="41">
        <f t="shared" si="79"/>
        <v>0</v>
      </c>
      <c r="AU55" s="42">
        <f t="shared" si="73"/>
        <v>0</v>
      </c>
      <c r="AX55" s="7">
        <v>10</v>
      </c>
      <c r="AY55" s="687"/>
      <c r="AZ55" s="688"/>
      <c r="BA55" s="688"/>
      <c r="BB55" s="688"/>
      <c r="BC55" s="688"/>
      <c r="BD55" s="688"/>
      <c r="BE55" s="688"/>
      <c r="BF55" s="688"/>
      <c r="BG55" s="689"/>
      <c r="BH55" s="12">
        <v>0</v>
      </c>
      <c r="BI55" s="12">
        <v>0</v>
      </c>
      <c r="BJ55" s="12">
        <v>0</v>
      </c>
      <c r="BK55" s="404">
        <f t="shared" si="75"/>
        <v>0</v>
      </c>
    </row>
    <row r="56" spans="1:117" x14ac:dyDescent="0.35">
      <c r="A56" s="7">
        <v>11</v>
      </c>
      <c r="B56" s="687">
        <f>'Year 3'!B56</f>
        <v>0</v>
      </c>
      <c r="C56" s="688"/>
      <c r="D56" s="688"/>
      <c r="E56" s="688"/>
      <c r="F56" s="688"/>
      <c r="G56" s="688"/>
      <c r="H56" s="688"/>
      <c r="I56" s="689"/>
      <c r="J56" s="12">
        <v>0</v>
      </c>
      <c r="K56" s="12">
        <v>0</v>
      </c>
      <c r="L56" s="12">
        <v>0</v>
      </c>
      <c r="M56" s="14">
        <f t="shared" si="80"/>
        <v>0</v>
      </c>
      <c r="N56" s="6"/>
      <c r="P56" s="7">
        <v>11</v>
      </c>
      <c r="Q56" s="687">
        <f>'Year 3'!Q56</f>
        <v>0</v>
      </c>
      <c r="R56" s="688"/>
      <c r="S56" s="688"/>
      <c r="T56" s="688"/>
      <c r="U56" s="688"/>
      <c r="V56" s="688"/>
      <c r="W56" s="688"/>
      <c r="X56" s="689"/>
      <c r="Y56" s="90">
        <f>'Year 3'!AU56</f>
        <v>0</v>
      </c>
      <c r="Z56" s="12">
        <v>0</v>
      </c>
      <c r="AA56" s="12">
        <v>0</v>
      </c>
      <c r="AB56" s="12">
        <v>0</v>
      </c>
      <c r="AC56" s="57">
        <f t="shared" si="76"/>
        <v>0</v>
      </c>
      <c r="AD56" s="58">
        <f t="shared" si="68"/>
        <v>0</v>
      </c>
      <c r="AE56" s="6"/>
      <c r="AG56" s="7">
        <v>11</v>
      </c>
      <c r="AH56" s="748">
        <f t="shared" si="72"/>
        <v>0</v>
      </c>
      <c r="AI56" s="748"/>
      <c r="AJ56" s="748"/>
      <c r="AK56" s="748"/>
      <c r="AL56" s="748"/>
      <c r="AM56" s="748"/>
      <c r="AN56" s="748"/>
      <c r="AO56" s="748"/>
      <c r="AP56" s="67">
        <f>'Year 3'!AU56</f>
        <v>0</v>
      </c>
      <c r="AQ56" s="12">
        <v>0</v>
      </c>
      <c r="AR56" s="12">
        <v>0</v>
      </c>
      <c r="AS56" s="12">
        <v>0</v>
      </c>
      <c r="AT56" s="41">
        <f t="shared" si="69"/>
        <v>0</v>
      </c>
      <c r="AU56" s="42">
        <f t="shared" si="73"/>
        <v>0</v>
      </c>
      <c r="AX56" s="7">
        <v>11</v>
      </c>
      <c r="AY56" s="687"/>
      <c r="AZ56" s="688"/>
      <c r="BA56" s="688"/>
      <c r="BB56" s="688"/>
      <c r="BC56" s="688"/>
      <c r="BD56" s="688"/>
      <c r="BE56" s="688"/>
      <c r="BF56" s="688"/>
      <c r="BG56" s="689"/>
      <c r="BH56" s="12">
        <v>0</v>
      </c>
      <c r="BI56" s="12">
        <v>0</v>
      </c>
      <c r="BJ56" s="12">
        <v>0</v>
      </c>
      <c r="BK56" s="404">
        <f t="shared" si="75"/>
        <v>0</v>
      </c>
    </row>
    <row r="57" spans="1:117" x14ac:dyDescent="0.35">
      <c r="A57" s="7">
        <v>12</v>
      </c>
      <c r="B57" s="687">
        <f>'Year 3'!B57</f>
        <v>0</v>
      </c>
      <c r="C57" s="688"/>
      <c r="D57" s="688"/>
      <c r="E57" s="688"/>
      <c r="F57" s="688"/>
      <c r="G57" s="688"/>
      <c r="H57" s="688"/>
      <c r="I57" s="689"/>
      <c r="J57" s="12">
        <v>0</v>
      </c>
      <c r="K57" s="12">
        <v>0</v>
      </c>
      <c r="L57" s="12">
        <v>0</v>
      </c>
      <c r="M57" s="14">
        <f t="shared" si="80"/>
        <v>0</v>
      </c>
      <c r="N57" s="6"/>
      <c r="P57" s="7">
        <v>12</v>
      </c>
      <c r="Q57" s="687">
        <f>'Year 3'!Q57</f>
        <v>0</v>
      </c>
      <c r="R57" s="688"/>
      <c r="S57" s="688"/>
      <c r="T57" s="688"/>
      <c r="U57" s="688"/>
      <c r="V57" s="688"/>
      <c r="W57" s="688"/>
      <c r="X57" s="689"/>
      <c r="Y57" s="90">
        <f>'Year 3'!AU57</f>
        <v>0</v>
      </c>
      <c r="Z57" s="12">
        <v>0</v>
      </c>
      <c r="AA57" s="12">
        <v>0</v>
      </c>
      <c r="AB57" s="12">
        <v>0</v>
      </c>
      <c r="AC57" s="57">
        <f t="shared" si="76"/>
        <v>0</v>
      </c>
      <c r="AD57" s="58">
        <f t="shared" si="68"/>
        <v>0</v>
      </c>
      <c r="AE57" s="6"/>
      <c r="AG57" s="7">
        <v>12</v>
      </c>
      <c r="AH57" s="748">
        <f t="shared" si="72"/>
        <v>0</v>
      </c>
      <c r="AI57" s="748"/>
      <c r="AJ57" s="748"/>
      <c r="AK57" s="748"/>
      <c r="AL57" s="748"/>
      <c r="AM57" s="748"/>
      <c r="AN57" s="748"/>
      <c r="AO57" s="748"/>
      <c r="AP57" s="67">
        <f>'Year 3'!AU57</f>
        <v>0</v>
      </c>
      <c r="AQ57" s="12">
        <v>0</v>
      </c>
      <c r="AR57" s="12">
        <v>0</v>
      </c>
      <c r="AS57" s="12">
        <v>0</v>
      </c>
      <c r="AT57" s="41">
        <f t="shared" si="69"/>
        <v>0</v>
      </c>
      <c r="AU57" s="42">
        <f t="shared" si="73"/>
        <v>0</v>
      </c>
      <c r="AX57" s="7">
        <v>12</v>
      </c>
      <c r="AY57" s="687"/>
      <c r="AZ57" s="688"/>
      <c r="BA57" s="688"/>
      <c r="BB57" s="688"/>
      <c r="BC57" s="688"/>
      <c r="BD57" s="688"/>
      <c r="BE57" s="688"/>
      <c r="BF57" s="688"/>
      <c r="BG57" s="689"/>
      <c r="BH57" s="12">
        <v>0</v>
      </c>
      <c r="BI57" s="12">
        <v>0</v>
      </c>
      <c r="BJ57" s="12">
        <v>0</v>
      </c>
      <c r="BK57" s="404">
        <f t="shared" ref="BK57" si="81">SUM(BH57:BJ57)</f>
        <v>0</v>
      </c>
    </row>
    <row r="58" spans="1:117" ht="16" thickBot="1" x14ac:dyDescent="0.4">
      <c r="A58" s="578" t="s">
        <v>117</v>
      </c>
      <c r="B58" s="579"/>
      <c r="C58" s="579"/>
      <c r="D58" s="579"/>
      <c r="E58" s="579"/>
      <c r="F58" s="579"/>
      <c r="G58" s="579"/>
      <c r="H58" s="579"/>
      <c r="I58" s="579"/>
      <c r="J58" s="21">
        <f>SUM(J46:J57)</f>
        <v>0</v>
      </c>
      <c r="K58" s="21">
        <f t="shared" ref="K58:L58" si="82">SUM(K46:K57)</f>
        <v>0</v>
      </c>
      <c r="L58" s="21">
        <f t="shared" si="82"/>
        <v>0</v>
      </c>
      <c r="M58" s="15">
        <f t="shared" si="71"/>
        <v>0</v>
      </c>
      <c r="N58" s="6"/>
      <c r="P58" s="578" t="s">
        <v>117</v>
      </c>
      <c r="Q58" s="579"/>
      <c r="R58" s="579"/>
      <c r="S58" s="579"/>
      <c r="T58" s="579"/>
      <c r="U58" s="579"/>
      <c r="V58" s="579"/>
      <c r="W58" s="579"/>
      <c r="X58" s="579"/>
      <c r="Y58" s="64">
        <f>SUM(Y46:Y57)</f>
        <v>0</v>
      </c>
      <c r="Z58" s="64">
        <f>SUM(Z46:Z57)</f>
        <v>0</v>
      </c>
      <c r="AA58" s="64">
        <f t="shared" ref="AA58:AD58" si="83">SUM(AA46:AA57)</f>
        <v>0</v>
      </c>
      <c r="AB58" s="64">
        <f t="shared" si="83"/>
        <v>0</v>
      </c>
      <c r="AC58" s="64">
        <f>SUM(AC46:AC57)</f>
        <v>0</v>
      </c>
      <c r="AD58" s="56">
        <f t="shared" si="83"/>
        <v>0</v>
      </c>
      <c r="AE58" s="6"/>
      <c r="AG58" s="578" t="s">
        <v>117</v>
      </c>
      <c r="AH58" s="579"/>
      <c r="AI58" s="579"/>
      <c r="AJ58" s="579"/>
      <c r="AK58" s="579"/>
      <c r="AL58" s="579"/>
      <c r="AM58" s="579"/>
      <c r="AN58" s="579"/>
      <c r="AO58" s="579"/>
      <c r="AP58" s="39">
        <f>SUM(AP46:AP57)</f>
        <v>0</v>
      </c>
      <c r="AQ58" s="39">
        <f t="shared" ref="AQ58:AT58" si="84">SUM(AQ46:AQ57)</f>
        <v>0</v>
      </c>
      <c r="AR58" s="39">
        <f t="shared" si="84"/>
        <v>0</v>
      </c>
      <c r="AS58" s="39">
        <f t="shared" si="84"/>
        <v>0</v>
      </c>
      <c r="AT58" s="39">
        <f t="shared" si="84"/>
        <v>0</v>
      </c>
      <c r="AU58" s="40">
        <f>IF($S$86&lt;&gt;0, AC58+AP58-AT58, M58+AP58-AT58)</f>
        <v>0</v>
      </c>
      <c r="AX58" s="578" t="s">
        <v>117</v>
      </c>
      <c r="AY58" s="579"/>
      <c r="AZ58" s="579"/>
      <c r="BA58" s="579"/>
      <c r="BB58" s="579"/>
      <c r="BC58" s="579"/>
      <c r="BD58" s="579"/>
      <c r="BE58" s="579"/>
      <c r="BF58" s="579"/>
      <c r="BG58" s="579"/>
      <c r="BH58" s="407">
        <f>SUM(BH46:BH57)</f>
        <v>0</v>
      </c>
      <c r="BI58" s="407">
        <f>SUM(BI46:BI57)</f>
        <v>0</v>
      </c>
      <c r="BJ58" s="407">
        <f>SUM(BJ46:BJ57)</f>
        <v>0</v>
      </c>
      <c r="BK58" s="423">
        <f t="shared" ref="BK58" si="85">SUM(BK46:BK57)</f>
        <v>0</v>
      </c>
    </row>
    <row r="59" spans="1:117"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17" s="31" customFormat="1" ht="46.5" customHeight="1" x14ac:dyDescent="0.35">
      <c r="A60" s="607" t="s">
        <v>296</v>
      </c>
      <c r="B60" s="608"/>
      <c r="C60" s="608"/>
      <c r="D60" s="608"/>
      <c r="E60" s="608"/>
      <c r="F60" s="608"/>
      <c r="G60" s="608"/>
      <c r="H60" s="608"/>
      <c r="I60" s="608"/>
      <c r="J60" s="30" t="s">
        <v>111</v>
      </c>
      <c r="K60" s="30" t="s">
        <v>71</v>
      </c>
      <c r="L60" s="30" t="s">
        <v>72</v>
      </c>
      <c r="M60" s="99" t="s">
        <v>94</v>
      </c>
      <c r="N60" s="29"/>
      <c r="O60" s="20"/>
      <c r="P60" s="607" t="s">
        <v>296</v>
      </c>
      <c r="Q60" s="608"/>
      <c r="R60" s="608"/>
      <c r="S60" s="608"/>
      <c r="T60" s="608"/>
      <c r="U60" s="608"/>
      <c r="V60" s="608"/>
      <c r="W60" s="608"/>
      <c r="X60" s="608"/>
      <c r="Y60" s="97" t="s">
        <v>175</v>
      </c>
      <c r="Z60" s="30" t="s">
        <v>41</v>
      </c>
      <c r="AA60" s="30" t="s">
        <v>71</v>
      </c>
      <c r="AB60" s="30" t="s">
        <v>72</v>
      </c>
      <c r="AC60" s="94" t="s">
        <v>94</v>
      </c>
      <c r="AD60" s="36" t="s">
        <v>95</v>
      </c>
      <c r="AE60" s="29"/>
      <c r="AF60" s="20"/>
      <c r="AG60" s="607" t="s">
        <v>296</v>
      </c>
      <c r="AH60" s="608"/>
      <c r="AI60" s="608"/>
      <c r="AJ60" s="608"/>
      <c r="AK60" s="608"/>
      <c r="AL60" s="608"/>
      <c r="AM60" s="608"/>
      <c r="AN60" s="608"/>
      <c r="AO60" s="608"/>
      <c r="AP60" s="97" t="s">
        <v>175</v>
      </c>
      <c r="AQ60" s="30" t="s">
        <v>112</v>
      </c>
      <c r="AR60" s="30" t="s">
        <v>71</v>
      </c>
      <c r="AS60" s="30" t="s">
        <v>72</v>
      </c>
      <c r="AT60" s="94" t="s">
        <v>96</v>
      </c>
      <c r="AU60" s="36" t="s">
        <v>187</v>
      </c>
      <c r="AV60" s="20"/>
      <c r="AW60" s="3"/>
      <c r="AX60" s="607" t="s">
        <v>296</v>
      </c>
      <c r="AY60" s="608"/>
      <c r="AZ60" s="608"/>
      <c r="BA60" s="608"/>
      <c r="BB60" s="608"/>
      <c r="BC60" s="608"/>
      <c r="BD60" s="608"/>
      <c r="BE60" s="608"/>
      <c r="BF60" s="608"/>
      <c r="BG60" s="608"/>
      <c r="BH60" s="84" t="s">
        <v>41</v>
      </c>
      <c r="BI60" s="30" t="s">
        <v>71</v>
      </c>
      <c r="BJ60" s="30" t="s">
        <v>72</v>
      </c>
      <c r="BK60" s="99" t="s">
        <v>96</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row>
    <row r="61" spans="1:117" s="8" customFormat="1" x14ac:dyDescent="0.35">
      <c r="A61" s="10">
        <v>1</v>
      </c>
      <c r="B61" s="609">
        <f>'Subaward 1'!C3</f>
        <v>0</v>
      </c>
      <c r="C61" s="609"/>
      <c r="D61" s="609"/>
      <c r="E61" s="609"/>
      <c r="F61" s="609"/>
      <c r="G61" s="609"/>
      <c r="H61" s="609"/>
      <c r="I61" s="609"/>
      <c r="J61" s="16">
        <f>'Subaward 1'!$H$172</f>
        <v>0</v>
      </c>
      <c r="K61" s="16">
        <f>'Subaward 1'!$I$172</f>
        <v>0</v>
      </c>
      <c r="L61" s="16">
        <f>'Subaward 1'!$J$172</f>
        <v>0</v>
      </c>
      <c r="M61" s="14">
        <f t="shared" ref="M61:M71" si="86">SUM(J61:L61)</f>
        <v>0</v>
      </c>
      <c r="N61" s="6"/>
      <c r="O61" s="3"/>
      <c r="P61" s="10">
        <v>1</v>
      </c>
      <c r="Q61" s="592">
        <f>'Subaward 1'!C3</f>
        <v>0</v>
      </c>
      <c r="R61" s="592"/>
      <c r="S61" s="592"/>
      <c r="T61" s="592"/>
      <c r="U61" s="592"/>
      <c r="V61" s="592"/>
      <c r="W61" s="592"/>
      <c r="X61" s="592"/>
      <c r="Y61" s="90">
        <f>'Year 3'!AU61</f>
        <v>0</v>
      </c>
      <c r="Z61" s="61">
        <f>'Subaward 1'!$U$172</f>
        <v>0</v>
      </c>
      <c r="AA61" s="61">
        <f>'Subaward 1'!$V$172</f>
        <v>0</v>
      </c>
      <c r="AB61" s="61">
        <f>'Subaward 1'!$W$172</f>
        <v>0</v>
      </c>
      <c r="AC61" s="57">
        <f t="shared" ref="AC61:AC70" si="87">SUM(Z61:AB61)</f>
        <v>0</v>
      </c>
      <c r="AD61" s="58">
        <f t="shared" ref="AD61:AD70" si="88">M61-AC61</f>
        <v>0</v>
      </c>
      <c r="AE61" s="6"/>
      <c r="AF61" s="3"/>
      <c r="AG61" s="10">
        <v>1</v>
      </c>
      <c r="AH61" s="602">
        <f>'Subaward 1'!C3</f>
        <v>0</v>
      </c>
      <c r="AI61" s="602"/>
      <c r="AJ61" s="602"/>
      <c r="AK61" s="602"/>
      <c r="AL61" s="602"/>
      <c r="AM61" s="602"/>
      <c r="AN61" s="602"/>
      <c r="AO61" s="602"/>
      <c r="AP61" s="67">
        <f>'Year 3'!AU61</f>
        <v>0</v>
      </c>
      <c r="AQ61" s="49">
        <f>'Subaward 1'!$AI$172</f>
        <v>0</v>
      </c>
      <c r="AR61" s="49">
        <f>'Subaward 1'!$AJ$172</f>
        <v>0</v>
      </c>
      <c r="AS61" s="49">
        <f>'Subaward 1'!$AK$172</f>
        <v>0</v>
      </c>
      <c r="AT61" s="41">
        <f t="shared" ref="AT61:AT70" si="89">SUM(AQ61:AS61)</f>
        <v>0</v>
      </c>
      <c r="AU61" s="42">
        <f>IF($S$86&lt;&gt;0, AC61+AP61-AT61, M61+AP61-AT61)</f>
        <v>0</v>
      </c>
      <c r="AV61" s="3"/>
      <c r="AW61" s="3"/>
      <c r="AX61" s="10">
        <v>1</v>
      </c>
      <c r="AY61" s="690">
        <f>'Subaward 1'!$C$3</f>
        <v>0</v>
      </c>
      <c r="AZ61" s="690"/>
      <c r="BA61" s="690"/>
      <c r="BB61" s="690"/>
      <c r="BC61" s="690"/>
      <c r="BD61" s="690"/>
      <c r="BE61" s="690"/>
      <c r="BF61" s="690"/>
      <c r="BG61" s="690"/>
      <c r="BH61" s="451">
        <f>'Subaward 1'!AV$172</f>
        <v>0</v>
      </c>
      <c r="BI61" s="451">
        <f>'Subaward 1'!AW$172</f>
        <v>0</v>
      </c>
      <c r="BJ61" s="451">
        <f>'Subaward 1'!AX$172</f>
        <v>0</v>
      </c>
      <c r="BK61" s="404">
        <f t="shared" ref="BK61:BK64" si="90">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row>
    <row r="62" spans="1:117" s="8" customFormat="1" x14ac:dyDescent="0.35">
      <c r="A62" s="10">
        <v>2</v>
      </c>
      <c r="B62" s="609">
        <f>'Subaward 2'!$C$3</f>
        <v>0</v>
      </c>
      <c r="C62" s="609"/>
      <c r="D62" s="609"/>
      <c r="E62" s="609"/>
      <c r="F62" s="609"/>
      <c r="G62" s="609"/>
      <c r="H62" s="609"/>
      <c r="I62" s="609"/>
      <c r="J62" s="16">
        <f>'Subaward 2'!$H$172</f>
        <v>0</v>
      </c>
      <c r="K62" s="16">
        <f>'Subaward 2'!$I$172</f>
        <v>0</v>
      </c>
      <c r="L62" s="16">
        <f>'Subaward 2'!$J$172</f>
        <v>0</v>
      </c>
      <c r="M62" s="14">
        <f t="shared" si="86"/>
        <v>0</v>
      </c>
      <c r="N62" s="6"/>
      <c r="O62" s="3"/>
      <c r="P62" s="10">
        <v>2</v>
      </c>
      <c r="Q62" s="592">
        <f>'Subaward 2'!$C$3</f>
        <v>0</v>
      </c>
      <c r="R62" s="592"/>
      <c r="S62" s="592"/>
      <c r="T62" s="592"/>
      <c r="U62" s="592"/>
      <c r="V62" s="592"/>
      <c r="W62" s="592"/>
      <c r="X62" s="592"/>
      <c r="Y62" s="90">
        <f>'Year 3'!AU62</f>
        <v>0</v>
      </c>
      <c r="Z62" s="61">
        <f>'Subaward 2'!$U$172</f>
        <v>0</v>
      </c>
      <c r="AA62" s="61">
        <f>'Subaward 2'!$V$172</f>
        <v>0</v>
      </c>
      <c r="AB62" s="61">
        <f>'Subaward 2'!$W$172</f>
        <v>0</v>
      </c>
      <c r="AC62" s="57">
        <f t="shared" si="87"/>
        <v>0</v>
      </c>
      <c r="AD62" s="58">
        <f t="shared" si="88"/>
        <v>0</v>
      </c>
      <c r="AE62" s="6"/>
      <c r="AF62" s="3"/>
      <c r="AG62" s="10">
        <v>2</v>
      </c>
      <c r="AH62" s="602">
        <f>'Subaward 2'!$C$3</f>
        <v>0</v>
      </c>
      <c r="AI62" s="602"/>
      <c r="AJ62" s="602"/>
      <c r="AK62" s="602"/>
      <c r="AL62" s="602"/>
      <c r="AM62" s="602"/>
      <c r="AN62" s="602"/>
      <c r="AO62" s="602"/>
      <c r="AP62" s="67">
        <f>'Year 3'!AU62</f>
        <v>0</v>
      </c>
      <c r="AQ62" s="49">
        <f>'Subaward 2'!$AI$172</f>
        <v>0</v>
      </c>
      <c r="AR62" s="49">
        <f>'Subaward 2'!$AJ$172</f>
        <v>0</v>
      </c>
      <c r="AS62" s="49">
        <f>'Subaward 2'!$AK$172</f>
        <v>0</v>
      </c>
      <c r="AT62" s="41">
        <f t="shared" si="89"/>
        <v>0</v>
      </c>
      <c r="AU62" s="42">
        <f t="shared" ref="AU62:AU70" si="91">IF($S$86&lt;&gt;0, AC62+AP62-AT62, M62+AP62-AT62)</f>
        <v>0</v>
      </c>
      <c r="AV62" s="3"/>
      <c r="AW62" s="3"/>
      <c r="AX62" s="10">
        <v>2</v>
      </c>
      <c r="AY62" s="690">
        <f>'Subaward 2'!$C$3</f>
        <v>0</v>
      </c>
      <c r="AZ62" s="690"/>
      <c r="BA62" s="690"/>
      <c r="BB62" s="690"/>
      <c r="BC62" s="690"/>
      <c r="BD62" s="690"/>
      <c r="BE62" s="690"/>
      <c r="BF62" s="690"/>
      <c r="BG62" s="690"/>
      <c r="BH62" s="451">
        <f>'Subaward 2'!AV$172</f>
        <v>0</v>
      </c>
      <c r="BI62" s="451">
        <f>'Subaward 2'!AW$172</f>
        <v>0</v>
      </c>
      <c r="BJ62" s="451">
        <f>'Subaward 2'!AX$172</f>
        <v>0</v>
      </c>
      <c r="BK62" s="404">
        <f t="shared" si="90"/>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row>
    <row r="63" spans="1:117" s="8" customFormat="1" x14ac:dyDescent="0.35">
      <c r="A63" s="10">
        <v>3</v>
      </c>
      <c r="B63" s="609">
        <f>'Subaward 3'!$C$3</f>
        <v>0</v>
      </c>
      <c r="C63" s="609"/>
      <c r="D63" s="609"/>
      <c r="E63" s="609"/>
      <c r="F63" s="609"/>
      <c r="G63" s="609"/>
      <c r="H63" s="609"/>
      <c r="I63" s="609"/>
      <c r="J63" s="16">
        <f>'Subaward 3'!$H$172</f>
        <v>0</v>
      </c>
      <c r="K63" s="16">
        <f>'Subaward 3'!$I$172</f>
        <v>0</v>
      </c>
      <c r="L63" s="16">
        <f>'Subaward 3'!$J$172</f>
        <v>0</v>
      </c>
      <c r="M63" s="14">
        <f t="shared" si="86"/>
        <v>0</v>
      </c>
      <c r="N63" s="6"/>
      <c r="O63" s="3"/>
      <c r="P63" s="10">
        <v>3</v>
      </c>
      <c r="Q63" s="592">
        <f>'Subaward 3'!$C$3</f>
        <v>0</v>
      </c>
      <c r="R63" s="592"/>
      <c r="S63" s="592"/>
      <c r="T63" s="592"/>
      <c r="U63" s="592"/>
      <c r="V63" s="592"/>
      <c r="W63" s="592"/>
      <c r="X63" s="592"/>
      <c r="Y63" s="90">
        <f>'Year 3'!AU63</f>
        <v>0</v>
      </c>
      <c r="Z63" s="61">
        <f>'Subaward 3'!$U$172</f>
        <v>0</v>
      </c>
      <c r="AA63" s="61">
        <f>'Subaward 3'!$V$172</f>
        <v>0</v>
      </c>
      <c r="AB63" s="61">
        <f>'Subaward 3'!$W$172</f>
        <v>0</v>
      </c>
      <c r="AC63" s="57">
        <f t="shared" si="87"/>
        <v>0</v>
      </c>
      <c r="AD63" s="58">
        <f t="shared" si="88"/>
        <v>0</v>
      </c>
      <c r="AE63" s="6"/>
      <c r="AF63" s="3"/>
      <c r="AG63" s="10">
        <v>3</v>
      </c>
      <c r="AH63" s="602">
        <f>'Subaward 3'!$C$3</f>
        <v>0</v>
      </c>
      <c r="AI63" s="602"/>
      <c r="AJ63" s="602"/>
      <c r="AK63" s="602"/>
      <c r="AL63" s="602"/>
      <c r="AM63" s="602"/>
      <c r="AN63" s="602"/>
      <c r="AO63" s="602"/>
      <c r="AP63" s="67">
        <f>'Year 3'!AU63</f>
        <v>0</v>
      </c>
      <c r="AQ63" s="49">
        <f>'Subaward 3'!$AI$172</f>
        <v>0</v>
      </c>
      <c r="AR63" s="49">
        <f>'Subaward 3'!$AJ$172</f>
        <v>0</v>
      </c>
      <c r="AS63" s="49">
        <f>'Subaward 3'!$AK$172</f>
        <v>0</v>
      </c>
      <c r="AT63" s="41">
        <f t="shared" si="89"/>
        <v>0</v>
      </c>
      <c r="AU63" s="42">
        <f t="shared" si="91"/>
        <v>0</v>
      </c>
      <c r="AV63" s="3"/>
      <c r="AW63" s="3"/>
      <c r="AX63" s="10">
        <v>3</v>
      </c>
      <c r="AY63" s="690">
        <f>'Subaward 3'!$C$3</f>
        <v>0</v>
      </c>
      <c r="AZ63" s="690"/>
      <c r="BA63" s="690"/>
      <c r="BB63" s="690"/>
      <c r="BC63" s="690"/>
      <c r="BD63" s="690"/>
      <c r="BE63" s="690"/>
      <c r="BF63" s="690"/>
      <c r="BG63" s="690"/>
      <c r="BH63" s="451">
        <f>'Subaward 3'!AV$172</f>
        <v>0</v>
      </c>
      <c r="BI63" s="451">
        <f>'Subaward 3'!AW$172</f>
        <v>0</v>
      </c>
      <c r="BJ63" s="451">
        <f>'Subaward 3'!AX$172</f>
        <v>0</v>
      </c>
      <c r="BK63" s="404">
        <f t="shared" si="90"/>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row>
    <row r="64" spans="1:117" s="8" customFormat="1" x14ac:dyDescent="0.35">
      <c r="A64" s="10">
        <v>4</v>
      </c>
      <c r="B64" s="609">
        <f>'Subaward 4'!$C$3</f>
        <v>0</v>
      </c>
      <c r="C64" s="609"/>
      <c r="D64" s="609"/>
      <c r="E64" s="609"/>
      <c r="F64" s="609"/>
      <c r="G64" s="609"/>
      <c r="H64" s="609"/>
      <c r="I64" s="609"/>
      <c r="J64" s="16">
        <f>'Subaward 4'!$H$172</f>
        <v>0</v>
      </c>
      <c r="K64" s="16">
        <f>'Subaward 4'!$I$172</f>
        <v>0</v>
      </c>
      <c r="L64" s="16">
        <f>'Subaward 4'!$J$172</f>
        <v>0</v>
      </c>
      <c r="M64" s="14">
        <f t="shared" si="86"/>
        <v>0</v>
      </c>
      <c r="N64" s="6"/>
      <c r="O64" s="3"/>
      <c r="P64" s="10">
        <v>4</v>
      </c>
      <c r="Q64" s="592">
        <f>'Subaward 4'!$C$3</f>
        <v>0</v>
      </c>
      <c r="R64" s="592"/>
      <c r="S64" s="592"/>
      <c r="T64" s="592"/>
      <c r="U64" s="592"/>
      <c r="V64" s="592"/>
      <c r="W64" s="592"/>
      <c r="X64" s="592"/>
      <c r="Y64" s="90">
        <f>'Year 3'!AU64</f>
        <v>0</v>
      </c>
      <c r="Z64" s="61">
        <f>'Subaward 4'!$U$172</f>
        <v>0</v>
      </c>
      <c r="AA64" s="61">
        <f>'Subaward 4'!$V$172</f>
        <v>0</v>
      </c>
      <c r="AB64" s="61">
        <f>'Subaward 4'!$W$172</f>
        <v>0</v>
      </c>
      <c r="AC64" s="57">
        <f t="shared" si="87"/>
        <v>0</v>
      </c>
      <c r="AD64" s="58">
        <f t="shared" si="88"/>
        <v>0</v>
      </c>
      <c r="AE64" s="6"/>
      <c r="AF64" s="3"/>
      <c r="AG64" s="10">
        <v>4</v>
      </c>
      <c r="AH64" s="602">
        <f>'Subaward 4'!$C$3</f>
        <v>0</v>
      </c>
      <c r="AI64" s="602"/>
      <c r="AJ64" s="602"/>
      <c r="AK64" s="602"/>
      <c r="AL64" s="602"/>
      <c r="AM64" s="602"/>
      <c r="AN64" s="602"/>
      <c r="AO64" s="602"/>
      <c r="AP64" s="67">
        <f>'Year 3'!AU64</f>
        <v>0</v>
      </c>
      <c r="AQ64" s="49">
        <f>'Subaward 4'!$AI$172</f>
        <v>0</v>
      </c>
      <c r="AR64" s="49">
        <f>'Subaward 4'!$AJ$172</f>
        <v>0</v>
      </c>
      <c r="AS64" s="49">
        <f>'Subaward 4'!$AK$172</f>
        <v>0</v>
      </c>
      <c r="AT64" s="41">
        <f t="shared" si="89"/>
        <v>0</v>
      </c>
      <c r="AU64" s="42">
        <f t="shared" si="91"/>
        <v>0</v>
      </c>
      <c r="AV64" s="3"/>
      <c r="AW64" s="3"/>
      <c r="AX64" s="10">
        <v>4</v>
      </c>
      <c r="AY64" s="690">
        <f>'Subaward 4'!$C$3</f>
        <v>0</v>
      </c>
      <c r="AZ64" s="690"/>
      <c r="BA64" s="690"/>
      <c r="BB64" s="690"/>
      <c r="BC64" s="690"/>
      <c r="BD64" s="690"/>
      <c r="BE64" s="690"/>
      <c r="BF64" s="690"/>
      <c r="BG64" s="690"/>
      <c r="BH64" s="451">
        <f>'Subaward 4'!AV$172</f>
        <v>0</v>
      </c>
      <c r="BI64" s="451">
        <f>'Subaward 4'!AW$172</f>
        <v>0</v>
      </c>
      <c r="BJ64" s="451">
        <f>'Subaward 4'!AX$172</f>
        <v>0</v>
      </c>
      <c r="BK64" s="404">
        <f t="shared" si="90"/>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row>
    <row r="65" spans="1:117" s="8" customFormat="1" hidden="1" x14ac:dyDescent="0.35">
      <c r="A65" s="10">
        <v>5</v>
      </c>
      <c r="B65" s="609">
        <f>'Subaward 5'!$C$3</f>
        <v>0</v>
      </c>
      <c r="C65" s="609"/>
      <c r="D65" s="609"/>
      <c r="E65" s="609"/>
      <c r="F65" s="609"/>
      <c r="G65" s="609"/>
      <c r="H65" s="609"/>
      <c r="I65" s="609"/>
      <c r="J65" s="16">
        <f>'Subaward 5'!$H$172</f>
        <v>0</v>
      </c>
      <c r="K65" s="16">
        <f>'Subaward 5'!$I$172</f>
        <v>0</v>
      </c>
      <c r="L65" s="16">
        <f>'Subaward 5'!$J$172</f>
        <v>0</v>
      </c>
      <c r="M65" s="14">
        <f t="shared" si="86"/>
        <v>0</v>
      </c>
      <c r="N65" s="6"/>
      <c r="O65" s="3"/>
      <c r="P65" s="10">
        <v>5</v>
      </c>
      <c r="Q65" s="592">
        <f>'Subaward 5'!$C$3</f>
        <v>0</v>
      </c>
      <c r="R65" s="592"/>
      <c r="S65" s="592"/>
      <c r="T65" s="592"/>
      <c r="U65" s="592"/>
      <c r="V65" s="592"/>
      <c r="W65" s="592"/>
      <c r="X65" s="592"/>
      <c r="Y65" s="90">
        <f>'Year 3'!AU65</f>
        <v>0</v>
      </c>
      <c r="Z65" s="61">
        <f>'Subaward 5'!$U$172</f>
        <v>0</v>
      </c>
      <c r="AA65" s="61">
        <f>'Subaward 5'!$V$172</f>
        <v>0</v>
      </c>
      <c r="AB65" s="61">
        <f>'Subaward 5'!$W$172</f>
        <v>0</v>
      </c>
      <c r="AC65" s="57">
        <f t="shared" si="87"/>
        <v>0</v>
      </c>
      <c r="AD65" s="58">
        <f t="shared" si="88"/>
        <v>0</v>
      </c>
      <c r="AE65" s="6"/>
      <c r="AF65" s="3"/>
      <c r="AG65" s="10">
        <v>5</v>
      </c>
      <c r="AH65" s="602">
        <f>'Subaward 5'!$C$3</f>
        <v>0</v>
      </c>
      <c r="AI65" s="602"/>
      <c r="AJ65" s="602"/>
      <c r="AK65" s="602"/>
      <c r="AL65" s="602"/>
      <c r="AM65" s="602"/>
      <c r="AN65" s="602"/>
      <c r="AO65" s="602"/>
      <c r="AP65" s="67">
        <f>'Year 3'!AU65</f>
        <v>0</v>
      </c>
      <c r="AQ65" s="49">
        <f>'Subaward 5'!$AI$172</f>
        <v>0</v>
      </c>
      <c r="AR65" s="49">
        <f>'Subaward 5'!$AJ$172</f>
        <v>0</v>
      </c>
      <c r="AS65" s="49">
        <f>'Subaward 5'!$AK$172</f>
        <v>0</v>
      </c>
      <c r="AT65" s="41">
        <f t="shared" si="89"/>
        <v>0</v>
      </c>
      <c r="AU65" s="42">
        <f t="shared" si="91"/>
        <v>0</v>
      </c>
      <c r="AV65" s="3"/>
      <c r="AW65" s="3"/>
      <c r="AX65" s="10">
        <v>5</v>
      </c>
      <c r="AY65" s="690">
        <f>'Subaward 5'!$C$3</f>
        <v>0</v>
      </c>
      <c r="AZ65" s="690"/>
      <c r="BA65" s="690"/>
      <c r="BB65" s="690"/>
      <c r="BC65" s="690"/>
      <c r="BD65" s="690"/>
      <c r="BE65" s="690"/>
      <c r="BF65" s="690"/>
      <c r="BG65" s="690"/>
      <c r="BH65" s="451">
        <f>'Subaward 5'!AV$172</f>
        <v>0</v>
      </c>
      <c r="BI65" s="451">
        <f>'Subaward 5'!AW$172</f>
        <v>0</v>
      </c>
      <c r="BJ65" s="451">
        <f>'Subaward 5'!AX$172</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row>
    <row r="66" spans="1:117" s="8" customFormat="1" hidden="1" x14ac:dyDescent="0.35">
      <c r="A66" s="10">
        <v>6</v>
      </c>
      <c r="B66" s="609">
        <f>'Subaward 6'!$C$3</f>
        <v>0</v>
      </c>
      <c r="C66" s="609"/>
      <c r="D66" s="609"/>
      <c r="E66" s="609"/>
      <c r="F66" s="609"/>
      <c r="G66" s="609"/>
      <c r="H66" s="609"/>
      <c r="I66" s="609"/>
      <c r="J66" s="16">
        <f>'Subaward 6'!$H$172</f>
        <v>0</v>
      </c>
      <c r="K66" s="16">
        <f>'Subaward 6'!$I$172</f>
        <v>0</v>
      </c>
      <c r="L66" s="16">
        <f>'Subaward 6'!$J$172</f>
        <v>0</v>
      </c>
      <c r="M66" s="14">
        <f t="shared" si="86"/>
        <v>0</v>
      </c>
      <c r="N66" s="6"/>
      <c r="O66" s="3"/>
      <c r="P66" s="10">
        <v>6</v>
      </c>
      <c r="Q66" s="592">
        <f>'Subaward 6'!$C$3</f>
        <v>0</v>
      </c>
      <c r="R66" s="592"/>
      <c r="S66" s="592"/>
      <c r="T66" s="592"/>
      <c r="U66" s="592"/>
      <c r="V66" s="592"/>
      <c r="W66" s="592"/>
      <c r="X66" s="592"/>
      <c r="Y66" s="90">
        <f>'Year 3'!AU66</f>
        <v>0</v>
      </c>
      <c r="Z66" s="61">
        <f>'Subaward 6'!$U$172</f>
        <v>0</v>
      </c>
      <c r="AA66" s="61">
        <f>'Subaward 6'!$V$172</f>
        <v>0</v>
      </c>
      <c r="AB66" s="61">
        <f>'Subaward 6'!$W$172</f>
        <v>0</v>
      </c>
      <c r="AC66" s="57">
        <f t="shared" si="87"/>
        <v>0</v>
      </c>
      <c r="AD66" s="58">
        <f t="shared" si="88"/>
        <v>0</v>
      </c>
      <c r="AE66" s="6"/>
      <c r="AF66" s="3"/>
      <c r="AG66" s="10">
        <v>6</v>
      </c>
      <c r="AH66" s="602">
        <f>'Subaward 6'!$C$3</f>
        <v>0</v>
      </c>
      <c r="AI66" s="602"/>
      <c r="AJ66" s="602"/>
      <c r="AK66" s="602"/>
      <c r="AL66" s="602"/>
      <c r="AM66" s="602"/>
      <c r="AN66" s="602"/>
      <c r="AO66" s="602"/>
      <c r="AP66" s="67">
        <f>'Year 3'!AU66</f>
        <v>0</v>
      </c>
      <c r="AQ66" s="49">
        <f>'Subaward 6'!$AI$172</f>
        <v>0</v>
      </c>
      <c r="AR66" s="49">
        <f>'Subaward 6'!$AJ$172</f>
        <v>0</v>
      </c>
      <c r="AS66" s="49">
        <f>'Subaward 6'!$AK$172</f>
        <v>0</v>
      </c>
      <c r="AT66" s="41">
        <f t="shared" si="89"/>
        <v>0</v>
      </c>
      <c r="AU66" s="42">
        <f t="shared" si="91"/>
        <v>0</v>
      </c>
      <c r="AV66" s="3"/>
      <c r="AW66" s="3"/>
      <c r="AX66" s="10">
        <v>6</v>
      </c>
      <c r="AY66" s="690">
        <f>'Subaward 6'!$C$3</f>
        <v>0</v>
      </c>
      <c r="AZ66" s="690"/>
      <c r="BA66" s="690"/>
      <c r="BB66" s="690"/>
      <c r="BC66" s="690"/>
      <c r="BD66" s="690"/>
      <c r="BE66" s="690"/>
      <c r="BF66" s="690"/>
      <c r="BG66" s="690"/>
      <c r="BH66" s="451">
        <f>'Subaward 6'!AV$172</f>
        <v>0</v>
      </c>
      <c r="BI66" s="451">
        <f>'Subaward 6'!AW$172</f>
        <v>0</v>
      </c>
      <c r="BJ66" s="451">
        <f>'Subaward 6'!AX$172</f>
        <v>0</v>
      </c>
      <c r="BK66" s="404">
        <f t="shared" ref="BK66:BK70" si="92">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row>
    <row r="67" spans="1:117" s="8" customFormat="1" hidden="1" x14ac:dyDescent="0.35">
      <c r="A67" s="10">
        <v>7</v>
      </c>
      <c r="B67" s="609">
        <f>'Subaward 7'!$C$3</f>
        <v>0</v>
      </c>
      <c r="C67" s="609"/>
      <c r="D67" s="609"/>
      <c r="E67" s="609"/>
      <c r="F67" s="609"/>
      <c r="G67" s="609"/>
      <c r="H67" s="609"/>
      <c r="I67" s="609"/>
      <c r="J67" s="16">
        <f>'Subaward 7'!$H$172</f>
        <v>0</v>
      </c>
      <c r="K67" s="16">
        <f>'Subaward 7'!$I$172</f>
        <v>0</v>
      </c>
      <c r="L67" s="16">
        <f>'Subaward 7'!$J$172</f>
        <v>0</v>
      </c>
      <c r="M67" s="14">
        <f t="shared" si="86"/>
        <v>0</v>
      </c>
      <c r="N67" s="6"/>
      <c r="O67" s="3"/>
      <c r="P67" s="10">
        <v>7</v>
      </c>
      <c r="Q67" s="592">
        <f>'Subaward 7'!$C$3</f>
        <v>0</v>
      </c>
      <c r="R67" s="592"/>
      <c r="S67" s="592"/>
      <c r="T67" s="592"/>
      <c r="U67" s="592"/>
      <c r="V67" s="592"/>
      <c r="W67" s="592"/>
      <c r="X67" s="592"/>
      <c r="Y67" s="90">
        <f>'Year 3'!AU67</f>
        <v>0</v>
      </c>
      <c r="Z67" s="61">
        <f>'Subaward 7'!$U$172</f>
        <v>0</v>
      </c>
      <c r="AA67" s="61">
        <f>'Subaward 7'!$V$172</f>
        <v>0</v>
      </c>
      <c r="AB67" s="61">
        <f>'Subaward 7'!$W$172</f>
        <v>0</v>
      </c>
      <c r="AC67" s="57">
        <f t="shared" si="87"/>
        <v>0</v>
      </c>
      <c r="AD67" s="58">
        <f t="shared" si="88"/>
        <v>0</v>
      </c>
      <c r="AE67" s="6"/>
      <c r="AF67" s="3"/>
      <c r="AG67" s="10">
        <v>7</v>
      </c>
      <c r="AH67" s="602">
        <f>'Subaward 7'!$C$3</f>
        <v>0</v>
      </c>
      <c r="AI67" s="602"/>
      <c r="AJ67" s="602"/>
      <c r="AK67" s="602"/>
      <c r="AL67" s="602"/>
      <c r="AM67" s="602"/>
      <c r="AN67" s="602"/>
      <c r="AO67" s="602"/>
      <c r="AP67" s="67">
        <f>'Year 3'!AU67</f>
        <v>0</v>
      </c>
      <c r="AQ67" s="49">
        <f>'Subaward 7'!$AI$172</f>
        <v>0</v>
      </c>
      <c r="AR67" s="49">
        <f>'Subaward 7'!$AJ$172</f>
        <v>0</v>
      </c>
      <c r="AS67" s="49">
        <f>'Subaward 7'!$AK$172</f>
        <v>0</v>
      </c>
      <c r="AT67" s="41">
        <f t="shared" si="89"/>
        <v>0</v>
      </c>
      <c r="AU67" s="42">
        <f t="shared" si="91"/>
        <v>0</v>
      </c>
      <c r="AV67" s="3"/>
      <c r="AW67" s="3"/>
      <c r="AX67" s="10">
        <v>7</v>
      </c>
      <c r="AY67" s="690">
        <f>'Subaward 7'!$C$3</f>
        <v>0</v>
      </c>
      <c r="AZ67" s="690"/>
      <c r="BA67" s="690"/>
      <c r="BB67" s="690"/>
      <c r="BC67" s="690"/>
      <c r="BD67" s="690"/>
      <c r="BE67" s="690"/>
      <c r="BF67" s="690"/>
      <c r="BG67" s="690"/>
      <c r="BH67" s="451">
        <f>'Subaward 7'!AV$172</f>
        <v>0</v>
      </c>
      <c r="BI67" s="451">
        <f>'Subaward 7'!AW$172</f>
        <v>0</v>
      </c>
      <c r="BJ67" s="451">
        <f>'Subaward 7'!AX$172</f>
        <v>0</v>
      </c>
      <c r="BK67" s="404">
        <f t="shared" si="92"/>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row>
    <row r="68" spans="1:117" s="8" customFormat="1" hidden="1" x14ac:dyDescent="0.35">
      <c r="A68" s="10">
        <v>8</v>
      </c>
      <c r="B68" s="609">
        <f>'Subaward 8'!$C$3</f>
        <v>0</v>
      </c>
      <c r="C68" s="609"/>
      <c r="D68" s="609"/>
      <c r="E68" s="609"/>
      <c r="F68" s="609"/>
      <c r="G68" s="609"/>
      <c r="H68" s="609"/>
      <c r="I68" s="609"/>
      <c r="J68" s="16">
        <f>'Subaward 8'!$H$172</f>
        <v>0</v>
      </c>
      <c r="K68" s="16">
        <f>'Subaward 8'!$I$172</f>
        <v>0</v>
      </c>
      <c r="L68" s="16">
        <f>'Subaward 8'!$J$172</f>
        <v>0</v>
      </c>
      <c r="M68" s="14">
        <f t="shared" si="86"/>
        <v>0</v>
      </c>
      <c r="N68" s="6"/>
      <c r="O68" s="3"/>
      <c r="P68" s="10">
        <v>8</v>
      </c>
      <c r="Q68" s="592">
        <f>'Subaward 8'!$C$3</f>
        <v>0</v>
      </c>
      <c r="R68" s="592"/>
      <c r="S68" s="592"/>
      <c r="T68" s="592"/>
      <c r="U68" s="592"/>
      <c r="V68" s="592"/>
      <c r="W68" s="592"/>
      <c r="X68" s="592"/>
      <c r="Y68" s="90">
        <f>'Year 3'!AU68</f>
        <v>0</v>
      </c>
      <c r="Z68" s="61">
        <f>'Subaward 8'!$U$172</f>
        <v>0</v>
      </c>
      <c r="AA68" s="61">
        <f>'Subaward 8'!$V$172</f>
        <v>0</v>
      </c>
      <c r="AB68" s="61">
        <f>'Subaward 8'!$W$172</f>
        <v>0</v>
      </c>
      <c r="AC68" s="57">
        <f t="shared" si="87"/>
        <v>0</v>
      </c>
      <c r="AD68" s="58">
        <f t="shared" si="88"/>
        <v>0</v>
      </c>
      <c r="AE68" s="6"/>
      <c r="AF68" s="3"/>
      <c r="AG68" s="10">
        <v>8</v>
      </c>
      <c r="AH68" s="602">
        <f>'Subaward 8'!$C$3</f>
        <v>0</v>
      </c>
      <c r="AI68" s="602"/>
      <c r="AJ68" s="602"/>
      <c r="AK68" s="602"/>
      <c r="AL68" s="602"/>
      <c r="AM68" s="602"/>
      <c r="AN68" s="602"/>
      <c r="AO68" s="602"/>
      <c r="AP68" s="67">
        <f>'Year 3'!AU68</f>
        <v>0</v>
      </c>
      <c r="AQ68" s="49">
        <f>'Subaward 8'!$AI$172</f>
        <v>0</v>
      </c>
      <c r="AR68" s="49">
        <f>'Subaward 8'!$AJ$172</f>
        <v>0</v>
      </c>
      <c r="AS68" s="49">
        <f>'Subaward 8'!$AK$172</f>
        <v>0</v>
      </c>
      <c r="AT68" s="41">
        <f t="shared" si="89"/>
        <v>0</v>
      </c>
      <c r="AU68" s="42">
        <f t="shared" si="91"/>
        <v>0</v>
      </c>
      <c r="AV68" s="3"/>
      <c r="AW68" s="3"/>
      <c r="AX68" s="10">
        <v>8</v>
      </c>
      <c r="AY68" s="690">
        <f>'Subaward 8'!$C$3</f>
        <v>0</v>
      </c>
      <c r="AZ68" s="690"/>
      <c r="BA68" s="690"/>
      <c r="BB68" s="690"/>
      <c r="BC68" s="690"/>
      <c r="BD68" s="690"/>
      <c r="BE68" s="690"/>
      <c r="BF68" s="690"/>
      <c r="BG68" s="690"/>
      <c r="BH68" s="451">
        <f>'Subaward 8'!AV$172</f>
        <v>0</v>
      </c>
      <c r="BI68" s="451">
        <f>'Subaward 8'!AW$172</f>
        <v>0</v>
      </c>
      <c r="BJ68" s="451">
        <f>'Subaward 8'!AX$172</f>
        <v>0</v>
      </c>
      <c r="BK68" s="404">
        <f t="shared" si="92"/>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row>
    <row r="69" spans="1:117" s="8" customFormat="1" hidden="1" x14ac:dyDescent="0.35">
      <c r="A69" s="10">
        <v>9</v>
      </c>
      <c r="B69" s="609">
        <f>'Subaward 9'!$C$3</f>
        <v>0</v>
      </c>
      <c r="C69" s="609"/>
      <c r="D69" s="609"/>
      <c r="E69" s="609"/>
      <c r="F69" s="609"/>
      <c r="G69" s="609"/>
      <c r="H69" s="609"/>
      <c r="I69" s="609"/>
      <c r="J69" s="16">
        <f>'Subaward 9'!$H$172</f>
        <v>0</v>
      </c>
      <c r="K69" s="16">
        <f>'Subaward 9'!$I$172</f>
        <v>0</v>
      </c>
      <c r="L69" s="16">
        <f>'Subaward 9'!$J$172</f>
        <v>0</v>
      </c>
      <c r="M69" s="14">
        <f t="shared" si="86"/>
        <v>0</v>
      </c>
      <c r="N69" s="6"/>
      <c r="O69" s="3"/>
      <c r="P69" s="10">
        <v>9</v>
      </c>
      <c r="Q69" s="592">
        <f>'Subaward 9'!$C$3</f>
        <v>0</v>
      </c>
      <c r="R69" s="592"/>
      <c r="S69" s="592"/>
      <c r="T69" s="592"/>
      <c r="U69" s="592"/>
      <c r="V69" s="592"/>
      <c r="W69" s="592"/>
      <c r="X69" s="592"/>
      <c r="Y69" s="90">
        <f>'Year 3'!AU69</f>
        <v>0</v>
      </c>
      <c r="Z69" s="61">
        <f>'Subaward 9'!$U$172</f>
        <v>0</v>
      </c>
      <c r="AA69" s="61">
        <f>'Subaward 9'!$V$172</f>
        <v>0</v>
      </c>
      <c r="AB69" s="61">
        <f>'Subaward 9'!$W$172</f>
        <v>0</v>
      </c>
      <c r="AC69" s="57">
        <f t="shared" si="87"/>
        <v>0</v>
      </c>
      <c r="AD69" s="58">
        <f t="shared" si="88"/>
        <v>0</v>
      </c>
      <c r="AE69" s="6"/>
      <c r="AF69" s="3"/>
      <c r="AG69" s="10">
        <v>9</v>
      </c>
      <c r="AH69" s="602">
        <f>'Subaward 9'!$C$3</f>
        <v>0</v>
      </c>
      <c r="AI69" s="602"/>
      <c r="AJ69" s="602"/>
      <c r="AK69" s="602"/>
      <c r="AL69" s="602"/>
      <c r="AM69" s="602"/>
      <c r="AN69" s="602"/>
      <c r="AO69" s="602"/>
      <c r="AP69" s="67">
        <f>'Year 3'!AU69</f>
        <v>0</v>
      </c>
      <c r="AQ69" s="49">
        <f>'Subaward 9'!$AI$172</f>
        <v>0</v>
      </c>
      <c r="AR69" s="49">
        <f>'Subaward 9'!$AJ$172</f>
        <v>0</v>
      </c>
      <c r="AS69" s="49">
        <f>'Subaward 9'!$AK$172</f>
        <v>0</v>
      </c>
      <c r="AT69" s="41">
        <f t="shared" si="89"/>
        <v>0</v>
      </c>
      <c r="AU69" s="42">
        <f t="shared" si="91"/>
        <v>0</v>
      </c>
      <c r="AV69" s="3"/>
      <c r="AW69" s="3"/>
      <c r="AX69" s="10">
        <v>9</v>
      </c>
      <c r="AY69" s="690">
        <f>'Subaward 9'!$C$3</f>
        <v>0</v>
      </c>
      <c r="AZ69" s="690"/>
      <c r="BA69" s="690"/>
      <c r="BB69" s="690"/>
      <c r="BC69" s="690"/>
      <c r="BD69" s="690"/>
      <c r="BE69" s="690"/>
      <c r="BF69" s="690"/>
      <c r="BG69" s="690"/>
      <c r="BH69" s="451">
        <f>'Subaward 9'!AV$172</f>
        <v>0</v>
      </c>
      <c r="BI69" s="451">
        <f>'Subaward 9'!AW$172</f>
        <v>0</v>
      </c>
      <c r="BJ69" s="451">
        <f>'Subaward 9'!AX$172</f>
        <v>0</v>
      </c>
      <c r="BK69" s="404">
        <f t="shared" si="92"/>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row>
    <row r="70" spans="1:117" s="8" customFormat="1" hidden="1" x14ac:dyDescent="0.35">
      <c r="A70" s="10">
        <v>10</v>
      </c>
      <c r="B70" s="609">
        <f>'Subaward 10'!$C$3</f>
        <v>0</v>
      </c>
      <c r="C70" s="609"/>
      <c r="D70" s="609"/>
      <c r="E70" s="609"/>
      <c r="F70" s="609"/>
      <c r="G70" s="609"/>
      <c r="H70" s="609"/>
      <c r="I70" s="609"/>
      <c r="J70" s="16">
        <f>'Subaward 10'!$H$172</f>
        <v>0</v>
      </c>
      <c r="K70" s="16">
        <f>'Subaward 10'!$I$172</f>
        <v>0</v>
      </c>
      <c r="L70" s="16">
        <f>'Subaward 10'!$J$172</f>
        <v>0</v>
      </c>
      <c r="M70" s="14">
        <f t="shared" si="86"/>
        <v>0</v>
      </c>
      <c r="N70" s="6"/>
      <c r="O70" s="3"/>
      <c r="P70" s="10">
        <v>10</v>
      </c>
      <c r="Q70" s="592">
        <f>'Subaward 10'!$C$3</f>
        <v>0</v>
      </c>
      <c r="R70" s="592"/>
      <c r="S70" s="592"/>
      <c r="T70" s="592"/>
      <c r="U70" s="592"/>
      <c r="V70" s="592"/>
      <c r="W70" s="592"/>
      <c r="X70" s="592"/>
      <c r="Y70" s="90">
        <f>'Year 3'!AU70</f>
        <v>0</v>
      </c>
      <c r="Z70" s="61">
        <f>'Subaward 10'!$U$172</f>
        <v>0</v>
      </c>
      <c r="AA70" s="61">
        <f>'Subaward 10'!$V$172</f>
        <v>0</v>
      </c>
      <c r="AB70" s="61">
        <f>'Subaward 10'!$W$172</f>
        <v>0</v>
      </c>
      <c r="AC70" s="57">
        <f t="shared" si="87"/>
        <v>0</v>
      </c>
      <c r="AD70" s="58">
        <f t="shared" si="88"/>
        <v>0</v>
      </c>
      <c r="AE70" s="6"/>
      <c r="AF70" s="3"/>
      <c r="AG70" s="10">
        <v>10</v>
      </c>
      <c r="AH70" s="602">
        <f>'Subaward 10'!$C$3</f>
        <v>0</v>
      </c>
      <c r="AI70" s="602"/>
      <c r="AJ70" s="602"/>
      <c r="AK70" s="602"/>
      <c r="AL70" s="602"/>
      <c r="AM70" s="602"/>
      <c r="AN70" s="602"/>
      <c r="AO70" s="602"/>
      <c r="AP70" s="67">
        <f>'Year 3'!AU70</f>
        <v>0</v>
      </c>
      <c r="AQ70" s="49">
        <f>'Subaward 10'!$AI$172</f>
        <v>0</v>
      </c>
      <c r="AR70" s="49">
        <f>'Subaward 10'!$AJ$172</f>
        <v>0</v>
      </c>
      <c r="AS70" s="49">
        <f>'Subaward 10'!$AK$172</f>
        <v>0</v>
      </c>
      <c r="AT70" s="41">
        <f t="shared" si="89"/>
        <v>0</v>
      </c>
      <c r="AU70" s="42">
        <f t="shared" si="91"/>
        <v>0</v>
      </c>
      <c r="AV70" s="3"/>
      <c r="AW70" s="3"/>
      <c r="AX70" s="10">
        <v>10</v>
      </c>
      <c r="AY70" s="690">
        <f>'Subaward 10'!$C$3</f>
        <v>0</v>
      </c>
      <c r="AZ70" s="690"/>
      <c r="BA70" s="690"/>
      <c r="BB70" s="690"/>
      <c r="BC70" s="690"/>
      <c r="BD70" s="690"/>
      <c r="BE70" s="690"/>
      <c r="BF70" s="690"/>
      <c r="BG70" s="690"/>
      <c r="BH70" s="451">
        <f>'Subaward 10'!AV$172</f>
        <v>0</v>
      </c>
      <c r="BI70" s="451">
        <f>'Subaward 10'!AW$172</f>
        <v>0</v>
      </c>
      <c r="BJ70" s="451">
        <f>'Subaward 10'!AX$172</f>
        <v>0</v>
      </c>
      <c r="BK70" s="404">
        <f t="shared" si="92"/>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row>
    <row r="71" spans="1:117" s="8" customFormat="1" ht="16" thickBot="1" x14ac:dyDescent="0.4">
      <c r="A71" s="593" t="s">
        <v>162</v>
      </c>
      <c r="B71" s="594"/>
      <c r="C71" s="594"/>
      <c r="D71" s="594"/>
      <c r="E71" s="594"/>
      <c r="F71" s="594"/>
      <c r="G71" s="594"/>
      <c r="H71" s="594"/>
      <c r="I71" s="594"/>
      <c r="J71" s="77">
        <f>SUM(J61:J70)</f>
        <v>0</v>
      </c>
      <c r="K71" s="77">
        <f t="shared" ref="K71:L71" si="93">SUM(K61:K70)</f>
        <v>0</v>
      </c>
      <c r="L71" s="77">
        <f t="shared" si="93"/>
        <v>0</v>
      </c>
      <c r="M71" s="15">
        <f t="shared" si="86"/>
        <v>0</v>
      </c>
      <c r="N71" s="6"/>
      <c r="O71" s="3"/>
      <c r="P71" s="593" t="s">
        <v>162</v>
      </c>
      <c r="Q71" s="594"/>
      <c r="R71" s="594"/>
      <c r="S71" s="594"/>
      <c r="T71" s="594"/>
      <c r="U71" s="594"/>
      <c r="V71" s="594"/>
      <c r="W71" s="594"/>
      <c r="X71" s="594"/>
      <c r="Y71" s="79">
        <f t="shared" ref="Y71:AD71" si="94">SUM(Y61:Y70)</f>
        <v>0</v>
      </c>
      <c r="Z71" s="79">
        <f t="shared" si="94"/>
        <v>0</v>
      </c>
      <c r="AA71" s="79">
        <f t="shared" si="94"/>
        <v>0</v>
      </c>
      <c r="AB71" s="79">
        <f t="shared" si="94"/>
        <v>0</v>
      </c>
      <c r="AC71" s="79">
        <f>SUM(AC61:AC70)</f>
        <v>0</v>
      </c>
      <c r="AD71" s="103">
        <f t="shared" si="94"/>
        <v>0</v>
      </c>
      <c r="AE71" s="6"/>
      <c r="AF71" s="3"/>
      <c r="AG71" s="593" t="s">
        <v>162</v>
      </c>
      <c r="AH71" s="594"/>
      <c r="AI71" s="594"/>
      <c r="AJ71" s="594"/>
      <c r="AK71" s="594"/>
      <c r="AL71" s="594"/>
      <c r="AM71" s="594"/>
      <c r="AN71" s="594"/>
      <c r="AO71" s="594"/>
      <c r="AP71" s="78">
        <f>SUM(AP61:AP70)</f>
        <v>0</v>
      </c>
      <c r="AQ71" s="78">
        <f>SUM(AQ61:AQ70)</f>
        <v>0</v>
      </c>
      <c r="AR71" s="78">
        <f t="shared" ref="AR71:AT71" si="95">SUM(AR61:AR70)</f>
        <v>0</v>
      </c>
      <c r="AS71" s="78">
        <f>SUM(AS61:AS70)</f>
        <v>0</v>
      </c>
      <c r="AT71" s="78">
        <f t="shared" si="95"/>
        <v>0</v>
      </c>
      <c r="AU71" s="40">
        <f>IF($S$86&lt;&gt;0, AC71+AP71-AT71, M71+AP71-AT71)</f>
        <v>0</v>
      </c>
      <c r="AV71" s="3"/>
      <c r="AW71" s="3"/>
      <c r="AX71" s="593" t="s">
        <v>118</v>
      </c>
      <c r="AY71" s="594"/>
      <c r="AZ71" s="594"/>
      <c r="BA71" s="594"/>
      <c r="BB71" s="594"/>
      <c r="BC71" s="594"/>
      <c r="BD71" s="594"/>
      <c r="BE71" s="594"/>
      <c r="BF71" s="594"/>
      <c r="BG71" s="594"/>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row>
    <row r="72" spans="1:117"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17" x14ac:dyDescent="0.35">
      <c r="A73" s="595" t="s">
        <v>163</v>
      </c>
      <c r="B73" s="596"/>
      <c r="C73" s="596"/>
      <c r="D73" s="596"/>
      <c r="E73" s="596"/>
      <c r="F73" s="596"/>
      <c r="G73" s="596"/>
      <c r="H73" s="596"/>
      <c r="I73" s="596"/>
      <c r="J73" s="23">
        <f>SUM(J71, J58, J43, J37, H30)</f>
        <v>0</v>
      </c>
      <c r="K73" s="23">
        <f>SUM(K71, K58, K43, K37, K30)</f>
        <v>0</v>
      </c>
      <c r="L73" s="23">
        <f>SUM(L71, L58, L43, L37, L30)</f>
        <v>0</v>
      </c>
      <c r="M73" s="24">
        <f>SUM(J73:L73)</f>
        <v>0</v>
      </c>
      <c r="N73" s="6"/>
      <c r="P73" s="595" t="s">
        <v>119</v>
      </c>
      <c r="Q73" s="596"/>
      <c r="R73" s="596"/>
      <c r="S73" s="596"/>
      <c r="T73" s="596"/>
      <c r="U73" s="596"/>
      <c r="V73" s="596"/>
      <c r="W73" s="596"/>
      <c r="X73" s="596"/>
      <c r="Y73" s="109">
        <f>'Year 3'!AU73</f>
        <v>0</v>
      </c>
      <c r="Z73" s="62">
        <f>SUM(Z71, Z58, Z43, Z37, X30)</f>
        <v>0</v>
      </c>
      <c r="AA73" s="62">
        <f>SUM(AA71, AA58, AA43, AA37, AA30)</f>
        <v>0</v>
      </c>
      <c r="AB73" s="62">
        <f>SUM(AB71, AB58, AB43, AB37, AB30)</f>
        <v>0</v>
      </c>
      <c r="AC73" s="62">
        <f>SUM(Z73:AB73)</f>
        <v>0</v>
      </c>
      <c r="AD73" s="63">
        <f>M73-AC73</f>
        <v>0</v>
      </c>
      <c r="AE73" s="5"/>
      <c r="AG73" s="595" t="s">
        <v>119</v>
      </c>
      <c r="AH73" s="596"/>
      <c r="AI73" s="596"/>
      <c r="AJ73" s="596"/>
      <c r="AK73" s="596"/>
      <c r="AL73" s="596"/>
      <c r="AM73" s="596"/>
      <c r="AN73" s="596"/>
      <c r="AO73" s="596"/>
      <c r="AP73" s="113">
        <f>'Year 3'!AU73</f>
        <v>0</v>
      </c>
      <c r="AQ73" s="50">
        <f>SUM(AQ71, AQ58, AQ43, AQ37, AO30)</f>
        <v>0</v>
      </c>
      <c r="AR73" s="50">
        <f>SUM(AR71, AR58, AR43, AR37, AR30)</f>
        <v>0</v>
      </c>
      <c r="AS73" s="50">
        <f>SUM(AS71, AS58, AS43, AS37, AS30, )</f>
        <v>0</v>
      </c>
      <c r="AT73" s="50">
        <f>SUM(AQ73:AS73)</f>
        <v>0</v>
      </c>
      <c r="AU73" s="51">
        <f>IF($S$86&lt;&gt;0, AC73+AP73-AT73, M73+AP73-AT73)</f>
        <v>0</v>
      </c>
      <c r="AV73" s="5"/>
      <c r="AX73" s="595" t="s">
        <v>119</v>
      </c>
      <c r="AY73" s="596"/>
      <c r="AZ73" s="596"/>
      <c r="BA73" s="596"/>
      <c r="BB73" s="596"/>
      <c r="BC73" s="596"/>
      <c r="BD73" s="596"/>
      <c r="BE73" s="596"/>
      <c r="BF73" s="596"/>
      <c r="BG73" s="596"/>
      <c r="BH73" s="408">
        <f>SUM(BH71, BH58, BH43, BH37, BF30)</f>
        <v>0</v>
      </c>
      <c r="BI73" s="408">
        <f>SUM(BI71, BI58, BI43, BI37, BI30)</f>
        <v>0</v>
      </c>
      <c r="BJ73" s="408">
        <f>SUM(BJ71, BJ58, BJ43, BJ37, BJ30)</f>
        <v>0</v>
      </c>
      <c r="BK73" s="424">
        <f>SUM(BH73:BJ73)</f>
        <v>0</v>
      </c>
    </row>
    <row r="74" spans="1:117" ht="16" thickBot="1" x14ac:dyDescent="0.4">
      <c r="A74" s="586" t="s">
        <v>120</v>
      </c>
      <c r="B74" s="587"/>
      <c r="C74" s="587"/>
      <c r="D74" s="587"/>
      <c r="E74" s="587"/>
      <c r="F74" s="587"/>
      <c r="G74" s="587"/>
      <c r="H74" s="587"/>
      <c r="I74" s="587"/>
      <c r="J74" s="224"/>
      <c r="K74" s="228"/>
      <c r="L74" s="225">
        <f>SUM(K71, L71, K58, L58, K43, L43, K37, L37, K30, L30)</f>
        <v>0</v>
      </c>
      <c r="M74" s="219">
        <f>SUM(J74:L74)</f>
        <v>0</v>
      </c>
      <c r="N74" s="6"/>
      <c r="P74" s="586" t="s">
        <v>120</v>
      </c>
      <c r="Q74" s="587"/>
      <c r="R74" s="587"/>
      <c r="S74" s="587"/>
      <c r="T74" s="587"/>
      <c r="U74" s="587"/>
      <c r="V74" s="587"/>
      <c r="W74" s="587"/>
      <c r="X74" s="587"/>
      <c r="Y74" s="216">
        <f>'Year 1'!AU74</f>
        <v>0</v>
      </c>
      <c r="Z74" s="205"/>
      <c r="AA74" s="208"/>
      <c r="AB74" s="206">
        <f>SUM(AA71, AB71, AA58, AB58, AA43, AB43, AA37, AB37, AA30, AB30)</f>
        <v>0</v>
      </c>
      <c r="AC74" s="64">
        <f>SUM(Z74:AB74)</f>
        <v>0</v>
      </c>
      <c r="AD74" s="56">
        <f>J74-AB74</f>
        <v>0</v>
      </c>
      <c r="AE74" s="6"/>
      <c r="AG74" s="586" t="s">
        <v>120</v>
      </c>
      <c r="AH74" s="587"/>
      <c r="AI74" s="587"/>
      <c r="AJ74" s="587"/>
      <c r="AK74" s="587"/>
      <c r="AL74" s="587"/>
      <c r="AM74" s="587"/>
      <c r="AN74" s="587"/>
      <c r="AO74" s="587"/>
      <c r="AP74" s="68">
        <f>'Year 3'!AU74</f>
        <v>0</v>
      </c>
      <c r="AQ74" s="221"/>
      <c r="AR74" s="222"/>
      <c r="AS74" s="223">
        <f>SUM(AR71, AS71, AR58, AS58, AR43, AS43, AR37, AS37, AR30, AS30)</f>
        <v>0</v>
      </c>
      <c r="AT74" s="220">
        <f>SUM(AQ74:AS74)</f>
        <v>0</v>
      </c>
      <c r="AU74" s="40">
        <f>IF($S$86&lt;&gt;0, AC74+AP74-AT74, M74+AP74-AT74)</f>
        <v>0</v>
      </c>
      <c r="AX74" s="586" t="s">
        <v>120</v>
      </c>
      <c r="AY74" s="587"/>
      <c r="AZ74" s="587"/>
      <c r="BA74" s="587"/>
      <c r="BB74" s="587"/>
      <c r="BC74" s="587"/>
      <c r="BD74" s="587"/>
      <c r="BE74" s="587"/>
      <c r="BF74" s="587"/>
      <c r="BG74" s="612"/>
      <c r="BH74" s="425"/>
      <c r="BI74" s="426"/>
      <c r="BJ74" s="426"/>
      <c r="BK74" s="427">
        <f>SUM(BI71, BJ71, BI58, BJ58, BI43, BJ43, BI37, BJ37,BI30, BJ30)</f>
        <v>0</v>
      </c>
    </row>
    <row r="75" spans="1:117"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row>
    <row r="76" spans="1:117" s="20" customFormat="1" ht="46.5" customHeight="1" x14ac:dyDescent="0.35">
      <c r="A76" s="580" t="s">
        <v>121</v>
      </c>
      <c r="B76" s="581"/>
      <c r="C76" s="581"/>
      <c r="D76" s="581"/>
      <c r="E76" s="581"/>
      <c r="F76" s="581"/>
      <c r="G76" s="581"/>
      <c r="H76" s="581"/>
      <c r="I76" s="581"/>
      <c r="J76" s="84" t="s">
        <v>111</v>
      </c>
      <c r="K76" s="720" t="s">
        <v>27</v>
      </c>
      <c r="L76" s="720"/>
      <c r="M76" s="99" t="s">
        <v>122</v>
      </c>
      <c r="N76" s="29"/>
      <c r="P76" s="580" t="s">
        <v>121</v>
      </c>
      <c r="Q76" s="581"/>
      <c r="R76" s="581"/>
      <c r="S76" s="581"/>
      <c r="T76" s="581"/>
      <c r="U76" s="581"/>
      <c r="V76" s="581"/>
      <c r="W76" s="581"/>
      <c r="X76" s="581"/>
      <c r="Y76" s="94" t="s">
        <v>97</v>
      </c>
      <c r="Z76" s="84" t="s">
        <v>41</v>
      </c>
      <c r="AA76" s="585" t="s">
        <v>27</v>
      </c>
      <c r="AB76" s="585"/>
      <c r="AC76" s="94" t="s">
        <v>94</v>
      </c>
      <c r="AD76" s="36" t="s">
        <v>95</v>
      </c>
      <c r="AE76" s="29"/>
      <c r="AG76" s="580" t="s">
        <v>121</v>
      </c>
      <c r="AH76" s="581"/>
      <c r="AI76" s="581"/>
      <c r="AJ76" s="581"/>
      <c r="AK76" s="581"/>
      <c r="AL76" s="581"/>
      <c r="AM76" s="581"/>
      <c r="AN76" s="581"/>
      <c r="AO76" s="581"/>
      <c r="AP76" s="94" t="s">
        <v>175</v>
      </c>
      <c r="AQ76" s="84" t="s">
        <v>123</v>
      </c>
      <c r="AR76" s="720" t="s">
        <v>27</v>
      </c>
      <c r="AS76" s="720"/>
      <c r="AT76" s="94" t="s">
        <v>124</v>
      </c>
      <c r="AU76" s="36" t="s">
        <v>187</v>
      </c>
      <c r="AW76" s="3"/>
      <c r="AX76" s="580" t="s">
        <v>121</v>
      </c>
      <c r="AY76" s="581"/>
      <c r="AZ76" s="581"/>
      <c r="BA76" s="581"/>
      <c r="BB76" s="581"/>
      <c r="BC76" s="581"/>
      <c r="BD76" s="581"/>
      <c r="BE76" s="581"/>
      <c r="BF76" s="581"/>
      <c r="BG76" s="581"/>
      <c r="BH76" s="84" t="s">
        <v>123</v>
      </c>
      <c r="BI76" s="585" t="s">
        <v>27</v>
      </c>
      <c r="BJ76" s="585"/>
      <c r="BK76" s="99" t="s">
        <v>124</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row>
    <row r="77" spans="1:117" ht="16" thickBot="1" x14ac:dyDescent="0.4">
      <c r="A77" s="586" t="s">
        <v>40</v>
      </c>
      <c r="B77" s="587"/>
      <c r="C77" s="587"/>
      <c r="D77" s="587"/>
      <c r="E77" s="587"/>
      <c r="F77" s="587"/>
      <c r="G77" s="587"/>
      <c r="H77" s="587"/>
      <c r="I77" s="587"/>
      <c r="J77" s="21">
        <f>(SUM(J58, J43, J37, H30, J71))*'Cumulative Budget'!$G$35</f>
        <v>0</v>
      </c>
      <c r="K77" s="193"/>
      <c r="L77" s="200">
        <f>(SUM(K71, L71, K58, L58, K43, L43, K37, L37, K30, L30))*'Cumulative Budget'!$G$35</f>
        <v>0</v>
      </c>
      <c r="M77" s="201">
        <f>SUM(J77:L77)</f>
        <v>0</v>
      </c>
      <c r="N77" s="6"/>
      <c r="P77" s="586" t="s">
        <v>40</v>
      </c>
      <c r="Q77" s="587"/>
      <c r="R77" s="587"/>
      <c r="S77" s="587"/>
      <c r="T77" s="587"/>
      <c r="U77" s="587"/>
      <c r="V77" s="587"/>
      <c r="W77" s="587"/>
      <c r="X77" s="587"/>
      <c r="Y77" s="110">
        <f>'Year 1'!AU77</f>
        <v>0</v>
      </c>
      <c r="Z77" s="204">
        <f>(SUM(Z58, Z43, Z37, X30, Z71))*'Cumulative Budget'!$G$35</f>
        <v>0</v>
      </c>
      <c r="AA77" s="205"/>
      <c r="AB77" s="206">
        <f>(SUM(AA71, AB71, AA58, AB58, AA43, AB43, AA37, AB37, AA30, AB30))*'Cumulative Budget'!$G$35</f>
        <v>0</v>
      </c>
      <c r="AC77" s="207">
        <f>SUM(Z77:AB77)</f>
        <v>0</v>
      </c>
      <c r="AD77" s="56">
        <f>M77-AC77</f>
        <v>0</v>
      </c>
      <c r="AE77" s="6"/>
      <c r="AG77" s="586" t="s">
        <v>40</v>
      </c>
      <c r="AH77" s="587"/>
      <c r="AI77" s="587"/>
      <c r="AJ77" s="587"/>
      <c r="AK77" s="587"/>
      <c r="AL77" s="587"/>
      <c r="AM77" s="587"/>
      <c r="AN77" s="587"/>
      <c r="AO77" s="587"/>
      <c r="AP77" s="68">
        <f>'Year 3'!AU77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586" t="s">
        <v>40</v>
      </c>
      <c r="AY77" s="587"/>
      <c r="AZ77" s="587"/>
      <c r="BA77" s="587"/>
      <c r="BB77" s="587"/>
      <c r="BC77" s="587"/>
      <c r="BD77" s="587"/>
      <c r="BE77" s="587"/>
      <c r="BF77" s="587"/>
      <c r="BG77" s="587"/>
      <c r="BH77" s="420">
        <f>(SUM(BH58, BH43, BH37, BH71, BF30))*'Cumulative Budget'!$G$35</f>
        <v>0</v>
      </c>
      <c r="BI77" s="421"/>
      <c r="BJ77" s="422">
        <f>(SUM(BI71, BJ71, BI58, BJ58, BI43, BJ43, BI37, BJ37, BI30, BJ30))*'Cumulative Budget'!$G$35</f>
        <v>0</v>
      </c>
      <c r="BK77" s="423">
        <f>SUM(BH77:BJ77)</f>
        <v>0</v>
      </c>
    </row>
    <row r="78" spans="1:117"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c r="AX78" s="71" t="s">
        <v>125</v>
      </c>
      <c r="AY78" s="71"/>
      <c r="AZ78" s="71"/>
      <c r="BH78" s="11"/>
      <c r="BI78" s="11"/>
      <c r="BJ78" s="11"/>
      <c r="BK78" s="11"/>
    </row>
    <row r="79" spans="1:117" s="85" customFormat="1" ht="16" thickBot="1" x14ac:dyDescent="0.4">
      <c r="A79" s="729" t="s">
        <v>126</v>
      </c>
      <c r="B79" s="730"/>
      <c r="C79" s="730"/>
      <c r="D79" s="730"/>
      <c r="E79" s="730"/>
      <c r="F79" s="730"/>
      <c r="G79" s="730"/>
      <c r="H79" s="730"/>
      <c r="I79" s="730"/>
      <c r="J79" s="17">
        <f>SUM(J77, J58, J43, J37, H30, J71)</f>
        <v>0</v>
      </c>
      <c r="K79" s="17">
        <f>SUM(L77, K58, K43, K37, K30, K71)</f>
        <v>0</v>
      </c>
      <c r="L79" s="17">
        <f>SUM(L58, L43, L37, L30, L71)</f>
        <v>0</v>
      </c>
      <c r="M79" s="18">
        <f>SUM(J79:L79)</f>
        <v>0</v>
      </c>
      <c r="N79" s="5"/>
      <c r="P79" s="588" t="s">
        <v>126</v>
      </c>
      <c r="Q79" s="589"/>
      <c r="R79" s="589"/>
      <c r="S79" s="589"/>
      <c r="T79" s="589"/>
      <c r="U79" s="589"/>
      <c r="V79" s="589"/>
      <c r="W79" s="589"/>
      <c r="X79" s="589"/>
      <c r="Y79" s="111">
        <f>'Year 3'!AU79</f>
        <v>0</v>
      </c>
      <c r="Z79" s="65">
        <f>SUM(Z77, Z58, Z43, Z37, X30, Z71)</f>
        <v>0</v>
      </c>
      <c r="AA79" s="65">
        <f>SUM(AB77, AA58, AA43, AA37, AA30, AA71)</f>
        <v>0</v>
      </c>
      <c r="AB79" s="65">
        <f>SUM(AB58, AB43, AB37, AB30, AB71)</f>
        <v>0</v>
      </c>
      <c r="AC79" s="59">
        <f>SUM(Z79:AB79)</f>
        <v>0</v>
      </c>
      <c r="AD79" s="60">
        <f>M79-AC79</f>
        <v>0</v>
      </c>
      <c r="AE79" s="5"/>
      <c r="AG79" s="642" t="s">
        <v>126</v>
      </c>
      <c r="AH79" s="643"/>
      <c r="AI79" s="643"/>
      <c r="AJ79" s="643"/>
      <c r="AK79" s="643"/>
      <c r="AL79" s="643"/>
      <c r="AM79" s="643"/>
      <c r="AN79" s="643"/>
      <c r="AO79" s="643"/>
      <c r="AP79" s="114">
        <f>'Year 3'!AU79</f>
        <v>0</v>
      </c>
      <c r="AQ79" s="52">
        <f>SUM(AQ77, AQ58, AQ43, AQ37, AO30, AQ71)</f>
        <v>0</v>
      </c>
      <c r="AR79" s="52">
        <f>SUM(AS77, AR58, AR43, AR37, AR30, AR71)</f>
        <v>0</v>
      </c>
      <c r="AS79" s="52">
        <f>SUM(AS58, AS43, AS37, AS30, AS71)</f>
        <v>0</v>
      </c>
      <c r="AT79" s="43">
        <f>SUM(AQ79:AS79)</f>
        <v>0</v>
      </c>
      <c r="AU79" s="44">
        <f>IF($S$86&lt;&gt;0, AC79+AP79-AT79, M79+AP79-AT79)</f>
        <v>0</v>
      </c>
      <c r="AX79" s="691" t="s">
        <v>126</v>
      </c>
      <c r="AY79" s="692"/>
      <c r="AZ79" s="692"/>
      <c r="BA79" s="692"/>
      <c r="BB79" s="692"/>
      <c r="BC79" s="692"/>
      <c r="BD79" s="692"/>
      <c r="BE79" s="692"/>
      <c r="BF79" s="692"/>
      <c r="BG79" s="692"/>
      <c r="BH79" s="405">
        <f>SUM(BH77, BH58, BH43, BH37, BF30, BH71)</f>
        <v>0</v>
      </c>
      <c r="BI79" s="405">
        <f>SUM(BJ77, BI58, BI43, BI37, BI30, BI71)</f>
        <v>0</v>
      </c>
      <c r="BJ79" s="405">
        <f>SUM(BJ58, BJ43, BJ37, BJ30, BJ71)</f>
        <v>0</v>
      </c>
      <c r="BK79" s="419">
        <f>SUM(BH79:BJ79)</f>
        <v>0</v>
      </c>
    </row>
    <row r="80" spans="1:117" x14ac:dyDescent="0.35">
      <c r="F80" s="3"/>
      <c r="G80" s="3"/>
      <c r="N80" s="6"/>
    </row>
    <row r="81" spans="2:62" ht="16" thickBot="1" x14ac:dyDescent="0.4">
      <c r="F81" s="3"/>
      <c r="G81" s="3"/>
      <c r="P81" s="37"/>
      <c r="Q81" s="37"/>
      <c r="R81" s="37"/>
      <c r="S81" s="37"/>
      <c r="T81" s="37"/>
      <c r="U81" s="37"/>
      <c r="V81" s="37"/>
      <c r="AG81" s="37"/>
      <c r="AH81" s="37"/>
      <c r="AI81" s="37"/>
      <c r="AJ81" s="37"/>
      <c r="AK81" s="37"/>
      <c r="AL81" s="37"/>
      <c r="AM81" s="37"/>
    </row>
    <row r="82" spans="2:62" x14ac:dyDescent="0.35">
      <c r="B82" s="617" t="s">
        <v>188</v>
      </c>
      <c r="C82" s="618"/>
      <c r="D82" s="153">
        <f>$J$79</f>
        <v>0</v>
      </c>
      <c r="F82" s="3"/>
      <c r="G82" s="3"/>
      <c r="O82" s="70"/>
      <c r="P82" s="617" t="s">
        <v>188</v>
      </c>
      <c r="Q82" s="644"/>
      <c r="R82" s="618"/>
      <c r="S82" s="154">
        <f>Z79</f>
        <v>0</v>
      </c>
      <c r="T82" s="613" t="s">
        <v>128</v>
      </c>
      <c r="U82" s="614"/>
      <c r="V82" s="86">
        <f>D82-S82</f>
        <v>0</v>
      </c>
      <c r="W82" s="26"/>
      <c r="X82" s="723"/>
      <c r="Y82" s="723"/>
      <c r="Z82" s="26"/>
      <c r="AA82" s="26"/>
      <c r="AF82" s="70"/>
      <c r="AG82" s="711" t="s">
        <v>129</v>
      </c>
      <c r="AH82" s="712"/>
      <c r="AI82" s="742">
        <f>AQ79</f>
        <v>0</v>
      </c>
      <c r="AJ82" s="743"/>
      <c r="AK82" s="613" t="s">
        <v>130</v>
      </c>
      <c r="AL82" s="614"/>
      <c r="AM82" s="132">
        <f>IF($S$86&lt;&gt;0, S82+'Year 3'!AM82-AI82, D82+'Year 3'!AM82-AI82)</f>
        <v>0</v>
      </c>
      <c r="AO82" s="136" t="s">
        <v>131</v>
      </c>
      <c r="AP82" s="648"/>
      <c r="AQ82" s="649"/>
      <c r="AR82" s="137" t="s">
        <v>132</v>
      </c>
      <c r="AS82" s="138"/>
      <c r="AX82" s="617" t="s">
        <v>328</v>
      </c>
      <c r="AY82" s="644"/>
      <c r="AZ82" s="644"/>
      <c r="BA82" s="416">
        <f>BH79</f>
        <v>0</v>
      </c>
      <c r="BB82" s="693"/>
      <c r="BC82" s="693"/>
      <c r="BD82" s="411"/>
      <c r="BF82" s="136" t="s">
        <v>131</v>
      </c>
      <c r="BG82" s="648"/>
      <c r="BH82" s="649"/>
      <c r="BI82" s="137" t="s">
        <v>132</v>
      </c>
      <c r="BJ82" s="138"/>
    </row>
    <row r="83" spans="2:62" x14ac:dyDescent="0.35">
      <c r="B83" s="619" t="s">
        <v>189</v>
      </c>
      <c r="C83" s="615"/>
      <c r="D83" s="155">
        <f>$K$79</f>
        <v>0</v>
      </c>
      <c r="F83" s="3"/>
      <c r="G83" s="3"/>
      <c r="O83" s="70"/>
      <c r="P83" s="619" t="s">
        <v>189</v>
      </c>
      <c r="Q83" s="647"/>
      <c r="R83" s="615"/>
      <c r="S83" s="156">
        <f>AA79</f>
        <v>0</v>
      </c>
      <c r="T83" s="615" t="s">
        <v>134</v>
      </c>
      <c r="U83" s="616"/>
      <c r="V83" s="115">
        <f>D83-S83</f>
        <v>0</v>
      </c>
      <c r="W83" s="26"/>
      <c r="X83" s="664"/>
      <c r="Y83" s="664"/>
      <c r="Z83" s="664"/>
      <c r="AA83" s="664"/>
      <c r="AF83" s="70"/>
      <c r="AG83" s="619" t="s">
        <v>135</v>
      </c>
      <c r="AH83" s="615"/>
      <c r="AI83" s="725">
        <f>AR79</f>
        <v>0</v>
      </c>
      <c r="AJ83" s="726"/>
      <c r="AK83" s="615" t="s">
        <v>136</v>
      </c>
      <c r="AL83" s="616"/>
      <c r="AM83" s="72">
        <f>IF($S$86&lt;&gt;0, S83+'Year 3'!AM83-AI83, D83+'Year 3'!AM83-AI83)</f>
        <v>0</v>
      </c>
      <c r="AO83" s="73" t="s">
        <v>137</v>
      </c>
      <c r="AP83" s="575"/>
      <c r="AQ83" s="575"/>
      <c r="AR83" s="575"/>
      <c r="AS83" s="641"/>
      <c r="AX83" s="645" t="s">
        <v>323</v>
      </c>
      <c r="AY83" s="646"/>
      <c r="AZ83" s="613"/>
      <c r="BA83" s="417">
        <f>BI79</f>
        <v>0</v>
      </c>
      <c r="BB83" s="693"/>
      <c r="BC83" s="693"/>
      <c r="BD83" s="411"/>
      <c r="BF83" s="73" t="s">
        <v>137</v>
      </c>
      <c r="BG83" s="575"/>
      <c r="BH83" s="575"/>
      <c r="BI83" s="575"/>
      <c r="BJ83" s="641"/>
    </row>
    <row r="84" spans="2:62" ht="16" thickBot="1" x14ac:dyDescent="0.4">
      <c r="B84" s="619" t="s">
        <v>190</v>
      </c>
      <c r="C84" s="615"/>
      <c r="D84" s="155">
        <f>$L$79</f>
        <v>0</v>
      </c>
      <c r="F84" s="3"/>
      <c r="G84" s="3"/>
      <c r="O84" s="70"/>
      <c r="P84" s="619" t="s">
        <v>190</v>
      </c>
      <c r="Q84" s="647"/>
      <c r="R84" s="615"/>
      <c r="S84" s="156">
        <f>AB79</f>
        <v>0</v>
      </c>
      <c r="T84" s="615" t="s">
        <v>139</v>
      </c>
      <c r="U84" s="616"/>
      <c r="V84" s="87">
        <f>D84-S84</f>
        <v>0</v>
      </c>
      <c r="W84" s="26"/>
      <c r="X84" s="723"/>
      <c r="Y84" s="723"/>
      <c r="Z84" s="26"/>
      <c r="AA84" s="26"/>
      <c r="AF84" s="70"/>
      <c r="AG84" s="619" t="s">
        <v>140</v>
      </c>
      <c r="AH84" s="615"/>
      <c r="AI84" s="725">
        <f>AS79</f>
        <v>0</v>
      </c>
      <c r="AJ84" s="726"/>
      <c r="AK84" s="615" t="s">
        <v>141</v>
      </c>
      <c r="AL84" s="616"/>
      <c r="AM84" s="42">
        <f>IF($S$86&lt;&gt;0, S84+'Year 3'!AM84-AI84, D84+'Year 3'!AM84-AI84)</f>
        <v>0</v>
      </c>
      <c r="AO84" s="74" t="s">
        <v>142</v>
      </c>
      <c r="AP84" s="650"/>
      <c r="AQ84" s="651"/>
      <c r="AR84" s="740" t="s">
        <v>132</v>
      </c>
      <c r="AS84" s="741"/>
      <c r="AX84" s="619" t="s">
        <v>324</v>
      </c>
      <c r="AY84" s="647"/>
      <c r="AZ84" s="615"/>
      <c r="BA84" s="417">
        <f>BJ79</f>
        <v>0</v>
      </c>
      <c r="BB84" s="693"/>
      <c r="BC84" s="693"/>
      <c r="BD84" s="411"/>
      <c r="BF84" s="74" t="s">
        <v>142</v>
      </c>
      <c r="BG84" s="650"/>
      <c r="BH84" s="651"/>
      <c r="BI84" s="75" t="s">
        <v>132</v>
      </c>
      <c r="BJ84" s="76"/>
    </row>
    <row r="85" spans="2:62" ht="16" thickBot="1" x14ac:dyDescent="0.4">
      <c r="B85" s="619" t="s">
        <v>191</v>
      </c>
      <c r="C85" s="615"/>
      <c r="D85" s="155">
        <f>$K$79+$L$79</f>
        <v>0</v>
      </c>
      <c r="F85" s="3"/>
      <c r="G85" s="3"/>
      <c r="O85" s="70"/>
      <c r="P85" s="619" t="s">
        <v>191</v>
      </c>
      <c r="Q85" s="647"/>
      <c r="R85" s="615"/>
      <c r="S85" s="156">
        <f>SUM(AA79, AB79)</f>
        <v>0</v>
      </c>
      <c r="T85" s="615" t="s">
        <v>144</v>
      </c>
      <c r="U85" s="616"/>
      <c r="V85" s="87">
        <f>D85-S85</f>
        <v>0</v>
      </c>
      <c r="AF85" s="70"/>
      <c r="AG85" s="619" t="s">
        <v>145</v>
      </c>
      <c r="AH85" s="615"/>
      <c r="AI85" s="725">
        <f>SUM(AR79, AS79)</f>
        <v>0</v>
      </c>
      <c r="AJ85" s="726"/>
      <c r="AK85" s="615" t="s">
        <v>146</v>
      </c>
      <c r="AL85" s="616"/>
      <c r="AM85" s="133">
        <f>IF($S$86&lt;&gt;0, S85+'Year 3'!AM85-AI85, D85+'Year 3'!AM85-AI85)</f>
        <v>0</v>
      </c>
      <c r="AO85" s="25"/>
      <c r="AP85" s="25"/>
      <c r="AQ85" s="25"/>
      <c r="AR85" s="25"/>
      <c r="AS85" s="25"/>
      <c r="AX85" s="619" t="s">
        <v>325</v>
      </c>
      <c r="AY85" s="647"/>
      <c r="AZ85" s="615"/>
      <c r="BA85" s="417">
        <f>SUM(BA83:BA84)</f>
        <v>0</v>
      </c>
      <c r="BB85" s="693"/>
      <c r="BC85" s="693"/>
      <c r="BD85" s="411"/>
      <c r="BF85" s="25"/>
      <c r="BG85" s="25"/>
      <c r="BH85" s="25"/>
      <c r="BI85" s="25"/>
      <c r="BJ85" s="25"/>
    </row>
    <row r="86" spans="2:62" ht="16" thickBot="1" x14ac:dyDescent="0.4">
      <c r="B86" s="619" t="s">
        <v>192</v>
      </c>
      <c r="C86" s="615"/>
      <c r="D86" s="155">
        <f>$M$79</f>
        <v>0</v>
      </c>
      <c r="F86" s="3"/>
      <c r="G86" s="3"/>
      <c r="O86" s="70"/>
      <c r="P86" s="619" t="s">
        <v>192</v>
      </c>
      <c r="Q86" s="647"/>
      <c r="R86" s="615"/>
      <c r="S86" s="156">
        <f>AC79</f>
        <v>0</v>
      </c>
      <c r="T86" s="682" t="s">
        <v>148</v>
      </c>
      <c r="U86" s="682"/>
      <c r="V86" s="106">
        <f>D86-S86</f>
        <v>0</v>
      </c>
      <c r="W86" s="724"/>
      <c r="X86" s="724"/>
      <c r="Y86" s="664"/>
      <c r="Z86" s="664"/>
      <c r="AA86" s="664"/>
      <c r="AF86" s="70"/>
      <c r="AG86" s="619" t="s">
        <v>193</v>
      </c>
      <c r="AH86" s="615"/>
      <c r="AI86" s="725">
        <f>AT79</f>
        <v>0</v>
      </c>
      <c r="AJ86" s="726"/>
      <c r="AK86" s="682" t="s">
        <v>194</v>
      </c>
      <c r="AL86" s="682"/>
      <c r="AM86" s="40">
        <f>IF($S$86&lt;&gt;0, S86+'Year 3'!AM86-AI86, D86+'Year 3'!AM86-AI86)</f>
        <v>0</v>
      </c>
      <c r="AO86" s="713" t="s">
        <v>151</v>
      </c>
      <c r="AP86" s="714"/>
      <c r="AQ86" s="708"/>
      <c r="AR86" s="709"/>
      <c r="AS86" s="710"/>
      <c r="AX86" s="677" t="s">
        <v>331</v>
      </c>
      <c r="AY86" s="679"/>
      <c r="AZ86" s="678"/>
      <c r="BA86" s="418">
        <f>BK79</f>
        <v>0</v>
      </c>
      <c r="BB86" s="693"/>
      <c r="BC86" s="693"/>
      <c r="BD86" s="411"/>
      <c r="BF86" s="684" t="s">
        <v>151</v>
      </c>
      <c r="BG86" s="685"/>
      <c r="BH86" s="639"/>
      <c r="BI86" s="639"/>
      <c r="BJ86" s="640"/>
    </row>
    <row r="87" spans="2:62" x14ac:dyDescent="0.35">
      <c r="B87" s="619" t="s">
        <v>152</v>
      </c>
      <c r="C87" s="615"/>
      <c r="D87" s="80" t="e">
        <f>L79/(L79+K79)</f>
        <v>#DIV/0!</v>
      </c>
      <c r="F87" s="3"/>
      <c r="G87" s="3"/>
      <c r="O87" s="70"/>
      <c r="P87" s="619" t="s">
        <v>152</v>
      </c>
      <c r="Q87" s="647"/>
      <c r="R87" s="615"/>
      <c r="S87" s="157" t="e">
        <f>AB79/(AA79+AB79)</f>
        <v>#DIV/0!</v>
      </c>
      <c r="T87" s="26"/>
      <c r="U87" s="26"/>
      <c r="AF87" s="70"/>
      <c r="AG87" s="619" t="s">
        <v>153</v>
      </c>
      <c r="AH87" s="615"/>
      <c r="AI87" s="727" t="e">
        <f>AQ77/AQ73</f>
        <v>#DIV/0!</v>
      </c>
      <c r="AJ87" s="728"/>
      <c r="AK87" s="131"/>
      <c r="AX87" s="693"/>
      <c r="AY87" s="693"/>
      <c r="AZ87" s="693"/>
      <c r="BA87" s="415"/>
    </row>
    <row r="88" spans="2:62" ht="16" thickBot="1" x14ac:dyDescent="0.4">
      <c r="B88" s="677" t="s">
        <v>60</v>
      </c>
      <c r="C88" s="678"/>
      <c r="D88" s="34" t="e">
        <f>$D$91 &amp; $D$92 &amp; $D$93</f>
        <v>#DIV/0!</v>
      </c>
      <c r="F88" s="3"/>
      <c r="G88" s="3"/>
      <c r="O88" s="70"/>
      <c r="P88" s="677" t="s">
        <v>60</v>
      </c>
      <c r="Q88" s="679"/>
      <c r="R88" s="678"/>
      <c r="S88" s="112" t="e">
        <f>S91 &amp; S92 &amp; S93</f>
        <v>#DIV/0!</v>
      </c>
      <c r="T88" s="26"/>
      <c r="U88" s="26"/>
      <c r="AF88" s="70"/>
      <c r="AG88" s="677" t="s">
        <v>154</v>
      </c>
      <c r="AH88" s="678"/>
      <c r="AI88" s="721" t="e">
        <f>(AS77)/(AR73+AS73)</f>
        <v>#DIV/0!</v>
      </c>
      <c r="AJ88" s="722"/>
    </row>
    <row r="89" spans="2:62" x14ac:dyDescent="0.35">
      <c r="F89" s="3"/>
      <c r="G89" s="3"/>
      <c r="S89" s="92"/>
      <c r="AG89" s="92"/>
      <c r="AH89" s="92"/>
      <c r="AI89" s="92"/>
      <c r="AJ89" s="92"/>
    </row>
    <row r="90" spans="2:62" x14ac:dyDescent="0.35">
      <c r="F90" s="3"/>
      <c r="G90" s="3"/>
    </row>
    <row r="91" spans="2:62" x14ac:dyDescent="0.35">
      <c r="D91" s="3" t="e">
        <f>D82/D82</f>
        <v>#DIV/0!</v>
      </c>
      <c r="F91" s="3"/>
      <c r="G91" s="3"/>
      <c r="S91" s="3" t="e">
        <f>S82/S82</f>
        <v>#DIV/0!</v>
      </c>
    </row>
    <row r="92" spans="2:62" x14ac:dyDescent="0.35">
      <c r="D92" s="3" t="s">
        <v>62</v>
      </c>
      <c r="F92" s="3"/>
      <c r="G92" s="3"/>
      <c r="S92" s="3" t="s">
        <v>62</v>
      </c>
    </row>
    <row r="93" spans="2:62"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75L0yynQ8PHr27NfI1JFU3mEW9zZE0CcPfphHoYEFqXO4Ho/5K03lHNl0k7lEfxPFyI0ixYBuqT98kTQDya3wg==" saltValue="KZbFm43ip21lhhimbiy2Xg==" spinCount="100000" sheet="1" formatCells="0" formatColumns="0" formatRows="0" insertColumns="0"/>
  <mergeCells count="397">
    <mergeCell ref="AX21:BK21"/>
    <mergeCell ref="AX22:AZ22"/>
    <mergeCell ref="BA22:BB22"/>
    <mergeCell ref="AX23:AZ23"/>
    <mergeCell ref="BA23:BB23"/>
    <mergeCell ref="AI25:AJ25"/>
    <mergeCell ref="AI27:AJ27"/>
    <mergeCell ref="AX19:BC19"/>
    <mergeCell ref="AY16:AZ16"/>
    <mergeCell ref="BA16:BB16"/>
    <mergeCell ref="AX3:BK3"/>
    <mergeCell ref="AX4:BK4"/>
    <mergeCell ref="BF5:BK5"/>
    <mergeCell ref="BA6:BK6"/>
    <mergeCell ref="BA7:BK7"/>
    <mergeCell ref="BA8:BK8"/>
    <mergeCell ref="AX10:BK10"/>
    <mergeCell ref="AY13:AZ13"/>
    <mergeCell ref="BA13:BB13"/>
    <mergeCell ref="AY14:AZ14"/>
    <mergeCell ref="BA14:BB14"/>
    <mergeCell ref="AY15:AZ15"/>
    <mergeCell ref="BA15:BB15"/>
    <mergeCell ref="AY17:AZ17"/>
    <mergeCell ref="BA17:BB17"/>
    <mergeCell ref="AX18:AZ18"/>
    <mergeCell ref="BA18:BB18"/>
    <mergeCell ref="AX5:AZ5"/>
    <mergeCell ref="BA5:BD5"/>
    <mergeCell ref="AX6:AZ6"/>
    <mergeCell ref="AX7:AZ7"/>
    <mergeCell ref="AX8:AZ8"/>
    <mergeCell ref="AX11:AZ11"/>
    <mergeCell ref="BA11:BB11"/>
    <mergeCell ref="AY12:AZ12"/>
    <mergeCell ref="BA12:BB12"/>
    <mergeCell ref="BB85:BC85"/>
    <mergeCell ref="BB86:BC86"/>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BI76:BJ76"/>
    <mergeCell ref="AY69:BG69"/>
    <mergeCell ref="AY70:BG70"/>
    <mergeCell ref="AX71:BG71"/>
    <mergeCell ref="AX73:BG73"/>
    <mergeCell ref="AX74:BG74"/>
    <mergeCell ref="AX76:BG76"/>
    <mergeCell ref="AX77:BG77"/>
    <mergeCell ref="AX79:BG79"/>
    <mergeCell ref="AX60:BG60"/>
    <mergeCell ref="AY61:BG61"/>
    <mergeCell ref="AY62:BG62"/>
    <mergeCell ref="AY63:BG63"/>
    <mergeCell ref="AY64:BG64"/>
    <mergeCell ref="AY65:BG65"/>
    <mergeCell ref="AY66:BG66"/>
    <mergeCell ref="AY67:BG67"/>
    <mergeCell ref="AY68:BG68"/>
    <mergeCell ref="AY50:BG50"/>
    <mergeCell ref="AY51:BG51"/>
    <mergeCell ref="AY52:BG52"/>
    <mergeCell ref="AY53:BG53"/>
    <mergeCell ref="AY54:BG54"/>
    <mergeCell ref="AY55:BG55"/>
    <mergeCell ref="AY56:BG56"/>
    <mergeCell ref="AY57:BG57"/>
    <mergeCell ref="AX58:BG58"/>
    <mergeCell ref="AY40:BG40"/>
    <mergeCell ref="AY41:BG41"/>
    <mergeCell ref="AY42:BG42"/>
    <mergeCell ref="AX43:BG43"/>
    <mergeCell ref="AX45:BG45"/>
    <mergeCell ref="AY46:BG46"/>
    <mergeCell ref="AY47:BG47"/>
    <mergeCell ref="AY48:BG48"/>
    <mergeCell ref="AY49:BG49"/>
    <mergeCell ref="AX32:BK32"/>
    <mergeCell ref="AX30:BC30"/>
    <mergeCell ref="AX33:BG33"/>
    <mergeCell ref="AY34:BG34"/>
    <mergeCell ref="AY35:BG35"/>
    <mergeCell ref="AY36:BG36"/>
    <mergeCell ref="AX37:BG37"/>
    <mergeCell ref="AX39:BG39"/>
    <mergeCell ref="AX24:AZ24"/>
    <mergeCell ref="BA24:BB24"/>
    <mergeCell ref="AX25:AZ25"/>
    <mergeCell ref="BA25:BB25"/>
    <mergeCell ref="AX26:AZ26"/>
    <mergeCell ref="BA26:BB26"/>
    <mergeCell ref="AX27:AZ27"/>
    <mergeCell ref="BA27:BB27"/>
    <mergeCell ref="AX28:AZ28"/>
    <mergeCell ref="BA28:BB28"/>
    <mergeCell ref="AX29:BK29"/>
    <mergeCell ref="A24:B24"/>
    <mergeCell ref="C24:D24"/>
    <mergeCell ref="A37:I37"/>
    <mergeCell ref="B46:I46"/>
    <mergeCell ref="B47:I47"/>
    <mergeCell ref="B48:I48"/>
    <mergeCell ref="B49:I49"/>
    <mergeCell ref="B50:I50"/>
    <mergeCell ref="P37:X37"/>
    <mergeCell ref="P24:Q24"/>
    <mergeCell ref="R24:S24"/>
    <mergeCell ref="P33:X33"/>
    <mergeCell ref="Q42:X42"/>
    <mergeCell ref="C26:D26"/>
    <mergeCell ref="A27:B27"/>
    <mergeCell ref="C25:D25"/>
    <mergeCell ref="B40:I40"/>
    <mergeCell ref="B41:I41"/>
    <mergeCell ref="A39:I39"/>
    <mergeCell ref="B36:I36"/>
    <mergeCell ref="B42:I42"/>
    <mergeCell ref="B35:I35"/>
    <mergeCell ref="A43:I43"/>
    <mergeCell ref="A32:M32"/>
    <mergeCell ref="A58:I58"/>
    <mergeCell ref="B52:I52"/>
    <mergeCell ref="B53:I53"/>
    <mergeCell ref="B55:I55"/>
    <mergeCell ref="A60:I60"/>
    <mergeCell ref="B56:I56"/>
    <mergeCell ref="B57:I57"/>
    <mergeCell ref="B54:I54"/>
    <mergeCell ref="B51:I51"/>
    <mergeCell ref="C11:D11"/>
    <mergeCell ref="A6:B6"/>
    <mergeCell ref="A7:B7"/>
    <mergeCell ref="A8:B8"/>
    <mergeCell ref="C16:D16"/>
    <mergeCell ref="B82:C82"/>
    <mergeCell ref="B83:C83"/>
    <mergeCell ref="B61:I61"/>
    <mergeCell ref="B62:I62"/>
    <mergeCell ref="A79:I79"/>
    <mergeCell ref="A74:I74"/>
    <mergeCell ref="A77:I77"/>
    <mergeCell ref="A76:I76"/>
    <mergeCell ref="B69:I69"/>
    <mergeCell ref="B70:I70"/>
    <mergeCell ref="B63:I63"/>
    <mergeCell ref="B64:I64"/>
    <mergeCell ref="B65:I65"/>
    <mergeCell ref="B66:I66"/>
    <mergeCell ref="B67:I67"/>
    <mergeCell ref="B68:I68"/>
    <mergeCell ref="A45:I45"/>
    <mergeCell ref="A71:I71"/>
    <mergeCell ref="A73:I73"/>
    <mergeCell ref="C17:D17"/>
    <mergeCell ref="C14:D14"/>
    <mergeCell ref="C15:D15"/>
    <mergeCell ref="C6:M6"/>
    <mergeCell ref="C8:M8"/>
    <mergeCell ref="R17:S17"/>
    <mergeCell ref="AI17:AJ17"/>
    <mergeCell ref="A3:M3"/>
    <mergeCell ref="P3:AD3"/>
    <mergeCell ref="AG3:AU3"/>
    <mergeCell ref="AI8:AU8"/>
    <mergeCell ref="A10:M10"/>
    <mergeCell ref="P10:AD10"/>
    <mergeCell ref="AG10:AU10"/>
    <mergeCell ref="R11:S11"/>
    <mergeCell ref="AI11:AJ11"/>
    <mergeCell ref="R12:S12"/>
    <mergeCell ref="AI12:AJ12"/>
    <mergeCell ref="R13:S13"/>
    <mergeCell ref="AI13:AJ13"/>
    <mergeCell ref="R14:S14"/>
    <mergeCell ref="AI14:AJ14"/>
    <mergeCell ref="C12:D12"/>
    <mergeCell ref="C13:D13"/>
    <mergeCell ref="B84:C84"/>
    <mergeCell ref="AK85:AL85"/>
    <mergeCell ref="B88:C88"/>
    <mergeCell ref="B86:C86"/>
    <mergeCell ref="B87:C87"/>
    <mergeCell ref="B85:C85"/>
    <mergeCell ref="AK86:AL86"/>
    <mergeCell ref="AI83:AJ83"/>
    <mergeCell ref="AI86:AJ86"/>
    <mergeCell ref="AI87:AJ87"/>
    <mergeCell ref="AI84:AJ84"/>
    <mergeCell ref="AI85:AJ85"/>
    <mergeCell ref="AK83:AL83"/>
    <mergeCell ref="AK84:AL84"/>
    <mergeCell ref="P84:R84"/>
    <mergeCell ref="T84:U84"/>
    <mergeCell ref="X84:Y84"/>
    <mergeCell ref="AG84:AH84"/>
    <mergeCell ref="AI88:AJ88"/>
    <mergeCell ref="P87:R87"/>
    <mergeCell ref="AG87:AH87"/>
    <mergeCell ref="P88:R88"/>
    <mergeCell ref="AG88:AH88"/>
    <mergeCell ref="P83:R83"/>
    <mergeCell ref="A22:B22"/>
    <mergeCell ref="C22:D22"/>
    <mergeCell ref="A18:B18"/>
    <mergeCell ref="AI22:AJ22"/>
    <mergeCell ref="AI23:AJ23"/>
    <mergeCell ref="P18:Q18"/>
    <mergeCell ref="R18:S18"/>
    <mergeCell ref="AG18:AH18"/>
    <mergeCell ref="A21:M21"/>
    <mergeCell ref="P21:AC21"/>
    <mergeCell ref="AG21:AT21"/>
    <mergeCell ref="P22:Q22"/>
    <mergeCell ref="R22:S22"/>
    <mergeCell ref="AG22:AH22"/>
    <mergeCell ref="P23:Q23"/>
    <mergeCell ref="R23:S23"/>
    <mergeCell ref="AG23:AH23"/>
    <mergeCell ref="A23:B23"/>
    <mergeCell ref="C23:D23"/>
    <mergeCell ref="C18:D18"/>
    <mergeCell ref="AI18:AJ18"/>
    <mergeCell ref="P19:T19"/>
    <mergeCell ref="A19:E19"/>
    <mergeCell ref="AG19:AK19"/>
    <mergeCell ref="A30:E30"/>
    <mergeCell ref="B34:I34"/>
    <mergeCell ref="P30:T30"/>
    <mergeCell ref="A33:I33"/>
    <mergeCell ref="A25:B25"/>
    <mergeCell ref="A26:B26"/>
    <mergeCell ref="C27:D27"/>
    <mergeCell ref="C28:D28"/>
    <mergeCell ref="R28:S28"/>
    <mergeCell ref="A29:M29"/>
    <mergeCell ref="P29:AD29"/>
    <mergeCell ref="Q62:X62"/>
    <mergeCell ref="AH62:AO62"/>
    <mergeCell ref="AH46:AO46"/>
    <mergeCell ref="AH47:AO47"/>
    <mergeCell ref="AH48:AO48"/>
    <mergeCell ref="AH49:AO49"/>
    <mergeCell ref="AH50:AO50"/>
    <mergeCell ref="Q50:X50"/>
    <mergeCell ref="Q51:X51"/>
    <mergeCell ref="Q52:X52"/>
    <mergeCell ref="AH51:AO51"/>
    <mergeCell ref="Q54:X54"/>
    <mergeCell ref="AH54:AO54"/>
    <mergeCell ref="AH42:AO42"/>
    <mergeCell ref="P43:X43"/>
    <mergeCell ref="AG43:AO43"/>
    <mergeCell ref="P58:X58"/>
    <mergeCell ref="AG58:AO58"/>
    <mergeCell ref="P60:X60"/>
    <mergeCell ref="AG60:AO60"/>
    <mergeCell ref="Q61:X61"/>
    <mergeCell ref="AH61:AO61"/>
    <mergeCell ref="AH52:AO52"/>
    <mergeCell ref="AH53:AO53"/>
    <mergeCell ref="AH55:AO55"/>
    <mergeCell ref="AH56:AO56"/>
    <mergeCell ref="AH57:AO57"/>
    <mergeCell ref="Q46:X46"/>
    <mergeCell ref="Q47:X47"/>
    <mergeCell ref="P45:X45"/>
    <mergeCell ref="AG45:AO45"/>
    <mergeCell ref="Q48:X48"/>
    <mergeCell ref="Q49:X49"/>
    <mergeCell ref="Q53:X53"/>
    <mergeCell ref="Q55:X55"/>
    <mergeCell ref="Q56:X56"/>
    <mergeCell ref="Q57:X57"/>
    <mergeCell ref="P8:Q8"/>
    <mergeCell ref="R8:AD8"/>
    <mergeCell ref="AG8:AH8"/>
    <mergeCell ref="AI82:AJ82"/>
    <mergeCell ref="P79:X79"/>
    <mergeCell ref="Q67:X67"/>
    <mergeCell ref="AH67:AO67"/>
    <mergeCell ref="Q68:X68"/>
    <mergeCell ref="AH68:AO68"/>
    <mergeCell ref="Q69:X69"/>
    <mergeCell ref="AH69:AO69"/>
    <mergeCell ref="Q70:X70"/>
    <mergeCell ref="AH70:AO70"/>
    <mergeCell ref="P71:X71"/>
    <mergeCell ref="AG71:AO71"/>
    <mergeCell ref="P73:X73"/>
    <mergeCell ref="AG73:AO73"/>
    <mergeCell ref="P74:X74"/>
    <mergeCell ref="AK82:AL82"/>
    <mergeCell ref="AG77:AO77"/>
    <mergeCell ref="AG79:AO79"/>
    <mergeCell ref="P82:R82"/>
    <mergeCell ref="T82:U82"/>
    <mergeCell ref="X82:Y82"/>
    <mergeCell ref="P6:Q6"/>
    <mergeCell ref="R6:AD6"/>
    <mergeCell ref="AG6:AH6"/>
    <mergeCell ref="AI6:AU6"/>
    <mergeCell ref="C7:M7"/>
    <mergeCell ref="P7:Q7"/>
    <mergeCell ref="R7:AD7"/>
    <mergeCell ref="AG7:AH7"/>
    <mergeCell ref="AI7:AU7"/>
    <mergeCell ref="A4:M4"/>
    <mergeCell ref="P4:AD4"/>
    <mergeCell ref="AG4:AU4"/>
    <mergeCell ref="H5:M5"/>
    <mergeCell ref="P5:Q5"/>
    <mergeCell ref="R5:V5"/>
    <mergeCell ref="X5:AD5"/>
    <mergeCell ref="AG5:AH5"/>
    <mergeCell ref="AI5:AM5"/>
    <mergeCell ref="AO5:AU5"/>
    <mergeCell ref="A5:B5"/>
    <mergeCell ref="C5:F5"/>
    <mergeCell ref="R15:S15"/>
    <mergeCell ref="AI15:AJ15"/>
    <mergeCell ref="R16:S16"/>
    <mergeCell ref="AI16:AJ16"/>
    <mergeCell ref="AG24:AH24"/>
    <mergeCell ref="P39:X39"/>
    <mergeCell ref="AG39:AO39"/>
    <mergeCell ref="Q40:X40"/>
    <mergeCell ref="AH40:AO40"/>
    <mergeCell ref="AI24:AJ24"/>
    <mergeCell ref="Q34:X34"/>
    <mergeCell ref="AH34:AO34"/>
    <mergeCell ref="Q35:X35"/>
    <mergeCell ref="P32:AC32"/>
    <mergeCell ref="AG32:AT32"/>
    <mergeCell ref="AG29:AU29"/>
    <mergeCell ref="AG33:AO33"/>
    <mergeCell ref="Q41:X41"/>
    <mergeCell ref="AH41:AO41"/>
    <mergeCell ref="AI28:AJ28"/>
    <mergeCell ref="AI26:AJ26"/>
    <mergeCell ref="P25:Q25"/>
    <mergeCell ref="R25:S25"/>
    <mergeCell ref="AG25:AH25"/>
    <mergeCell ref="P26:Q26"/>
    <mergeCell ref="R26:S26"/>
    <mergeCell ref="AG26:AH26"/>
    <mergeCell ref="P27:Q27"/>
    <mergeCell ref="R27:S27"/>
    <mergeCell ref="AG27:AH27"/>
    <mergeCell ref="AH35:AO35"/>
    <mergeCell ref="Q36:X36"/>
    <mergeCell ref="AH36:AO36"/>
    <mergeCell ref="AG37:AO37"/>
    <mergeCell ref="AG30:AK30"/>
    <mergeCell ref="K76:L76"/>
    <mergeCell ref="P76:X76"/>
    <mergeCell ref="AA76:AB76"/>
    <mergeCell ref="AG76:AO76"/>
    <mergeCell ref="AR76:AS76"/>
    <mergeCell ref="Q66:X66"/>
    <mergeCell ref="AH66:AO66"/>
    <mergeCell ref="Q65:X65"/>
    <mergeCell ref="AH65:AO65"/>
    <mergeCell ref="AP82:AQ82"/>
    <mergeCell ref="Q63:X63"/>
    <mergeCell ref="AH63:AO63"/>
    <mergeCell ref="AG74:AO74"/>
    <mergeCell ref="Q64:X64"/>
    <mergeCell ref="AH64:AO64"/>
    <mergeCell ref="X83:AA83"/>
    <mergeCell ref="AG83:AH83"/>
    <mergeCell ref="AP83:AS83"/>
    <mergeCell ref="T83:U83"/>
    <mergeCell ref="P77:X77"/>
    <mergeCell ref="AG82:AH82"/>
    <mergeCell ref="AP84:AQ84"/>
    <mergeCell ref="AR84:AS84"/>
    <mergeCell ref="P85:R85"/>
    <mergeCell ref="T85:U85"/>
    <mergeCell ref="AG85:AH85"/>
    <mergeCell ref="P86:R86"/>
    <mergeCell ref="T86:U86"/>
    <mergeCell ref="W86:X86"/>
    <mergeCell ref="Y86:AA86"/>
    <mergeCell ref="AG86:AH86"/>
    <mergeCell ref="AO86:AP86"/>
    <mergeCell ref="AQ86:AS86"/>
  </mergeCells>
  <conditionalFormatting sqref="AU1:AU1048576">
    <cfRule type="cellIs" dxfId="113" priority="3" operator="lessThanOrEqual">
      <formula>-10000</formula>
    </cfRule>
  </conditionalFormatting>
  <dataValidations count="1">
    <dataValidation allowBlank="1" showErrorMessage="1" sqref="R18:S18 AI18:AJ18 C18:D18" xr:uid="{455E97CE-B33E-498C-A124-282FBF736BE7}"/>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EC232"/>
  <sheetViews>
    <sheetView showGridLines="0" topLeftCell="A41" zoomScale="80" zoomScaleNormal="80" workbookViewId="0">
      <selection activeCell="C6" sqref="C6:M6"/>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49" width="0" style="3" hidden="1" customWidth="1"/>
    <col min="50" max="50" width="6" style="3" hidden="1" customWidth="1"/>
    <col min="51" max="51" width="55.08984375" style="3" hidden="1" customWidth="1"/>
    <col min="52" max="53" width="11.90625" style="3" hidden="1" customWidth="1"/>
    <col min="54" max="63" width="27.81640625" style="3" hidden="1" customWidth="1"/>
    <col min="64" max="64" width="9.1796875" style="3" hidden="1" customWidth="1"/>
    <col min="65" max="65" width="6" style="3" customWidth="1"/>
    <col min="66" max="16384" width="8.54296875" style="3"/>
  </cols>
  <sheetData>
    <row r="1" spans="1:63" x14ac:dyDescent="0.35">
      <c r="F1" s="3"/>
      <c r="G1" s="3"/>
    </row>
    <row r="2" spans="1:63" ht="16" thickBot="1" x14ac:dyDescent="0.4">
      <c r="F2" s="3"/>
      <c r="G2" s="3"/>
    </row>
    <row r="3" spans="1:63" s="91" customFormat="1" x14ac:dyDescent="0.35">
      <c r="A3" s="737" t="s">
        <v>77</v>
      </c>
      <c r="B3" s="738"/>
      <c r="C3" s="738"/>
      <c r="D3" s="738"/>
      <c r="E3" s="738"/>
      <c r="F3" s="738"/>
      <c r="G3" s="738"/>
      <c r="H3" s="738"/>
      <c r="I3" s="738"/>
      <c r="J3" s="738"/>
      <c r="K3" s="738"/>
      <c r="L3" s="738"/>
      <c r="M3" s="739"/>
      <c r="P3" s="715" t="s">
        <v>195</v>
      </c>
      <c r="Q3" s="716"/>
      <c r="R3" s="716"/>
      <c r="S3" s="716"/>
      <c r="T3" s="716"/>
      <c r="U3" s="716"/>
      <c r="V3" s="716"/>
      <c r="W3" s="716"/>
      <c r="X3" s="716"/>
      <c r="Y3" s="716"/>
      <c r="Z3" s="716"/>
      <c r="AA3" s="716"/>
      <c r="AB3" s="716"/>
      <c r="AC3" s="716"/>
      <c r="AD3" s="717"/>
      <c r="AG3" s="734" t="s">
        <v>196</v>
      </c>
      <c r="AH3" s="735"/>
      <c r="AI3" s="735"/>
      <c r="AJ3" s="735"/>
      <c r="AK3" s="735"/>
      <c r="AL3" s="735"/>
      <c r="AM3" s="735"/>
      <c r="AN3" s="735"/>
      <c r="AO3" s="735"/>
      <c r="AP3" s="735"/>
      <c r="AQ3" s="735"/>
      <c r="AR3" s="735"/>
      <c r="AS3" s="735"/>
      <c r="AT3" s="735"/>
      <c r="AU3" s="736"/>
      <c r="AX3" s="700" t="s">
        <v>322</v>
      </c>
      <c r="AY3" s="701"/>
      <c r="AZ3" s="701"/>
      <c r="BA3" s="701"/>
      <c r="BB3" s="701"/>
      <c r="BC3" s="701"/>
      <c r="BD3" s="701"/>
      <c r="BE3" s="701"/>
      <c r="BF3" s="701"/>
      <c r="BG3" s="701"/>
      <c r="BH3" s="701"/>
      <c r="BI3" s="701"/>
      <c r="BJ3" s="701"/>
      <c r="BK3" s="702"/>
    </row>
    <row r="4" spans="1:63" s="91" customFormat="1" x14ac:dyDescent="0.35">
      <c r="A4" s="574" t="s">
        <v>17</v>
      </c>
      <c r="B4" s="575"/>
      <c r="C4" s="575"/>
      <c r="D4" s="575"/>
      <c r="E4" s="575"/>
      <c r="F4" s="575"/>
      <c r="G4" s="575"/>
      <c r="H4" s="575"/>
      <c r="I4" s="575"/>
      <c r="J4" s="575"/>
      <c r="K4" s="575"/>
      <c r="L4" s="575"/>
      <c r="M4" s="641"/>
      <c r="P4" s="574" t="s">
        <v>197</v>
      </c>
      <c r="Q4" s="575"/>
      <c r="R4" s="575"/>
      <c r="S4" s="575"/>
      <c r="T4" s="575"/>
      <c r="U4" s="575"/>
      <c r="V4" s="575"/>
      <c r="W4" s="575"/>
      <c r="X4" s="575"/>
      <c r="Y4" s="575"/>
      <c r="Z4" s="575"/>
      <c r="AA4" s="575"/>
      <c r="AB4" s="575"/>
      <c r="AC4" s="575"/>
      <c r="AD4" s="641"/>
      <c r="AG4" s="574" t="s">
        <v>47</v>
      </c>
      <c r="AH4" s="575"/>
      <c r="AI4" s="575"/>
      <c r="AJ4" s="575"/>
      <c r="AK4" s="575"/>
      <c r="AL4" s="575"/>
      <c r="AM4" s="575"/>
      <c r="AN4" s="575"/>
      <c r="AO4" s="575"/>
      <c r="AP4" s="575"/>
      <c r="AQ4" s="575"/>
      <c r="AR4" s="575"/>
      <c r="AS4" s="575"/>
      <c r="AT4" s="575"/>
      <c r="AU4" s="641"/>
      <c r="AX4" s="628" t="s">
        <v>19</v>
      </c>
      <c r="AY4" s="576"/>
      <c r="AZ4" s="576"/>
      <c r="BA4" s="576"/>
      <c r="BB4" s="576"/>
      <c r="BC4" s="576"/>
      <c r="BD4" s="576"/>
      <c r="BE4" s="576"/>
      <c r="BF4" s="576"/>
      <c r="BG4" s="576"/>
      <c r="BH4" s="576"/>
      <c r="BI4" s="576"/>
      <c r="BJ4" s="576"/>
      <c r="BK4" s="629"/>
    </row>
    <row r="5" spans="1:63" s="91" customFormat="1" x14ac:dyDescent="0.35">
      <c r="A5" s="574" t="s">
        <v>198</v>
      </c>
      <c r="B5" s="575"/>
      <c r="C5" s="622"/>
      <c r="D5" s="622"/>
      <c r="E5" s="622"/>
      <c r="F5" s="622"/>
      <c r="G5" s="95" t="s">
        <v>199</v>
      </c>
      <c r="H5" s="622"/>
      <c r="I5" s="622"/>
      <c r="J5" s="622"/>
      <c r="K5" s="622"/>
      <c r="L5" s="622"/>
      <c r="M5" s="630"/>
      <c r="P5" s="574" t="s">
        <v>198</v>
      </c>
      <c r="Q5" s="575"/>
      <c r="R5" s="622"/>
      <c r="S5" s="622"/>
      <c r="T5" s="622"/>
      <c r="U5" s="622"/>
      <c r="V5" s="622"/>
      <c r="W5" s="95" t="s">
        <v>199</v>
      </c>
      <c r="X5" s="622"/>
      <c r="Y5" s="622"/>
      <c r="Z5" s="622"/>
      <c r="AA5" s="622"/>
      <c r="AB5" s="622"/>
      <c r="AC5" s="622"/>
      <c r="AD5" s="630"/>
      <c r="AG5" s="574" t="s">
        <v>198</v>
      </c>
      <c r="AH5" s="575"/>
      <c r="AI5" s="622"/>
      <c r="AJ5" s="622"/>
      <c r="AK5" s="622"/>
      <c r="AL5" s="622"/>
      <c r="AM5" s="622"/>
      <c r="AN5" s="95" t="s">
        <v>199</v>
      </c>
      <c r="AO5" s="622"/>
      <c r="AP5" s="622"/>
      <c r="AQ5" s="622"/>
      <c r="AR5" s="622"/>
      <c r="AS5" s="622"/>
      <c r="AT5" s="622"/>
      <c r="AU5" s="630"/>
      <c r="AX5" s="574" t="s">
        <v>326</v>
      </c>
      <c r="AY5" s="575"/>
      <c r="AZ5" s="575"/>
      <c r="BA5" s="622"/>
      <c r="BB5" s="622"/>
      <c r="BC5" s="622"/>
      <c r="BD5" s="622"/>
      <c r="BE5" s="95" t="s">
        <v>327</v>
      </c>
      <c r="BF5" s="622"/>
      <c r="BG5" s="622"/>
      <c r="BH5" s="622"/>
      <c r="BI5" s="622"/>
      <c r="BJ5" s="622"/>
      <c r="BK5" s="630"/>
    </row>
    <row r="6" spans="1:63" s="25" customFormat="1" x14ac:dyDescent="0.35">
      <c r="A6" s="574" t="s">
        <v>5</v>
      </c>
      <c r="B6" s="575"/>
      <c r="C6" s="623">
        <f>'Cumulative Budget'!E5</f>
        <v>0</v>
      </c>
      <c r="D6" s="623"/>
      <c r="E6" s="623"/>
      <c r="F6" s="623"/>
      <c r="G6" s="623"/>
      <c r="H6" s="623"/>
      <c r="I6" s="623"/>
      <c r="J6" s="623"/>
      <c r="K6" s="623"/>
      <c r="L6" s="623"/>
      <c r="M6" s="631"/>
      <c r="P6" s="574" t="s">
        <v>5</v>
      </c>
      <c r="Q6" s="575"/>
      <c r="R6" s="623">
        <f>'Cumulative Budget'!E5</f>
        <v>0</v>
      </c>
      <c r="S6" s="623"/>
      <c r="T6" s="623"/>
      <c r="U6" s="623"/>
      <c r="V6" s="623"/>
      <c r="W6" s="623"/>
      <c r="X6" s="623"/>
      <c r="Y6" s="623"/>
      <c r="Z6" s="623"/>
      <c r="AA6" s="623"/>
      <c r="AB6" s="623"/>
      <c r="AC6" s="623"/>
      <c r="AD6" s="631"/>
      <c r="AG6" s="574" t="s">
        <v>5</v>
      </c>
      <c r="AH6" s="575"/>
      <c r="AI6" s="623">
        <f>'Cumulative Budget'!E5</f>
        <v>0</v>
      </c>
      <c r="AJ6" s="623"/>
      <c r="AK6" s="623"/>
      <c r="AL6" s="623"/>
      <c r="AM6" s="623"/>
      <c r="AN6" s="623"/>
      <c r="AO6" s="623"/>
      <c r="AP6" s="623"/>
      <c r="AQ6" s="623"/>
      <c r="AR6" s="623"/>
      <c r="AS6" s="623"/>
      <c r="AT6" s="623"/>
      <c r="AU6" s="631"/>
      <c r="AX6" s="574" t="s">
        <v>5</v>
      </c>
      <c r="AY6" s="575"/>
      <c r="AZ6" s="575"/>
      <c r="BA6" s="623">
        <f>'Cumulative Budget'!E5</f>
        <v>0</v>
      </c>
      <c r="BB6" s="623"/>
      <c r="BC6" s="623"/>
      <c r="BD6" s="623"/>
      <c r="BE6" s="623"/>
      <c r="BF6" s="623"/>
      <c r="BG6" s="623"/>
      <c r="BH6" s="623"/>
      <c r="BI6" s="623"/>
      <c r="BJ6" s="623"/>
      <c r="BK6" s="631"/>
    </row>
    <row r="7" spans="1:63" s="25" customFormat="1" x14ac:dyDescent="0.35">
      <c r="A7" s="574" t="s">
        <v>82</v>
      </c>
      <c r="B7" s="575"/>
      <c r="C7" s="623">
        <f>'Cumulative Budget'!E6</f>
        <v>0</v>
      </c>
      <c r="D7" s="623"/>
      <c r="E7" s="623"/>
      <c r="F7" s="623"/>
      <c r="G7" s="623"/>
      <c r="H7" s="623"/>
      <c r="I7" s="623"/>
      <c r="J7" s="623"/>
      <c r="K7" s="623"/>
      <c r="L7" s="623"/>
      <c r="M7" s="631"/>
      <c r="P7" s="574" t="s">
        <v>82</v>
      </c>
      <c r="Q7" s="575"/>
      <c r="R7" s="623">
        <f>'Cumulative Budget'!E6</f>
        <v>0</v>
      </c>
      <c r="S7" s="623"/>
      <c r="T7" s="623"/>
      <c r="U7" s="623"/>
      <c r="V7" s="623"/>
      <c r="W7" s="623"/>
      <c r="X7" s="623"/>
      <c r="Y7" s="623"/>
      <c r="Z7" s="623"/>
      <c r="AA7" s="623"/>
      <c r="AB7" s="623"/>
      <c r="AC7" s="623"/>
      <c r="AD7" s="631"/>
      <c r="AG7" s="574" t="s">
        <v>82</v>
      </c>
      <c r="AH7" s="575"/>
      <c r="AI7" s="623">
        <f>'Cumulative Budget'!E6</f>
        <v>0</v>
      </c>
      <c r="AJ7" s="623"/>
      <c r="AK7" s="623"/>
      <c r="AL7" s="623"/>
      <c r="AM7" s="623"/>
      <c r="AN7" s="623"/>
      <c r="AO7" s="623"/>
      <c r="AP7" s="623"/>
      <c r="AQ7" s="623"/>
      <c r="AR7" s="623"/>
      <c r="AS7" s="623"/>
      <c r="AT7" s="623"/>
      <c r="AU7" s="631"/>
      <c r="AX7" s="574" t="s">
        <v>82</v>
      </c>
      <c r="AY7" s="575"/>
      <c r="AZ7" s="575"/>
      <c r="BA7" s="623">
        <f>'Cumulative Budget'!E6</f>
        <v>0</v>
      </c>
      <c r="BB7" s="623"/>
      <c r="BC7" s="623"/>
      <c r="BD7" s="623"/>
      <c r="BE7" s="623"/>
      <c r="BF7" s="623"/>
      <c r="BG7" s="623"/>
      <c r="BH7" s="623"/>
      <c r="BI7" s="623"/>
      <c r="BJ7" s="623"/>
      <c r="BK7" s="631"/>
    </row>
    <row r="8" spans="1:63" s="25" customFormat="1" ht="16" thickBot="1" x14ac:dyDescent="0.4">
      <c r="A8" s="634" t="s">
        <v>7</v>
      </c>
      <c r="B8" s="635"/>
      <c r="C8" s="636">
        <f>'Cumulative Budget'!E7</f>
        <v>0</v>
      </c>
      <c r="D8" s="636"/>
      <c r="E8" s="636"/>
      <c r="F8" s="636"/>
      <c r="G8" s="636"/>
      <c r="H8" s="636"/>
      <c r="I8" s="636"/>
      <c r="J8" s="636"/>
      <c r="K8" s="636"/>
      <c r="L8" s="636"/>
      <c r="M8" s="637"/>
      <c r="P8" s="634" t="s">
        <v>7</v>
      </c>
      <c r="Q8" s="635"/>
      <c r="R8" s="636">
        <f>'Cumulative Budget'!E7</f>
        <v>0</v>
      </c>
      <c r="S8" s="636"/>
      <c r="T8" s="636"/>
      <c r="U8" s="636"/>
      <c r="V8" s="636"/>
      <c r="W8" s="636"/>
      <c r="X8" s="636"/>
      <c r="Y8" s="636"/>
      <c r="Z8" s="636"/>
      <c r="AA8" s="636"/>
      <c r="AB8" s="636"/>
      <c r="AC8" s="636"/>
      <c r="AD8" s="637"/>
      <c r="AG8" s="634" t="s">
        <v>7</v>
      </c>
      <c r="AH8" s="635"/>
      <c r="AI8" s="636">
        <f>'Cumulative Budget'!E7</f>
        <v>0</v>
      </c>
      <c r="AJ8" s="636"/>
      <c r="AK8" s="636"/>
      <c r="AL8" s="636"/>
      <c r="AM8" s="636"/>
      <c r="AN8" s="636"/>
      <c r="AO8" s="636"/>
      <c r="AP8" s="636"/>
      <c r="AQ8" s="636"/>
      <c r="AR8" s="636"/>
      <c r="AS8" s="636"/>
      <c r="AT8" s="636"/>
      <c r="AU8" s="637"/>
      <c r="AX8" s="634" t="s">
        <v>7</v>
      </c>
      <c r="AY8" s="635"/>
      <c r="AZ8" s="635"/>
      <c r="BA8" s="703">
        <f>'Cumulative Budget'!E7</f>
        <v>0</v>
      </c>
      <c r="BB8" s="703"/>
      <c r="BC8" s="703"/>
      <c r="BD8" s="703"/>
      <c r="BE8" s="703"/>
      <c r="BF8" s="703"/>
      <c r="BG8" s="703"/>
      <c r="BH8" s="703"/>
      <c r="BI8" s="703"/>
      <c r="BJ8" s="703"/>
      <c r="BK8" s="704"/>
    </row>
    <row r="9" spans="1:63" ht="16" thickBot="1" x14ac:dyDescent="0.4">
      <c r="F9" s="3"/>
      <c r="G9" s="3"/>
      <c r="AX9" s="37"/>
      <c r="BA9" s="395"/>
      <c r="BB9" s="395"/>
      <c r="BC9" s="395"/>
      <c r="BD9" s="395"/>
      <c r="BE9" s="395"/>
      <c r="BF9" s="395"/>
      <c r="BG9" s="395"/>
      <c r="BH9" s="395"/>
      <c r="BI9" s="395"/>
      <c r="BJ9" s="395"/>
      <c r="BK9" s="395"/>
    </row>
    <row r="10" spans="1:63" s="20" customFormat="1" x14ac:dyDescent="0.35">
      <c r="A10" s="580" t="s">
        <v>83</v>
      </c>
      <c r="B10" s="581"/>
      <c r="C10" s="581"/>
      <c r="D10" s="581"/>
      <c r="E10" s="581"/>
      <c r="F10" s="581"/>
      <c r="G10" s="581"/>
      <c r="H10" s="581"/>
      <c r="I10" s="581"/>
      <c r="J10" s="581"/>
      <c r="K10" s="581"/>
      <c r="L10" s="581"/>
      <c r="M10" s="638"/>
      <c r="P10" s="580" t="s">
        <v>83</v>
      </c>
      <c r="Q10" s="581"/>
      <c r="R10" s="581"/>
      <c r="S10" s="581"/>
      <c r="T10" s="581"/>
      <c r="U10" s="581"/>
      <c r="V10" s="581"/>
      <c r="W10" s="581"/>
      <c r="X10" s="581"/>
      <c r="Y10" s="581"/>
      <c r="Z10" s="581"/>
      <c r="AA10" s="581"/>
      <c r="AB10" s="581"/>
      <c r="AC10" s="581"/>
      <c r="AD10" s="638"/>
      <c r="AG10" s="580" t="s">
        <v>83</v>
      </c>
      <c r="AH10" s="581"/>
      <c r="AI10" s="581"/>
      <c r="AJ10" s="581"/>
      <c r="AK10" s="581"/>
      <c r="AL10" s="581"/>
      <c r="AM10" s="581"/>
      <c r="AN10" s="581"/>
      <c r="AO10" s="581"/>
      <c r="AP10" s="581"/>
      <c r="AQ10" s="581"/>
      <c r="AR10" s="581"/>
      <c r="AS10" s="581"/>
      <c r="AT10" s="581"/>
      <c r="AU10" s="638"/>
      <c r="AX10" s="580" t="s">
        <v>83</v>
      </c>
      <c r="AY10" s="581"/>
      <c r="AZ10" s="581"/>
      <c r="BA10" s="581"/>
      <c r="BB10" s="581"/>
      <c r="BC10" s="581"/>
      <c r="BD10" s="581"/>
      <c r="BE10" s="581"/>
      <c r="BF10" s="581"/>
      <c r="BG10" s="581"/>
      <c r="BH10" s="581"/>
      <c r="BI10" s="581"/>
      <c r="BJ10" s="581"/>
      <c r="BK10" s="638"/>
    </row>
    <row r="11" spans="1:63" s="20" customFormat="1" ht="46.5" customHeight="1" x14ac:dyDescent="0.35">
      <c r="A11" s="98"/>
      <c r="B11" s="96" t="s">
        <v>84</v>
      </c>
      <c r="C11" s="576" t="s">
        <v>85</v>
      </c>
      <c r="D11" s="576"/>
      <c r="E11" s="83" t="s">
        <v>86</v>
      </c>
      <c r="F11" s="96" t="s">
        <v>87</v>
      </c>
      <c r="G11" s="96" t="s">
        <v>88</v>
      </c>
      <c r="H11" s="101" t="s">
        <v>89</v>
      </c>
      <c r="I11" s="96" t="s">
        <v>90</v>
      </c>
      <c r="J11" s="83" t="s">
        <v>91</v>
      </c>
      <c r="K11" s="101" t="s">
        <v>92</v>
      </c>
      <c r="L11" s="96" t="s">
        <v>93</v>
      </c>
      <c r="M11" s="38" t="s">
        <v>94</v>
      </c>
      <c r="P11" s="98"/>
      <c r="Q11" s="96" t="s">
        <v>84</v>
      </c>
      <c r="R11" s="576" t="s">
        <v>85</v>
      </c>
      <c r="S11" s="576"/>
      <c r="T11" s="83" t="s">
        <v>86</v>
      </c>
      <c r="U11" s="28" t="s">
        <v>187</v>
      </c>
      <c r="V11" s="83" t="s">
        <v>87</v>
      </c>
      <c r="W11" s="83" t="s">
        <v>88</v>
      </c>
      <c r="X11" s="28" t="s">
        <v>89</v>
      </c>
      <c r="Y11" s="96" t="s">
        <v>90</v>
      </c>
      <c r="Z11" s="83" t="s">
        <v>91</v>
      </c>
      <c r="AA11" s="28" t="s">
        <v>92</v>
      </c>
      <c r="AB11" s="83" t="s">
        <v>93</v>
      </c>
      <c r="AC11" s="28" t="s">
        <v>94</v>
      </c>
      <c r="AD11" s="35" t="s">
        <v>95</v>
      </c>
      <c r="AG11" s="98"/>
      <c r="AH11" s="96" t="s">
        <v>84</v>
      </c>
      <c r="AI11" s="576" t="s">
        <v>85</v>
      </c>
      <c r="AJ11" s="576"/>
      <c r="AK11" s="83" t="s">
        <v>86</v>
      </c>
      <c r="AL11" s="28" t="s">
        <v>187</v>
      </c>
      <c r="AM11" s="83" t="s">
        <v>87</v>
      </c>
      <c r="AN11" s="83" t="s">
        <v>88</v>
      </c>
      <c r="AO11" s="28" t="s">
        <v>89</v>
      </c>
      <c r="AP11" s="96" t="s">
        <v>90</v>
      </c>
      <c r="AQ11" s="83" t="s">
        <v>91</v>
      </c>
      <c r="AR11" s="28" t="s">
        <v>92</v>
      </c>
      <c r="AS11" s="83" t="s">
        <v>93</v>
      </c>
      <c r="AT11" s="28" t="s">
        <v>96</v>
      </c>
      <c r="AU11" s="35" t="s">
        <v>200</v>
      </c>
      <c r="AX11" s="660" t="s">
        <v>84</v>
      </c>
      <c r="AY11" s="624"/>
      <c r="AZ11" s="624"/>
      <c r="BA11" s="624" t="s">
        <v>85</v>
      </c>
      <c r="BB11" s="624"/>
      <c r="BC11" s="196" t="s">
        <v>86</v>
      </c>
      <c r="BD11" s="196" t="s">
        <v>87</v>
      </c>
      <c r="BE11" s="196" t="s">
        <v>88</v>
      </c>
      <c r="BF11" s="197" t="s">
        <v>89</v>
      </c>
      <c r="BG11" s="195" t="s">
        <v>90</v>
      </c>
      <c r="BH11" s="196" t="s">
        <v>91</v>
      </c>
      <c r="BI11" s="197" t="s">
        <v>92</v>
      </c>
      <c r="BJ11" s="196" t="s">
        <v>93</v>
      </c>
      <c r="BK11" s="198" t="s">
        <v>249</v>
      </c>
    </row>
    <row r="12" spans="1:63" x14ac:dyDescent="0.35">
      <c r="A12" s="128">
        <v>1</v>
      </c>
      <c r="B12" s="392">
        <f>'Year 4'!B12</f>
        <v>0</v>
      </c>
      <c r="C12" s="575">
        <f>'Year 4'!C12</f>
        <v>0</v>
      </c>
      <c r="D12" s="575"/>
      <c r="E12" s="95">
        <f>'Year 4'!E12</f>
        <v>0</v>
      </c>
      <c r="F12" s="12">
        <v>0</v>
      </c>
      <c r="G12" s="12">
        <v>0</v>
      </c>
      <c r="H12" s="13">
        <f>SUM(F12:G12)</f>
        <v>0</v>
      </c>
      <c r="I12" s="12">
        <v>0</v>
      </c>
      <c r="J12" s="12">
        <v>0</v>
      </c>
      <c r="K12" s="13">
        <f>SUM(I12:J12)</f>
        <v>0</v>
      </c>
      <c r="L12" s="12">
        <v>0</v>
      </c>
      <c r="M12" s="14">
        <f>SUM(H12, K12, L12)</f>
        <v>0</v>
      </c>
      <c r="N12" s="5"/>
      <c r="P12" s="260">
        <v>1</v>
      </c>
      <c r="Q12" s="392">
        <f>'Year 4'!Q12</f>
        <v>0</v>
      </c>
      <c r="R12" s="572">
        <f>'Year 4'!R12</f>
        <v>0</v>
      </c>
      <c r="S12" s="572"/>
      <c r="T12" s="392">
        <f>'Year 4'!T12</f>
        <v>0</v>
      </c>
      <c r="U12" s="88">
        <f>'Year 4'!AU12</f>
        <v>0</v>
      </c>
      <c r="V12" s="12">
        <v>0</v>
      </c>
      <c r="W12" s="12">
        <v>0</v>
      </c>
      <c r="X12" s="57">
        <f>SUM(V12:W12)</f>
        <v>0</v>
      </c>
      <c r="Y12" s="12">
        <v>0</v>
      </c>
      <c r="Z12" s="12">
        <v>0</v>
      </c>
      <c r="AA12" s="57">
        <f>SUM(Y12:Z12)</f>
        <v>0</v>
      </c>
      <c r="AB12" s="12">
        <v>0</v>
      </c>
      <c r="AC12" s="57">
        <f>SUM(X12, AA12, AB12)</f>
        <v>0</v>
      </c>
      <c r="AD12" s="58">
        <f t="shared" ref="AD12:AD18" si="0">M12-AC12</f>
        <v>0</v>
      </c>
      <c r="AE12" s="5"/>
      <c r="AG12" s="260">
        <v>1</v>
      </c>
      <c r="AH12" s="392">
        <f>IF($S$86&lt;&gt;0, Q12, B12)</f>
        <v>0</v>
      </c>
      <c r="AI12" s="572">
        <f>IF($S$86&lt;&gt;0, R12, C12)</f>
        <v>0</v>
      </c>
      <c r="AJ12" s="572"/>
      <c r="AK12" s="392">
        <f>IF($S$86&lt;&gt;0, T12, E12)</f>
        <v>0</v>
      </c>
      <c r="AL12" s="69">
        <f>'Year 4'!AU12</f>
        <v>0</v>
      </c>
      <c r="AM12" s="12">
        <v>0</v>
      </c>
      <c r="AN12" s="12">
        <v>0</v>
      </c>
      <c r="AO12" s="41">
        <f>SUM(AM12:AN12)</f>
        <v>0</v>
      </c>
      <c r="AP12" s="12">
        <v>0</v>
      </c>
      <c r="AQ12" s="12">
        <v>0</v>
      </c>
      <c r="AR12" s="41">
        <f>SUM(AP12:AQ12)</f>
        <v>0</v>
      </c>
      <c r="AS12" s="12">
        <v>0</v>
      </c>
      <c r="AT12" s="41">
        <f>SUM(AO12, AR12, AS12)</f>
        <v>0</v>
      </c>
      <c r="AU12" s="42">
        <f>IF($S$86&lt;&gt;0, AC12+AL12-AT12, M12+AL12-AT12)</f>
        <v>0</v>
      </c>
      <c r="AX12" s="218">
        <v>1</v>
      </c>
      <c r="AY12" s="572"/>
      <c r="AZ12" s="572"/>
      <c r="BA12" s="572"/>
      <c r="BB12" s="572"/>
      <c r="BC12" s="392"/>
      <c r="BD12" s="12">
        <v>0</v>
      </c>
      <c r="BE12" s="12">
        <v>0</v>
      </c>
      <c r="BF12" s="410">
        <f>SUM(BD12:BE12)</f>
        <v>0</v>
      </c>
      <c r="BG12" s="139">
        <v>0</v>
      </c>
      <c r="BH12" s="12">
        <v>0</v>
      </c>
      <c r="BI12" s="410">
        <f>SUM(BG12:BH12)</f>
        <v>0</v>
      </c>
      <c r="BJ12" s="12">
        <v>0</v>
      </c>
      <c r="BK12" s="404">
        <f>SUM(BF12, BI12, BJ12)</f>
        <v>0</v>
      </c>
    </row>
    <row r="13" spans="1:63" x14ac:dyDescent="0.35">
      <c r="A13" s="128">
        <v>2</v>
      </c>
      <c r="B13" s="392">
        <f>'Year 4'!B13</f>
        <v>0</v>
      </c>
      <c r="C13" s="575">
        <f>'Year 4'!C13</f>
        <v>0</v>
      </c>
      <c r="D13" s="575"/>
      <c r="E13" s="95">
        <f>'Year 4'!E13</f>
        <v>0</v>
      </c>
      <c r="F13" s="12">
        <v>0</v>
      </c>
      <c r="G13" s="12">
        <v>0</v>
      </c>
      <c r="H13" s="13">
        <f t="shared" ref="H13:H18" si="1">SUM(F13:G13)</f>
        <v>0</v>
      </c>
      <c r="I13" s="12">
        <v>0</v>
      </c>
      <c r="J13" s="12">
        <v>0</v>
      </c>
      <c r="K13" s="13">
        <f t="shared" ref="K13:K18" si="2">SUM(I13:J13)</f>
        <v>0</v>
      </c>
      <c r="L13" s="12">
        <v>0</v>
      </c>
      <c r="M13" s="14">
        <f t="shared" ref="M13:M18" si="3">SUM(H13, K13, L13)</f>
        <v>0</v>
      </c>
      <c r="N13" s="5"/>
      <c r="P13" s="260">
        <v>2</v>
      </c>
      <c r="Q13" s="392">
        <f>'Year 4'!Q13</f>
        <v>0</v>
      </c>
      <c r="R13" s="572">
        <f>'Year 4'!R13</f>
        <v>0</v>
      </c>
      <c r="S13" s="572"/>
      <c r="T13" s="392">
        <f>'Year 4'!T13</f>
        <v>0</v>
      </c>
      <c r="U13" s="88">
        <f>'Year 4'!AU13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260">
        <v>2</v>
      </c>
      <c r="AH13" s="392">
        <f t="shared" ref="AH13:AH17" si="7">IF($S$86&lt;&gt;0, Q13, B13)</f>
        <v>0</v>
      </c>
      <c r="AI13" s="572">
        <f t="shared" ref="AI13:AI18" si="8">IF($S$86&lt;&gt;0, R13, C13)</f>
        <v>0</v>
      </c>
      <c r="AJ13" s="572"/>
      <c r="AK13" s="392">
        <f t="shared" ref="AK13:AK18" si="9">IF($S$86&lt;&gt;0, T13, E13)</f>
        <v>0</v>
      </c>
      <c r="AL13" s="69">
        <f>'Year 4'!AU13</f>
        <v>0</v>
      </c>
      <c r="AM13" s="12">
        <v>0</v>
      </c>
      <c r="AN13" s="12">
        <v>0</v>
      </c>
      <c r="AO13" s="41">
        <f t="shared" ref="AO13:AO18" si="10">SUM(AM13:AN13)</f>
        <v>0</v>
      </c>
      <c r="AP13" s="12">
        <v>0</v>
      </c>
      <c r="AQ13" s="12">
        <v>0</v>
      </c>
      <c r="AR13" s="41">
        <f t="shared" ref="AR13:AR18" si="11">SUM(AP13:AQ13)</f>
        <v>0</v>
      </c>
      <c r="AS13" s="12">
        <v>0</v>
      </c>
      <c r="AT13" s="41">
        <f t="shared" ref="AT13:AT18" si="12">SUM(AO13, AR13, AS13)</f>
        <v>0</v>
      </c>
      <c r="AU13" s="42">
        <f t="shared" ref="AU13:AU18" si="13">IF($S$86&lt;&gt;0, AC13+AL13-AT13, M13+AL13-AT13)</f>
        <v>0</v>
      </c>
      <c r="AX13" s="218">
        <v>2</v>
      </c>
      <c r="AY13" s="572"/>
      <c r="AZ13" s="572"/>
      <c r="BA13" s="572"/>
      <c r="BB13" s="572"/>
      <c r="BC13" s="392"/>
      <c r="BD13" s="12">
        <v>0</v>
      </c>
      <c r="BE13" s="12">
        <v>0</v>
      </c>
      <c r="BF13" s="410">
        <f t="shared" ref="BF13" si="14">SUM(BD13:BE13)</f>
        <v>0</v>
      </c>
      <c r="BG13" s="139">
        <v>0</v>
      </c>
      <c r="BH13" s="12">
        <v>0</v>
      </c>
      <c r="BI13" s="410">
        <f t="shared" ref="BI13:BI15" si="15">SUM(BG13:BH13)</f>
        <v>0</v>
      </c>
      <c r="BJ13" s="12">
        <v>0</v>
      </c>
      <c r="BK13" s="404">
        <f t="shared" ref="BK13:BK14" si="16">SUM(BF13, BI13, BJ13)</f>
        <v>0</v>
      </c>
    </row>
    <row r="14" spans="1:63" x14ac:dyDescent="0.35">
      <c r="A14" s="128">
        <v>3</v>
      </c>
      <c r="B14" s="392">
        <f>'Year 4'!B14</f>
        <v>0</v>
      </c>
      <c r="C14" s="575">
        <f>'Year 4'!C14</f>
        <v>0</v>
      </c>
      <c r="D14" s="575"/>
      <c r="E14" s="95">
        <f>'Year 4'!E14</f>
        <v>0</v>
      </c>
      <c r="F14" s="12">
        <v>0</v>
      </c>
      <c r="G14" s="12">
        <v>0</v>
      </c>
      <c r="H14" s="13">
        <f>SUM(F14:G14)</f>
        <v>0</v>
      </c>
      <c r="I14" s="12">
        <v>0</v>
      </c>
      <c r="J14" s="12">
        <v>0</v>
      </c>
      <c r="K14" s="13">
        <f t="shared" si="2"/>
        <v>0</v>
      </c>
      <c r="L14" s="12">
        <v>0</v>
      </c>
      <c r="M14" s="14">
        <f t="shared" si="3"/>
        <v>0</v>
      </c>
      <c r="N14" s="5"/>
      <c r="P14" s="260">
        <v>3</v>
      </c>
      <c r="Q14" s="392">
        <f>'Year 4'!Q14</f>
        <v>0</v>
      </c>
      <c r="R14" s="572">
        <f>'Year 4'!R14</f>
        <v>0</v>
      </c>
      <c r="S14" s="572"/>
      <c r="T14" s="392">
        <f>'Year 4'!T14</f>
        <v>0</v>
      </c>
      <c r="U14" s="88">
        <f>'Year 4'!AU14</f>
        <v>0</v>
      </c>
      <c r="V14" s="12">
        <v>0</v>
      </c>
      <c r="W14" s="12">
        <v>0</v>
      </c>
      <c r="X14" s="57">
        <f t="shared" si="4"/>
        <v>0</v>
      </c>
      <c r="Y14" s="12">
        <v>0</v>
      </c>
      <c r="Z14" s="12">
        <v>0</v>
      </c>
      <c r="AA14" s="57">
        <f>SUM(Y14:Z14)</f>
        <v>0</v>
      </c>
      <c r="AB14" s="12">
        <v>0</v>
      </c>
      <c r="AC14" s="57">
        <f t="shared" si="6"/>
        <v>0</v>
      </c>
      <c r="AD14" s="58">
        <f t="shared" si="0"/>
        <v>0</v>
      </c>
      <c r="AE14" s="5"/>
      <c r="AG14" s="260">
        <v>3</v>
      </c>
      <c r="AH14" s="392">
        <f t="shared" si="7"/>
        <v>0</v>
      </c>
      <c r="AI14" s="572">
        <f t="shared" si="8"/>
        <v>0</v>
      </c>
      <c r="AJ14" s="572"/>
      <c r="AK14" s="392">
        <f t="shared" si="9"/>
        <v>0</v>
      </c>
      <c r="AL14" s="69">
        <f>'Year 4'!AU14</f>
        <v>0</v>
      </c>
      <c r="AM14" s="12">
        <v>0</v>
      </c>
      <c r="AN14" s="12">
        <v>0</v>
      </c>
      <c r="AO14" s="41">
        <f t="shared" si="10"/>
        <v>0</v>
      </c>
      <c r="AP14" s="12">
        <v>0</v>
      </c>
      <c r="AQ14" s="12">
        <v>0</v>
      </c>
      <c r="AR14" s="41">
        <f t="shared" si="11"/>
        <v>0</v>
      </c>
      <c r="AS14" s="12">
        <v>0</v>
      </c>
      <c r="AT14" s="41">
        <f t="shared" si="12"/>
        <v>0</v>
      </c>
      <c r="AU14" s="42">
        <f t="shared" si="13"/>
        <v>0</v>
      </c>
      <c r="AX14" s="218">
        <v>3</v>
      </c>
      <c r="AY14" s="572"/>
      <c r="AZ14" s="572"/>
      <c r="BA14" s="572"/>
      <c r="BB14" s="572"/>
      <c r="BC14" s="392"/>
      <c r="BD14" s="12">
        <v>0</v>
      </c>
      <c r="BE14" s="12">
        <v>0</v>
      </c>
      <c r="BF14" s="410">
        <f>SUM(BD14:BE14)</f>
        <v>0</v>
      </c>
      <c r="BG14" s="139">
        <v>0</v>
      </c>
      <c r="BH14" s="12">
        <v>0</v>
      </c>
      <c r="BI14" s="410">
        <f t="shared" si="15"/>
        <v>0</v>
      </c>
      <c r="BJ14" s="12">
        <v>0</v>
      </c>
      <c r="BK14" s="404">
        <f t="shared" si="16"/>
        <v>0</v>
      </c>
    </row>
    <row r="15" spans="1:63" x14ac:dyDescent="0.35">
      <c r="A15" s="128">
        <v>4</v>
      </c>
      <c r="B15" s="392">
        <f>'Year 4'!B15</f>
        <v>0</v>
      </c>
      <c r="C15" s="575">
        <f>'Year 4'!C15</f>
        <v>0</v>
      </c>
      <c r="D15" s="575"/>
      <c r="E15" s="95">
        <f>'Year 4'!E15</f>
        <v>0</v>
      </c>
      <c r="F15" s="12">
        <v>0</v>
      </c>
      <c r="G15" s="12">
        <v>0</v>
      </c>
      <c r="H15" s="13">
        <f>SUM(F15:G15)</f>
        <v>0</v>
      </c>
      <c r="I15" s="12">
        <v>0</v>
      </c>
      <c r="J15" s="12">
        <v>0</v>
      </c>
      <c r="K15" s="13">
        <f t="shared" si="2"/>
        <v>0</v>
      </c>
      <c r="L15" s="12">
        <v>0</v>
      </c>
      <c r="M15" s="14">
        <f t="shared" si="3"/>
        <v>0</v>
      </c>
      <c r="N15" s="5"/>
      <c r="P15" s="260">
        <v>4</v>
      </c>
      <c r="Q15" s="392">
        <f>'Year 4'!Q15</f>
        <v>0</v>
      </c>
      <c r="R15" s="572">
        <f>'Year 4'!R15</f>
        <v>0</v>
      </c>
      <c r="S15" s="572"/>
      <c r="T15" s="392">
        <f>'Year 4'!T15</f>
        <v>0</v>
      </c>
      <c r="U15" s="88">
        <f>'Year 4'!AU15</f>
        <v>0</v>
      </c>
      <c r="V15" s="12">
        <v>0</v>
      </c>
      <c r="W15" s="12">
        <v>0</v>
      </c>
      <c r="X15" s="57">
        <f t="shared" si="4"/>
        <v>0</v>
      </c>
      <c r="Y15" s="12">
        <v>0</v>
      </c>
      <c r="Z15" s="12">
        <v>0</v>
      </c>
      <c r="AA15" s="57">
        <f t="shared" si="5"/>
        <v>0</v>
      </c>
      <c r="AB15" s="12">
        <v>0</v>
      </c>
      <c r="AC15" s="57">
        <f t="shared" si="6"/>
        <v>0</v>
      </c>
      <c r="AD15" s="58">
        <f t="shared" si="0"/>
        <v>0</v>
      </c>
      <c r="AE15" s="5"/>
      <c r="AG15" s="260">
        <v>4</v>
      </c>
      <c r="AH15" s="392">
        <f t="shared" si="7"/>
        <v>0</v>
      </c>
      <c r="AI15" s="572">
        <f t="shared" si="8"/>
        <v>0</v>
      </c>
      <c r="AJ15" s="572"/>
      <c r="AK15" s="392">
        <f t="shared" si="9"/>
        <v>0</v>
      </c>
      <c r="AL15" s="69">
        <f>'Year 4'!AU15</f>
        <v>0</v>
      </c>
      <c r="AM15" s="12">
        <v>0</v>
      </c>
      <c r="AN15" s="12">
        <v>0</v>
      </c>
      <c r="AO15" s="41">
        <f t="shared" si="10"/>
        <v>0</v>
      </c>
      <c r="AP15" s="12">
        <v>0</v>
      </c>
      <c r="AQ15" s="12">
        <v>0</v>
      </c>
      <c r="AR15" s="41">
        <f t="shared" si="11"/>
        <v>0</v>
      </c>
      <c r="AS15" s="12">
        <v>0</v>
      </c>
      <c r="AT15" s="41">
        <f t="shared" si="12"/>
        <v>0</v>
      </c>
      <c r="AU15" s="42">
        <f t="shared" si="13"/>
        <v>0</v>
      </c>
      <c r="AX15" s="218">
        <v>4</v>
      </c>
      <c r="AY15" s="572"/>
      <c r="AZ15" s="572"/>
      <c r="BA15" s="572"/>
      <c r="BB15" s="572"/>
      <c r="BC15" s="392"/>
      <c r="BD15" s="12">
        <v>0</v>
      </c>
      <c r="BE15" s="12">
        <v>0</v>
      </c>
      <c r="BF15" s="410">
        <f t="shared" ref="BF15:BF18" si="17">SUM(BD15:BE15)</f>
        <v>0</v>
      </c>
      <c r="BG15" s="139">
        <v>0</v>
      </c>
      <c r="BH15" s="12">
        <v>0</v>
      </c>
      <c r="BI15" s="410">
        <f t="shared" si="15"/>
        <v>0</v>
      </c>
      <c r="BJ15" s="12">
        <v>0</v>
      </c>
      <c r="BK15" s="404">
        <f>SUM(BF15, BI15, BJ15)</f>
        <v>0</v>
      </c>
    </row>
    <row r="16" spans="1:63" x14ac:dyDescent="0.35">
      <c r="A16" s="128">
        <v>5</v>
      </c>
      <c r="B16" s="392">
        <f>'Year 4'!B16</f>
        <v>0</v>
      </c>
      <c r="C16" s="575">
        <f>'Year 4'!C16</f>
        <v>0</v>
      </c>
      <c r="D16" s="575"/>
      <c r="E16" s="95">
        <f>'Year 4'!E16</f>
        <v>0</v>
      </c>
      <c r="F16" s="12">
        <v>0</v>
      </c>
      <c r="G16" s="12">
        <v>0</v>
      </c>
      <c r="H16" s="13">
        <f t="shared" si="1"/>
        <v>0</v>
      </c>
      <c r="I16" s="12">
        <v>0</v>
      </c>
      <c r="J16" s="12">
        <v>0</v>
      </c>
      <c r="K16" s="13">
        <f>SUM(I16:J16)</f>
        <v>0</v>
      </c>
      <c r="L16" s="12">
        <v>0</v>
      </c>
      <c r="M16" s="14">
        <f t="shared" si="3"/>
        <v>0</v>
      </c>
      <c r="N16" s="5"/>
      <c r="P16" s="260">
        <v>5</v>
      </c>
      <c r="Q16" s="392">
        <f>'Year 4'!Q16</f>
        <v>0</v>
      </c>
      <c r="R16" s="572">
        <f>'Year 4'!R16</f>
        <v>0</v>
      </c>
      <c r="S16" s="572"/>
      <c r="T16" s="392">
        <f>'Year 4'!T16</f>
        <v>0</v>
      </c>
      <c r="U16" s="88">
        <f>'Year 4'!AU16</f>
        <v>0</v>
      </c>
      <c r="V16" s="12">
        <v>0</v>
      </c>
      <c r="W16" s="12">
        <v>0</v>
      </c>
      <c r="X16" s="57">
        <f t="shared" si="4"/>
        <v>0</v>
      </c>
      <c r="Y16" s="12">
        <v>0</v>
      </c>
      <c r="Z16" s="12">
        <v>0</v>
      </c>
      <c r="AA16" s="57">
        <f t="shared" si="5"/>
        <v>0</v>
      </c>
      <c r="AB16" s="12">
        <v>0</v>
      </c>
      <c r="AC16" s="57">
        <f t="shared" si="6"/>
        <v>0</v>
      </c>
      <c r="AD16" s="58">
        <f t="shared" si="0"/>
        <v>0</v>
      </c>
      <c r="AE16" s="5"/>
      <c r="AG16" s="260">
        <v>5</v>
      </c>
      <c r="AH16" s="392">
        <f t="shared" si="7"/>
        <v>0</v>
      </c>
      <c r="AI16" s="572">
        <f t="shared" si="8"/>
        <v>0</v>
      </c>
      <c r="AJ16" s="572"/>
      <c r="AK16" s="392">
        <f t="shared" si="9"/>
        <v>0</v>
      </c>
      <c r="AL16" s="69">
        <f>'Year 4'!AU16</f>
        <v>0</v>
      </c>
      <c r="AM16" s="12">
        <v>0</v>
      </c>
      <c r="AN16" s="12">
        <v>0</v>
      </c>
      <c r="AO16" s="41">
        <f t="shared" si="10"/>
        <v>0</v>
      </c>
      <c r="AP16" s="12">
        <v>0</v>
      </c>
      <c r="AQ16" s="12">
        <v>0</v>
      </c>
      <c r="AR16" s="41">
        <f>SUM(AP16:AQ16)</f>
        <v>0</v>
      </c>
      <c r="AS16" s="12">
        <v>0</v>
      </c>
      <c r="AT16" s="41">
        <f t="shared" si="12"/>
        <v>0</v>
      </c>
      <c r="AU16" s="42">
        <f t="shared" si="13"/>
        <v>0</v>
      </c>
      <c r="AX16" s="218">
        <v>5</v>
      </c>
      <c r="AY16" s="572"/>
      <c r="AZ16" s="572"/>
      <c r="BA16" s="572"/>
      <c r="BB16" s="572"/>
      <c r="BC16" s="392"/>
      <c r="BD16" s="12">
        <v>0</v>
      </c>
      <c r="BE16" s="12">
        <v>0</v>
      </c>
      <c r="BF16" s="410">
        <f t="shared" si="17"/>
        <v>0</v>
      </c>
      <c r="BG16" s="139">
        <v>0</v>
      </c>
      <c r="BH16" s="12">
        <v>0</v>
      </c>
      <c r="BI16" s="410">
        <f>SUM(BG16:BH16)</f>
        <v>0</v>
      </c>
      <c r="BJ16" s="12">
        <v>0</v>
      </c>
      <c r="BK16" s="404">
        <f t="shared" ref="BK16:BK18" si="18">SUM(BF16, BI16, BJ16)</f>
        <v>0</v>
      </c>
    </row>
    <row r="17" spans="1:63" x14ac:dyDescent="0.35">
      <c r="A17" s="128">
        <v>6</v>
      </c>
      <c r="B17" s="392">
        <f>'Year 4'!B17</f>
        <v>0</v>
      </c>
      <c r="C17" s="575">
        <f>'Year 4'!C17</f>
        <v>0</v>
      </c>
      <c r="D17" s="575"/>
      <c r="E17" s="95">
        <f>'Year 4'!E17</f>
        <v>0</v>
      </c>
      <c r="F17" s="12">
        <v>0</v>
      </c>
      <c r="G17" s="12">
        <v>0</v>
      </c>
      <c r="H17" s="13">
        <f t="shared" si="1"/>
        <v>0</v>
      </c>
      <c r="I17" s="12">
        <v>0</v>
      </c>
      <c r="J17" s="12">
        <v>0</v>
      </c>
      <c r="K17" s="13">
        <f t="shared" si="2"/>
        <v>0</v>
      </c>
      <c r="L17" s="12">
        <v>0</v>
      </c>
      <c r="M17" s="14">
        <f t="shared" si="3"/>
        <v>0</v>
      </c>
      <c r="N17" s="5"/>
      <c r="P17" s="260">
        <v>6</v>
      </c>
      <c r="Q17" s="392">
        <f>'Year 4'!Q17</f>
        <v>0</v>
      </c>
      <c r="R17" s="572">
        <f>'Year 4'!R17</f>
        <v>0</v>
      </c>
      <c r="S17" s="572"/>
      <c r="T17" s="392">
        <f>'Year 4'!T17</f>
        <v>0</v>
      </c>
      <c r="U17" s="88">
        <f>'Year 4'!AU17</f>
        <v>0</v>
      </c>
      <c r="V17" s="12">
        <v>0</v>
      </c>
      <c r="W17" s="12">
        <v>0</v>
      </c>
      <c r="X17" s="57">
        <f t="shared" si="4"/>
        <v>0</v>
      </c>
      <c r="Y17" s="12">
        <v>0</v>
      </c>
      <c r="Z17" s="12">
        <v>0</v>
      </c>
      <c r="AA17" s="57">
        <f t="shared" si="5"/>
        <v>0</v>
      </c>
      <c r="AB17" s="12">
        <v>0</v>
      </c>
      <c r="AC17" s="57">
        <f t="shared" si="6"/>
        <v>0</v>
      </c>
      <c r="AD17" s="58">
        <f t="shared" si="0"/>
        <v>0</v>
      </c>
      <c r="AE17" s="5"/>
      <c r="AG17" s="260">
        <v>6</v>
      </c>
      <c r="AH17" s="392">
        <f t="shared" si="7"/>
        <v>0</v>
      </c>
      <c r="AI17" s="572">
        <f t="shared" si="8"/>
        <v>0</v>
      </c>
      <c r="AJ17" s="572"/>
      <c r="AK17" s="392">
        <f t="shared" si="9"/>
        <v>0</v>
      </c>
      <c r="AL17" s="69">
        <f>'Year 4'!AU17</f>
        <v>0</v>
      </c>
      <c r="AM17" s="12">
        <v>0</v>
      </c>
      <c r="AN17" s="12">
        <v>0</v>
      </c>
      <c r="AO17" s="41">
        <f t="shared" si="10"/>
        <v>0</v>
      </c>
      <c r="AP17" s="12">
        <v>0</v>
      </c>
      <c r="AQ17" s="12">
        <v>0</v>
      </c>
      <c r="AR17" s="41">
        <f t="shared" si="11"/>
        <v>0</v>
      </c>
      <c r="AS17" s="12">
        <v>0</v>
      </c>
      <c r="AT17" s="41">
        <f t="shared" si="12"/>
        <v>0</v>
      </c>
      <c r="AU17" s="42">
        <f t="shared" si="13"/>
        <v>0</v>
      </c>
      <c r="AX17" s="218">
        <v>6</v>
      </c>
      <c r="AY17" s="572"/>
      <c r="AZ17" s="572"/>
      <c r="BA17" s="572"/>
      <c r="BB17" s="572"/>
      <c r="BC17" s="392"/>
      <c r="BD17" s="12">
        <v>0</v>
      </c>
      <c r="BE17" s="12">
        <v>0</v>
      </c>
      <c r="BF17" s="410">
        <f t="shared" si="17"/>
        <v>0</v>
      </c>
      <c r="BG17" s="139">
        <v>0</v>
      </c>
      <c r="BH17" s="12">
        <v>0</v>
      </c>
      <c r="BI17" s="410">
        <f t="shared" ref="BI17:BI18" si="19">SUM(BG17:BH17)</f>
        <v>0</v>
      </c>
      <c r="BJ17" s="12">
        <v>0</v>
      </c>
      <c r="BK17" s="404">
        <f t="shared" si="18"/>
        <v>0</v>
      </c>
    </row>
    <row r="18" spans="1:63" x14ac:dyDescent="0.35">
      <c r="A18" s="665" t="s">
        <v>98</v>
      </c>
      <c r="B18" s="623"/>
      <c r="C18" s="575">
        <f>'Year 4'!C18</f>
        <v>0</v>
      </c>
      <c r="D18" s="575"/>
      <c r="E18" s="95">
        <f>'Year 4'!E18</f>
        <v>0</v>
      </c>
      <c r="F18" s="12">
        <v>0</v>
      </c>
      <c r="G18" s="12">
        <v>0</v>
      </c>
      <c r="H18" s="13">
        <f t="shared" si="1"/>
        <v>0</v>
      </c>
      <c r="I18" s="12">
        <v>0</v>
      </c>
      <c r="J18" s="12">
        <v>0</v>
      </c>
      <c r="K18" s="13">
        <f t="shared" si="2"/>
        <v>0</v>
      </c>
      <c r="L18" s="12">
        <v>0</v>
      </c>
      <c r="M18" s="14">
        <f t="shared" si="3"/>
        <v>0</v>
      </c>
      <c r="N18" s="5"/>
      <c r="P18" s="571" t="s">
        <v>98</v>
      </c>
      <c r="Q18" s="572"/>
      <c r="R18" s="572">
        <v>0</v>
      </c>
      <c r="S18" s="572"/>
      <c r="T18" s="392">
        <f>'Year 4'!T18</f>
        <v>0</v>
      </c>
      <c r="U18" s="88">
        <f>'Year 4'!AU18</f>
        <v>0</v>
      </c>
      <c r="V18" s="12">
        <v>0</v>
      </c>
      <c r="W18" s="12">
        <v>0</v>
      </c>
      <c r="X18" s="57">
        <f t="shared" si="4"/>
        <v>0</v>
      </c>
      <c r="Y18" s="12">
        <v>0</v>
      </c>
      <c r="Z18" s="12">
        <v>0</v>
      </c>
      <c r="AA18" s="57">
        <f t="shared" si="5"/>
        <v>0</v>
      </c>
      <c r="AB18" s="12">
        <v>0</v>
      </c>
      <c r="AC18" s="57">
        <f t="shared" si="6"/>
        <v>0</v>
      </c>
      <c r="AD18" s="58">
        <f t="shared" si="0"/>
        <v>0</v>
      </c>
      <c r="AE18" s="5"/>
      <c r="AG18" s="571" t="s">
        <v>98</v>
      </c>
      <c r="AH18" s="572"/>
      <c r="AI18" s="572">
        <f t="shared" si="8"/>
        <v>0</v>
      </c>
      <c r="AJ18" s="572"/>
      <c r="AK18" s="392">
        <f t="shared" si="9"/>
        <v>0</v>
      </c>
      <c r="AL18" s="69">
        <f>'Year 4'!AU18</f>
        <v>0</v>
      </c>
      <c r="AM18" s="12">
        <v>0</v>
      </c>
      <c r="AN18" s="12">
        <v>0</v>
      </c>
      <c r="AO18" s="41">
        <f t="shared" si="10"/>
        <v>0</v>
      </c>
      <c r="AP18" s="12">
        <v>0</v>
      </c>
      <c r="AQ18" s="12">
        <v>0</v>
      </c>
      <c r="AR18" s="41">
        <f t="shared" si="11"/>
        <v>0</v>
      </c>
      <c r="AS18" s="12">
        <v>0</v>
      </c>
      <c r="AT18" s="41">
        <f t="shared" si="12"/>
        <v>0</v>
      </c>
      <c r="AU18" s="42">
        <f t="shared" si="13"/>
        <v>0</v>
      </c>
      <c r="AX18" s="620" t="s">
        <v>98</v>
      </c>
      <c r="AY18" s="577"/>
      <c r="AZ18" s="577"/>
      <c r="BA18" s="572">
        <v>0</v>
      </c>
      <c r="BB18" s="572"/>
      <c r="BC18" s="392"/>
      <c r="BD18" s="12">
        <v>0</v>
      </c>
      <c r="BE18" s="12">
        <v>0</v>
      </c>
      <c r="BF18" s="410">
        <f t="shared" si="17"/>
        <v>0</v>
      </c>
      <c r="BG18" s="139">
        <v>0</v>
      </c>
      <c r="BH18" s="12">
        <v>0</v>
      </c>
      <c r="BI18" s="410">
        <f t="shared" si="19"/>
        <v>0</v>
      </c>
      <c r="BJ18" s="12">
        <v>0</v>
      </c>
      <c r="BK18" s="404">
        <f t="shared" si="18"/>
        <v>0</v>
      </c>
    </row>
    <row r="19" spans="1:63" ht="16" thickBot="1" x14ac:dyDescent="0.4">
      <c r="A19" s="694" t="s">
        <v>161</v>
      </c>
      <c r="B19" s="695"/>
      <c r="C19" s="695"/>
      <c r="D19" s="695"/>
      <c r="E19" s="696"/>
      <c r="F19" s="21">
        <f>SUM(F12:F18)</f>
        <v>0</v>
      </c>
      <c r="G19" s="21">
        <f>SUM(G12:G18)</f>
        <v>0</v>
      </c>
      <c r="H19" s="21">
        <f>SUM(H12:H18)</f>
        <v>0</v>
      </c>
      <c r="I19" s="21">
        <f t="shared" ref="I19:L19" si="20">SUM(I12:I18)</f>
        <v>0</v>
      </c>
      <c r="J19" s="21">
        <f t="shared" si="20"/>
        <v>0</v>
      </c>
      <c r="K19" s="21">
        <f t="shared" si="20"/>
        <v>0</v>
      </c>
      <c r="L19" s="21">
        <f t="shared" si="20"/>
        <v>0</v>
      </c>
      <c r="M19" s="15">
        <f>SUM(M12:M18)</f>
        <v>0</v>
      </c>
      <c r="N19" s="5"/>
      <c r="P19" s="694" t="s">
        <v>161</v>
      </c>
      <c r="Q19" s="695"/>
      <c r="R19" s="695"/>
      <c r="S19" s="695"/>
      <c r="T19" s="696"/>
      <c r="U19" s="64">
        <f>SUM(U12:U18)</f>
        <v>0</v>
      </c>
      <c r="V19" s="64">
        <f>SUM(V12:V18)</f>
        <v>0</v>
      </c>
      <c r="W19" s="64">
        <f>SUM(W12:W18)</f>
        <v>0</v>
      </c>
      <c r="X19" s="64">
        <f t="shared" ref="X19:AB19" si="21">SUM(X12:X18)</f>
        <v>0</v>
      </c>
      <c r="Y19" s="64">
        <f>SUM(Y12:Y18)</f>
        <v>0</v>
      </c>
      <c r="Z19" s="64">
        <f t="shared" si="21"/>
        <v>0</v>
      </c>
      <c r="AA19" s="64">
        <f>SUM(AA12:AA18)</f>
        <v>0</v>
      </c>
      <c r="AB19" s="64">
        <f t="shared" si="21"/>
        <v>0</v>
      </c>
      <c r="AC19" s="64">
        <f>SUM(AC12:AC18)</f>
        <v>0</v>
      </c>
      <c r="AD19" s="56">
        <f>SUM(AD12:AD18)</f>
        <v>0</v>
      </c>
      <c r="AE19" s="5"/>
      <c r="AG19" s="694" t="s">
        <v>161</v>
      </c>
      <c r="AH19" s="695"/>
      <c r="AI19" s="695"/>
      <c r="AJ19" s="695"/>
      <c r="AK19" s="696"/>
      <c r="AL19" s="39">
        <f>SUM(AL12:AL18)</f>
        <v>0</v>
      </c>
      <c r="AM19" s="39">
        <f>SUM(AM12:AM18)</f>
        <v>0</v>
      </c>
      <c r="AN19" s="39">
        <f>SUM(AN12:AN18)</f>
        <v>0</v>
      </c>
      <c r="AO19" s="39">
        <f>SUM(AO12:AO18)</f>
        <v>0</v>
      </c>
      <c r="AP19" s="39">
        <f>SUM(AP12:AP18)</f>
        <v>0</v>
      </c>
      <c r="AQ19" s="39">
        <f t="shared" ref="AQ19:AU19" si="22">SUM(AQ12:AQ18)</f>
        <v>0</v>
      </c>
      <c r="AR19" s="39">
        <f t="shared" si="22"/>
        <v>0</v>
      </c>
      <c r="AS19" s="39">
        <f t="shared" si="22"/>
        <v>0</v>
      </c>
      <c r="AT19" s="39">
        <f t="shared" si="22"/>
        <v>0</v>
      </c>
      <c r="AU19" s="40">
        <f t="shared" si="22"/>
        <v>0</v>
      </c>
      <c r="AX19" s="694" t="s">
        <v>99</v>
      </c>
      <c r="AY19" s="695"/>
      <c r="AZ19" s="695"/>
      <c r="BA19" s="695"/>
      <c r="BB19" s="695"/>
      <c r="BC19" s="696"/>
      <c r="BD19" s="407">
        <f>SUM(BD12:BD18)</f>
        <v>0</v>
      </c>
      <c r="BE19" s="407">
        <f>SUM(BE12:BE18)</f>
        <v>0</v>
      </c>
      <c r="BF19" s="407">
        <f t="shared" ref="BF19" si="23">SUM(BF12:BF18)</f>
        <v>0</v>
      </c>
      <c r="BG19" s="407">
        <f>SUM(BG12:BG18)</f>
        <v>0</v>
      </c>
      <c r="BH19" s="407">
        <f t="shared" ref="BH19" si="24">SUM(BH12:BH18)</f>
        <v>0</v>
      </c>
      <c r="BI19" s="407">
        <f>SUM(BI12:BI18)</f>
        <v>0</v>
      </c>
      <c r="BJ19" s="407">
        <f t="shared" ref="BJ19" si="25">SUM(BJ12:BJ18)</f>
        <v>0</v>
      </c>
      <c r="BK19" s="423">
        <f>SUM(BK12:BK18)</f>
        <v>0</v>
      </c>
    </row>
    <row r="20" spans="1:63" ht="3.75" customHeight="1" thickBot="1" x14ac:dyDescent="0.4">
      <c r="E20" s="395"/>
      <c r="F20" s="3"/>
      <c r="G20" s="3"/>
      <c r="T20" s="395"/>
      <c r="Y20" s="89"/>
      <c r="Z20" s="89"/>
      <c r="AA20" s="89"/>
      <c r="AB20" s="89"/>
      <c r="AC20" s="89"/>
      <c r="AD20" s="89"/>
      <c r="AK20" s="395"/>
      <c r="BC20" s="395"/>
    </row>
    <row r="21" spans="1:63" s="20" customFormat="1" x14ac:dyDescent="0.35">
      <c r="A21" s="580" t="s">
        <v>100</v>
      </c>
      <c r="B21" s="581"/>
      <c r="C21" s="581"/>
      <c r="D21" s="581"/>
      <c r="E21" s="581"/>
      <c r="F21" s="581"/>
      <c r="G21" s="581"/>
      <c r="H21" s="581"/>
      <c r="I21" s="581"/>
      <c r="J21" s="581"/>
      <c r="K21" s="581"/>
      <c r="L21" s="581"/>
      <c r="M21" s="638"/>
      <c r="P21" s="580" t="s">
        <v>100</v>
      </c>
      <c r="Q21" s="581"/>
      <c r="R21" s="581"/>
      <c r="S21" s="581"/>
      <c r="T21" s="581"/>
      <c r="U21" s="581"/>
      <c r="V21" s="581"/>
      <c r="W21" s="581"/>
      <c r="X21" s="581"/>
      <c r="Y21" s="581"/>
      <c r="Z21" s="581"/>
      <c r="AA21" s="581"/>
      <c r="AB21" s="581"/>
      <c r="AC21" s="581"/>
      <c r="AD21" s="99"/>
      <c r="AG21" s="580" t="s">
        <v>100</v>
      </c>
      <c r="AH21" s="581"/>
      <c r="AI21" s="581"/>
      <c r="AJ21" s="581"/>
      <c r="AK21" s="581"/>
      <c r="AL21" s="581"/>
      <c r="AM21" s="581"/>
      <c r="AN21" s="581"/>
      <c r="AO21" s="581"/>
      <c r="AP21" s="581"/>
      <c r="AQ21" s="581"/>
      <c r="AR21" s="581"/>
      <c r="AS21" s="581"/>
      <c r="AT21" s="581"/>
      <c r="AU21" s="99"/>
      <c r="AX21" s="580" t="s">
        <v>100</v>
      </c>
      <c r="AY21" s="581"/>
      <c r="AZ21" s="581"/>
      <c r="BA21" s="581"/>
      <c r="BB21" s="581"/>
      <c r="BC21" s="581"/>
      <c r="BD21" s="581"/>
      <c r="BE21" s="581"/>
      <c r="BF21" s="581"/>
      <c r="BG21" s="581"/>
      <c r="BH21" s="581"/>
      <c r="BI21" s="581"/>
      <c r="BJ21" s="581"/>
      <c r="BK21" s="638"/>
    </row>
    <row r="22" spans="1:63" s="20" customFormat="1" ht="31.5" customHeight="1" x14ac:dyDescent="0.35">
      <c r="A22" s="573" t="s">
        <v>101</v>
      </c>
      <c r="B22" s="570"/>
      <c r="C22" s="570" t="s">
        <v>85</v>
      </c>
      <c r="D22" s="570"/>
      <c r="E22" s="83" t="s">
        <v>86</v>
      </c>
      <c r="F22" s="96" t="s">
        <v>87</v>
      </c>
      <c r="G22" s="96" t="s">
        <v>88</v>
      </c>
      <c r="H22" s="101" t="s">
        <v>89</v>
      </c>
      <c r="I22" s="96" t="s">
        <v>90</v>
      </c>
      <c r="J22" s="96" t="s">
        <v>91</v>
      </c>
      <c r="K22" s="101" t="s">
        <v>92</v>
      </c>
      <c r="L22" s="96" t="s">
        <v>93</v>
      </c>
      <c r="M22" s="38" t="s">
        <v>94</v>
      </c>
      <c r="P22" s="573" t="s">
        <v>101</v>
      </c>
      <c r="Q22" s="570"/>
      <c r="R22" s="570" t="s">
        <v>85</v>
      </c>
      <c r="S22" s="570"/>
      <c r="T22" s="83" t="s">
        <v>86</v>
      </c>
      <c r="U22" s="28" t="s">
        <v>187</v>
      </c>
      <c r="V22" s="83" t="s">
        <v>87</v>
      </c>
      <c r="W22" s="83" t="s">
        <v>88</v>
      </c>
      <c r="X22" s="28" t="s">
        <v>89</v>
      </c>
      <c r="Y22" s="96" t="s">
        <v>90</v>
      </c>
      <c r="Z22" s="83" t="s">
        <v>91</v>
      </c>
      <c r="AA22" s="28" t="s">
        <v>92</v>
      </c>
      <c r="AB22" s="83" t="s">
        <v>93</v>
      </c>
      <c r="AC22" s="28" t="s">
        <v>94</v>
      </c>
      <c r="AD22" s="35" t="s">
        <v>95</v>
      </c>
      <c r="AG22" s="573" t="s">
        <v>101</v>
      </c>
      <c r="AH22" s="570"/>
      <c r="AI22" s="570" t="s">
        <v>85</v>
      </c>
      <c r="AJ22" s="570"/>
      <c r="AK22" s="83" t="s">
        <v>86</v>
      </c>
      <c r="AL22" s="28" t="s">
        <v>187</v>
      </c>
      <c r="AM22" s="83" t="s">
        <v>87</v>
      </c>
      <c r="AN22" s="83" t="s">
        <v>88</v>
      </c>
      <c r="AO22" s="28" t="s">
        <v>89</v>
      </c>
      <c r="AP22" s="96" t="s">
        <v>90</v>
      </c>
      <c r="AQ22" s="83" t="s">
        <v>91</v>
      </c>
      <c r="AR22" s="28" t="s">
        <v>92</v>
      </c>
      <c r="AS22" s="83" t="s">
        <v>93</v>
      </c>
      <c r="AT22" s="28" t="s">
        <v>96</v>
      </c>
      <c r="AU22" s="35" t="s">
        <v>200</v>
      </c>
      <c r="AX22" s="573" t="s">
        <v>101</v>
      </c>
      <c r="AY22" s="570"/>
      <c r="AZ22" s="570"/>
      <c r="BA22" s="570" t="s">
        <v>85</v>
      </c>
      <c r="BB22" s="570"/>
      <c r="BC22" s="83" t="s">
        <v>86</v>
      </c>
      <c r="BD22" s="83" t="s">
        <v>87</v>
      </c>
      <c r="BE22" s="83" t="s">
        <v>88</v>
      </c>
      <c r="BF22" s="28" t="s">
        <v>89</v>
      </c>
      <c r="BG22" s="96" t="s">
        <v>90</v>
      </c>
      <c r="BH22" s="83" t="s">
        <v>91</v>
      </c>
      <c r="BI22" s="28" t="s">
        <v>92</v>
      </c>
      <c r="BJ22" s="83" t="s">
        <v>93</v>
      </c>
      <c r="BK22" s="35" t="s">
        <v>249</v>
      </c>
    </row>
    <row r="23" spans="1:63" x14ac:dyDescent="0.35">
      <c r="A23" s="574">
        <f>'Year 4'!A23</f>
        <v>0</v>
      </c>
      <c r="B23" s="575"/>
      <c r="C23" s="575" t="s">
        <v>102</v>
      </c>
      <c r="D23" s="575"/>
      <c r="E23" s="95">
        <f>'Year 4'!E23</f>
        <v>0</v>
      </c>
      <c r="F23" s="12">
        <v>0</v>
      </c>
      <c r="G23" s="12">
        <v>0</v>
      </c>
      <c r="H23" s="13">
        <f>SUM(F23:G23)</f>
        <v>0</v>
      </c>
      <c r="I23" s="12">
        <v>0</v>
      </c>
      <c r="J23" s="12">
        <v>0</v>
      </c>
      <c r="K23" s="13">
        <f>SUM(I23:J23)</f>
        <v>0</v>
      </c>
      <c r="L23" s="12">
        <v>0</v>
      </c>
      <c r="M23" s="14">
        <f>SUM(H23, K23, L23)</f>
        <v>0</v>
      </c>
      <c r="N23" s="6"/>
      <c r="P23" s="571">
        <f>'Year 4'!P23</f>
        <v>0</v>
      </c>
      <c r="Q23" s="572"/>
      <c r="R23" s="572" t="s">
        <v>102</v>
      </c>
      <c r="S23" s="572"/>
      <c r="T23" s="392">
        <f>'Year 4'!T23</f>
        <v>0</v>
      </c>
      <c r="U23" s="88">
        <f>'Year 4'!AU23</f>
        <v>0</v>
      </c>
      <c r="V23" s="12">
        <v>0</v>
      </c>
      <c r="W23" s="12">
        <v>0</v>
      </c>
      <c r="X23" s="57">
        <f>SUM(V23:W23)</f>
        <v>0</v>
      </c>
      <c r="Y23" s="12">
        <v>0</v>
      </c>
      <c r="Z23" s="12">
        <v>0</v>
      </c>
      <c r="AA23" s="57">
        <f>SUM(Y23:Z23)</f>
        <v>0</v>
      </c>
      <c r="AB23" s="12">
        <v>0</v>
      </c>
      <c r="AC23" s="57">
        <f>SUM(X23, AA23, AB23)</f>
        <v>0</v>
      </c>
      <c r="AD23" s="58">
        <f>M23-AC23</f>
        <v>0</v>
      </c>
      <c r="AE23" s="6"/>
      <c r="AG23" s="571">
        <f>IF($S$86&lt;&gt;0, P23, A23)</f>
        <v>0</v>
      </c>
      <c r="AH23" s="572"/>
      <c r="AI23" s="572" t="s">
        <v>102</v>
      </c>
      <c r="AJ23" s="572"/>
      <c r="AK23" s="392">
        <f>IF($S$86&lt;&gt;0, T23, E23)</f>
        <v>0</v>
      </c>
      <c r="AL23" s="69">
        <f>'Year 4'!AU23</f>
        <v>0</v>
      </c>
      <c r="AM23" s="12">
        <v>0</v>
      </c>
      <c r="AN23" s="12">
        <v>0</v>
      </c>
      <c r="AO23" s="41">
        <f>SUM(AM23:AN23)</f>
        <v>0</v>
      </c>
      <c r="AP23" s="12">
        <v>0</v>
      </c>
      <c r="AQ23" s="12">
        <v>0</v>
      </c>
      <c r="AR23" s="41">
        <f>SUM(AP23:AQ23)</f>
        <v>0</v>
      </c>
      <c r="AS23" s="12">
        <v>0</v>
      </c>
      <c r="AT23" s="41">
        <f>SUM(AO23, AR23, AS23)</f>
        <v>0</v>
      </c>
      <c r="AU23" s="42">
        <f>IF($S$86&lt;&gt;0, AC23+AL23-AT23, M23+AL23-AT23)</f>
        <v>0</v>
      </c>
      <c r="AX23" s="571"/>
      <c r="AY23" s="572"/>
      <c r="AZ23" s="572"/>
      <c r="BA23" s="577" t="s">
        <v>102</v>
      </c>
      <c r="BB23" s="577"/>
      <c r="BC23" s="392"/>
      <c r="BD23" s="12">
        <v>0</v>
      </c>
      <c r="BE23" s="12">
        <v>0</v>
      </c>
      <c r="BF23" s="410">
        <f>SUM(BD23:BE23)</f>
        <v>0</v>
      </c>
      <c r="BG23" s="12">
        <v>0</v>
      </c>
      <c r="BH23" s="12">
        <v>0</v>
      </c>
      <c r="BI23" s="410">
        <f>SUM(BG23:BH23)</f>
        <v>0</v>
      </c>
      <c r="BJ23" s="12">
        <v>0</v>
      </c>
      <c r="BK23" s="404">
        <f>SUM(BF23, BI23, BJ23)</f>
        <v>0</v>
      </c>
    </row>
    <row r="24" spans="1:63" x14ac:dyDescent="0.35">
      <c r="A24" s="574">
        <f>'Year 4'!A24</f>
        <v>0</v>
      </c>
      <c r="B24" s="575"/>
      <c r="C24" s="575" t="s">
        <v>103</v>
      </c>
      <c r="D24" s="575"/>
      <c r="E24" s="95">
        <f>'Year 4'!E24</f>
        <v>0</v>
      </c>
      <c r="F24" s="12">
        <v>0</v>
      </c>
      <c r="G24" s="12">
        <v>0</v>
      </c>
      <c r="H24" s="13">
        <f t="shared" ref="H24:H27" si="26">SUM(F24:G24)</f>
        <v>0</v>
      </c>
      <c r="I24" s="12">
        <v>0</v>
      </c>
      <c r="J24" s="12">
        <v>0</v>
      </c>
      <c r="K24" s="13">
        <f t="shared" ref="K24" si="27">SUM(I24:J24)</f>
        <v>0</v>
      </c>
      <c r="L24" s="12">
        <v>0</v>
      </c>
      <c r="M24" s="14">
        <f t="shared" ref="M24:M27" si="28">SUM(H24, K24, L24)</f>
        <v>0</v>
      </c>
      <c r="N24" s="6"/>
      <c r="P24" s="571">
        <f>'Year 4'!P24</f>
        <v>0</v>
      </c>
      <c r="Q24" s="572"/>
      <c r="R24" s="572" t="s">
        <v>103</v>
      </c>
      <c r="S24" s="572"/>
      <c r="T24" s="392">
        <f>'Year 4'!T24</f>
        <v>0</v>
      </c>
      <c r="U24" s="88">
        <f>'Year 4'!AU24</f>
        <v>0</v>
      </c>
      <c r="V24" s="12">
        <v>0</v>
      </c>
      <c r="W24" s="12">
        <v>0</v>
      </c>
      <c r="X24" s="57">
        <f t="shared" ref="X24:X27" si="29">SUM(V24:W24)</f>
        <v>0</v>
      </c>
      <c r="Y24" s="12">
        <v>0</v>
      </c>
      <c r="Z24" s="12">
        <v>0</v>
      </c>
      <c r="AA24" s="57">
        <f>SUM(Y24:Z24)</f>
        <v>0</v>
      </c>
      <c r="AB24" s="12">
        <v>0</v>
      </c>
      <c r="AC24" s="57">
        <f t="shared" ref="AC24:AC27" si="30">SUM(X24, AA24, AB24)</f>
        <v>0</v>
      </c>
      <c r="AD24" s="58">
        <f>M24-AC24</f>
        <v>0</v>
      </c>
      <c r="AE24" s="6"/>
      <c r="AG24" s="571">
        <f t="shared" ref="AG24:AG27" si="31">IF($S$86&lt;&gt;0, P24, A24)</f>
        <v>0</v>
      </c>
      <c r="AH24" s="572"/>
      <c r="AI24" s="572" t="s">
        <v>103</v>
      </c>
      <c r="AJ24" s="572"/>
      <c r="AK24" s="392">
        <f t="shared" ref="AK24:AK27" si="32">IF($S$86&lt;&gt;0, T24, E24)</f>
        <v>0</v>
      </c>
      <c r="AL24" s="69">
        <f>'Year 4'!AU24</f>
        <v>0</v>
      </c>
      <c r="AM24" s="12">
        <v>0</v>
      </c>
      <c r="AN24" s="12">
        <v>0</v>
      </c>
      <c r="AO24" s="41">
        <f t="shared" ref="AO24:AO27" si="33">SUM(AM24:AN24)</f>
        <v>0</v>
      </c>
      <c r="AP24" s="12">
        <v>0</v>
      </c>
      <c r="AQ24" s="12">
        <v>0</v>
      </c>
      <c r="AR24" s="41">
        <f t="shared" ref="AR24:AR27" si="34">SUM(AP24:AQ24)</f>
        <v>0</v>
      </c>
      <c r="AS24" s="12">
        <v>0</v>
      </c>
      <c r="AT24" s="41">
        <f t="shared" ref="AT24:AT27" si="35">SUM(AO24, AR24, AS24)</f>
        <v>0</v>
      </c>
      <c r="AU24" s="42">
        <f t="shared" ref="AU24:AU27" si="36">IF($S$86&lt;&gt;0, AC24+AL24-AT24, M24+AL24-AT24)</f>
        <v>0</v>
      </c>
      <c r="AX24" s="571"/>
      <c r="AY24" s="572"/>
      <c r="AZ24" s="572"/>
      <c r="BA24" s="577" t="s">
        <v>103</v>
      </c>
      <c r="BB24" s="577"/>
      <c r="BC24" s="392"/>
      <c r="BD24" s="12">
        <v>0</v>
      </c>
      <c r="BE24" s="12">
        <v>0</v>
      </c>
      <c r="BF24" s="410">
        <f t="shared" ref="BF24:BF25" si="37">SUM(BD24:BE24)</f>
        <v>0</v>
      </c>
      <c r="BG24" s="12">
        <v>0</v>
      </c>
      <c r="BH24" s="12">
        <v>0</v>
      </c>
      <c r="BI24" s="410">
        <f t="shared" ref="BI24" si="38">SUM(BG24:BH24)</f>
        <v>0</v>
      </c>
      <c r="BJ24" s="12">
        <v>0</v>
      </c>
      <c r="BK24" s="404">
        <f t="shared" ref="BK24:BK25" si="39">SUM(BF24, BI24, BJ24)</f>
        <v>0</v>
      </c>
    </row>
    <row r="25" spans="1:63" x14ac:dyDescent="0.35">
      <c r="A25" s="574">
        <f>'Year 4'!A25</f>
        <v>0</v>
      </c>
      <c r="B25" s="575"/>
      <c r="C25" s="575" t="s">
        <v>104</v>
      </c>
      <c r="D25" s="575"/>
      <c r="E25" s="95">
        <f>'Year 4'!E25</f>
        <v>0</v>
      </c>
      <c r="F25" s="12">
        <v>0</v>
      </c>
      <c r="G25" s="12">
        <v>0</v>
      </c>
      <c r="H25" s="13">
        <f>SUM(F25:G25)</f>
        <v>0</v>
      </c>
      <c r="I25" s="12">
        <v>0</v>
      </c>
      <c r="J25" s="12">
        <v>0</v>
      </c>
      <c r="K25" s="13">
        <f>SUM(I25:J25)</f>
        <v>0</v>
      </c>
      <c r="L25" s="12">
        <v>0</v>
      </c>
      <c r="M25" s="14">
        <f t="shared" si="28"/>
        <v>0</v>
      </c>
      <c r="N25" s="6"/>
      <c r="P25" s="571">
        <f>'Year 4'!P25</f>
        <v>0</v>
      </c>
      <c r="Q25" s="572"/>
      <c r="R25" s="572" t="s">
        <v>104</v>
      </c>
      <c r="S25" s="572"/>
      <c r="T25" s="392">
        <f>'Year 4'!T25</f>
        <v>0</v>
      </c>
      <c r="U25" s="88">
        <f>'Year 4'!AU25</f>
        <v>0</v>
      </c>
      <c r="V25" s="12">
        <v>0</v>
      </c>
      <c r="W25" s="12">
        <v>0</v>
      </c>
      <c r="X25" s="57">
        <f t="shared" si="29"/>
        <v>0</v>
      </c>
      <c r="Y25" s="12">
        <v>0</v>
      </c>
      <c r="Z25" s="12">
        <v>0</v>
      </c>
      <c r="AA25" s="57">
        <f>SUM(Y25:Z25)</f>
        <v>0</v>
      </c>
      <c r="AB25" s="12">
        <v>0</v>
      </c>
      <c r="AC25" s="57">
        <f t="shared" si="30"/>
        <v>0</v>
      </c>
      <c r="AD25" s="58">
        <f>M25-AC25</f>
        <v>0</v>
      </c>
      <c r="AE25" s="6"/>
      <c r="AG25" s="571">
        <f t="shared" si="31"/>
        <v>0</v>
      </c>
      <c r="AH25" s="572"/>
      <c r="AI25" s="572" t="s">
        <v>104</v>
      </c>
      <c r="AJ25" s="572"/>
      <c r="AK25" s="392">
        <f t="shared" si="32"/>
        <v>0</v>
      </c>
      <c r="AL25" s="69">
        <f>'Year 4'!AU25</f>
        <v>0</v>
      </c>
      <c r="AM25" s="12">
        <v>0</v>
      </c>
      <c r="AN25" s="12">
        <v>0</v>
      </c>
      <c r="AO25" s="41">
        <f t="shared" si="33"/>
        <v>0</v>
      </c>
      <c r="AP25" s="12">
        <v>0</v>
      </c>
      <c r="AQ25" s="12">
        <v>0</v>
      </c>
      <c r="AR25" s="41">
        <f>SUM(AP25:AQ25)</f>
        <v>0</v>
      </c>
      <c r="AS25" s="12">
        <v>0</v>
      </c>
      <c r="AT25" s="41">
        <f t="shared" si="35"/>
        <v>0</v>
      </c>
      <c r="AU25" s="42">
        <f t="shared" si="36"/>
        <v>0</v>
      </c>
      <c r="AX25" s="571"/>
      <c r="AY25" s="572"/>
      <c r="AZ25" s="572"/>
      <c r="BA25" s="577" t="s">
        <v>104</v>
      </c>
      <c r="BB25" s="577"/>
      <c r="BC25" s="392"/>
      <c r="BD25" s="12">
        <v>0</v>
      </c>
      <c r="BE25" s="12">
        <v>0</v>
      </c>
      <c r="BF25" s="410">
        <f t="shared" si="37"/>
        <v>0</v>
      </c>
      <c r="BG25" s="12">
        <v>0</v>
      </c>
      <c r="BH25" s="12">
        <v>0</v>
      </c>
      <c r="BI25" s="410">
        <f>SUM(BG25:BH25)</f>
        <v>0</v>
      </c>
      <c r="BJ25" s="12">
        <v>0</v>
      </c>
      <c r="BK25" s="404">
        <f t="shared" si="39"/>
        <v>0</v>
      </c>
    </row>
    <row r="26" spans="1:63" x14ac:dyDescent="0.35">
      <c r="A26" s="574">
        <f>'Year 4'!A26</f>
        <v>0</v>
      </c>
      <c r="B26" s="575"/>
      <c r="C26" s="575" t="s">
        <v>105</v>
      </c>
      <c r="D26" s="575"/>
      <c r="E26" s="95">
        <f>'Year 4'!E26</f>
        <v>0</v>
      </c>
      <c r="F26" s="12">
        <v>0</v>
      </c>
      <c r="G26" s="12">
        <v>0</v>
      </c>
      <c r="H26" s="13">
        <f t="shared" si="26"/>
        <v>0</v>
      </c>
      <c r="I26" s="12">
        <v>0</v>
      </c>
      <c r="J26" s="12">
        <v>0</v>
      </c>
      <c r="K26" s="13">
        <f>SUM(I26:J26)</f>
        <v>0</v>
      </c>
      <c r="L26" s="12">
        <v>0</v>
      </c>
      <c r="M26" s="14">
        <f t="shared" si="28"/>
        <v>0</v>
      </c>
      <c r="N26" s="6"/>
      <c r="P26" s="571">
        <f>'Year 4'!P26</f>
        <v>0</v>
      </c>
      <c r="Q26" s="572"/>
      <c r="R26" s="572" t="s">
        <v>105</v>
      </c>
      <c r="S26" s="572"/>
      <c r="T26" s="392">
        <f>'Year 4'!T26</f>
        <v>0</v>
      </c>
      <c r="U26" s="88">
        <f>'Year 4'!AU26</f>
        <v>0</v>
      </c>
      <c r="V26" s="12">
        <v>0</v>
      </c>
      <c r="W26" s="12">
        <v>0</v>
      </c>
      <c r="X26" s="57">
        <f t="shared" si="29"/>
        <v>0</v>
      </c>
      <c r="Y26" s="12">
        <v>0</v>
      </c>
      <c r="Z26" s="12">
        <v>0</v>
      </c>
      <c r="AA26" s="57">
        <f t="shared" ref="AA26:AA27" si="40">SUM(Y26:Z26)</f>
        <v>0</v>
      </c>
      <c r="AB26" s="12">
        <v>0</v>
      </c>
      <c r="AC26" s="57">
        <f t="shared" si="30"/>
        <v>0</v>
      </c>
      <c r="AD26" s="58">
        <f>M26-AC26</f>
        <v>0</v>
      </c>
      <c r="AE26" s="6"/>
      <c r="AG26" s="571">
        <f t="shared" si="31"/>
        <v>0</v>
      </c>
      <c r="AH26" s="572"/>
      <c r="AI26" s="572" t="s">
        <v>105</v>
      </c>
      <c r="AJ26" s="572"/>
      <c r="AK26" s="392">
        <f t="shared" si="32"/>
        <v>0</v>
      </c>
      <c r="AL26" s="69">
        <f>'Year 4'!AU26</f>
        <v>0</v>
      </c>
      <c r="AM26" s="12">
        <v>0</v>
      </c>
      <c r="AN26" s="12">
        <v>0</v>
      </c>
      <c r="AO26" s="41">
        <f t="shared" si="33"/>
        <v>0</v>
      </c>
      <c r="AP26" s="12">
        <v>0</v>
      </c>
      <c r="AQ26" s="12">
        <v>0</v>
      </c>
      <c r="AR26" s="41">
        <f>SUM(AP26:AQ26)</f>
        <v>0</v>
      </c>
      <c r="AS26" s="12">
        <v>0</v>
      </c>
      <c r="AT26" s="41">
        <f t="shared" si="35"/>
        <v>0</v>
      </c>
      <c r="AU26" s="42">
        <f t="shared" si="36"/>
        <v>0</v>
      </c>
      <c r="AX26" s="571"/>
      <c r="AY26" s="572"/>
      <c r="AZ26" s="572"/>
      <c r="BA26" s="577" t="s">
        <v>105</v>
      </c>
      <c r="BB26" s="577"/>
      <c r="BC26" s="392"/>
      <c r="BD26" s="12">
        <v>0</v>
      </c>
      <c r="BE26" s="12">
        <v>0</v>
      </c>
      <c r="BF26" s="410">
        <f>SUM(BD26:BE26)</f>
        <v>0</v>
      </c>
      <c r="BG26" s="12">
        <v>0</v>
      </c>
      <c r="BH26" s="12">
        <v>0</v>
      </c>
      <c r="BI26" s="410">
        <f t="shared" ref="BI26:BI27" si="41">SUM(BG26:BH26)</f>
        <v>0</v>
      </c>
      <c r="BJ26" s="12">
        <v>0</v>
      </c>
      <c r="BK26" s="404">
        <f>SUM(BF26, BI26, BJ26)</f>
        <v>0</v>
      </c>
    </row>
    <row r="27" spans="1:63" x14ac:dyDescent="0.35">
      <c r="A27" s="574">
        <f>'Year 4'!A27</f>
        <v>0</v>
      </c>
      <c r="B27" s="575"/>
      <c r="C27" s="575" t="s">
        <v>106</v>
      </c>
      <c r="D27" s="575"/>
      <c r="E27" s="95">
        <f>'Year 4'!E27</f>
        <v>0</v>
      </c>
      <c r="F27" s="12">
        <v>0</v>
      </c>
      <c r="G27" s="12">
        <v>0</v>
      </c>
      <c r="H27" s="13">
        <f t="shared" si="26"/>
        <v>0</v>
      </c>
      <c r="I27" s="12">
        <v>0</v>
      </c>
      <c r="J27" s="12">
        <v>0</v>
      </c>
      <c r="K27" s="13">
        <f>SUM(I27:J27)</f>
        <v>0</v>
      </c>
      <c r="L27" s="12">
        <v>0</v>
      </c>
      <c r="M27" s="14">
        <f t="shared" si="28"/>
        <v>0</v>
      </c>
      <c r="N27" s="6"/>
      <c r="P27" s="571">
        <f>'Year 4'!P27</f>
        <v>0</v>
      </c>
      <c r="Q27" s="572"/>
      <c r="R27" s="572" t="s">
        <v>106</v>
      </c>
      <c r="S27" s="572"/>
      <c r="T27" s="392">
        <f>'Year 4'!T27</f>
        <v>0</v>
      </c>
      <c r="U27" s="88">
        <f>'Year 4'!AU27</f>
        <v>0</v>
      </c>
      <c r="V27" s="12">
        <v>0</v>
      </c>
      <c r="W27" s="12">
        <v>0</v>
      </c>
      <c r="X27" s="57">
        <f t="shared" si="29"/>
        <v>0</v>
      </c>
      <c r="Y27" s="12">
        <v>0</v>
      </c>
      <c r="Z27" s="12">
        <v>0</v>
      </c>
      <c r="AA27" s="57">
        <f t="shared" si="40"/>
        <v>0</v>
      </c>
      <c r="AB27" s="12">
        <v>0</v>
      </c>
      <c r="AC27" s="57">
        <f t="shared" si="30"/>
        <v>0</v>
      </c>
      <c r="AD27" s="58">
        <f>M27-AC27</f>
        <v>0</v>
      </c>
      <c r="AE27" s="6"/>
      <c r="AG27" s="571">
        <f t="shared" si="31"/>
        <v>0</v>
      </c>
      <c r="AH27" s="572"/>
      <c r="AI27" s="572" t="s">
        <v>106</v>
      </c>
      <c r="AJ27" s="572"/>
      <c r="AK27" s="392">
        <f t="shared" si="32"/>
        <v>0</v>
      </c>
      <c r="AL27" s="69">
        <f>'Year 4'!AU27</f>
        <v>0</v>
      </c>
      <c r="AM27" s="12">
        <v>0</v>
      </c>
      <c r="AN27" s="12">
        <v>0</v>
      </c>
      <c r="AO27" s="41">
        <f t="shared" si="33"/>
        <v>0</v>
      </c>
      <c r="AP27" s="12">
        <v>0</v>
      </c>
      <c r="AQ27" s="12">
        <v>0</v>
      </c>
      <c r="AR27" s="41">
        <f t="shared" si="34"/>
        <v>0</v>
      </c>
      <c r="AS27" s="12">
        <v>0</v>
      </c>
      <c r="AT27" s="41">
        <f t="shared" si="35"/>
        <v>0</v>
      </c>
      <c r="AU27" s="42">
        <f t="shared" si="36"/>
        <v>0</v>
      </c>
      <c r="AX27" s="571"/>
      <c r="AY27" s="572"/>
      <c r="AZ27" s="572"/>
      <c r="BA27" s="572" t="s">
        <v>106</v>
      </c>
      <c r="BB27" s="572"/>
      <c r="BC27" s="392"/>
      <c r="BD27" s="12">
        <v>0</v>
      </c>
      <c r="BE27" s="12">
        <v>0</v>
      </c>
      <c r="BF27" s="410">
        <f t="shared" ref="BF27" si="42">SUM(BD27:BE27)</f>
        <v>0</v>
      </c>
      <c r="BG27" s="12">
        <v>0</v>
      </c>
      <c r="BH27" s="12">
        <v>0</v>
      </c>
      <c r="BI27" s="410">
        <f t="shared" si="41"/>
        <v>0</v>
      </c>
      <c r="BJ27" s="12">
        <v>0</v>
      </c>
      <c r="BK27" s="404">
        <f t="shared" ref="BK27" si="43">SUM(BF27, BI27, BJ27)</f>
        <v>0</v>
      </c>
    </row>
    <row r="28" spans="1:63" ht="16" thickBot="1" x14ac:dyDescent="0.4">
      <c r="A28" s="396" t="s">
        <v>107</v>
      </c>
      <c r="B28" s="397"/>
      <c r="C28" s="731">
        <f>SUM(A23:B27)</f>
        <v>0</v>
      </c>
      <c r="D28" s="731"/>
      <c r="E28" s="399">
        <f>'Year 4'!E28</f>
        <v>0</v>
      </c>
      <c r="F28" s="400">
        <f>SUM(F23:F27)</f>
        <v>0</v>
      </c>
      <c r="G28" s="400">
        <f t="shared" ref="G28:L28" si="44">SUM(G23:G27)</f>
        <v>0</v>
      </c>
      <c r="H28" s="400">
        <f>SUM(H23:H27)</f>
        <v>0</v>
      </c>
      <c r="I28" s="400">
        <f>SUM(I23:I27)</f>
        <v>0</v>
      </c>
      <c r="J28" s="400">
        <f>SUM(J23:J27)</f>
        <v>0</v>
      </c>
      <c r="K28" s="400">
        <f>SUM(K23:K27)</f>
        <v>0</v>
      </c>
      <c r="L28" s="400">
        <f t="shared" si="44"/>
        <v>0</v>
      </c>
      <c r="M28" s="401">
        <f>SUM(M23:M27)</f>
        <v>0</v>
      </c>
      <c r="N28" s="6"/>
      <c r="P28" s="4" t="s">
        <v>107</v>
      </c>
      <c r="Q28" s="100"/>
      <c r="R28" s="676">
        <f>SUM(P23:Q27)</f>
        <v>0</v>
      </c>
      <c r="S28" s="676"/>
      <c r="T28" s="251">
        <f>'Year 4'!T28</f>
        <v>0</v>
      </c>
      <c r="U28" s="64">
        <f>SUM(U23:U27)</f>
        <v>0</v>
      </c>
      <c r="V28" s="64">
        <f>SUM(V23:V27)</f>
        <v>0</v>
      </c>
      <c r="W28" s="64">
        <f t="shared" ref="W28:AB28" si="45">SUM(W23:W27)</f>
        <v>0</v>
      </c>
      <c r="X28" s="64">
        <f t="shared" si="45"/>
        <v>0</v>
      </c>
      <c r="Y28" s="64">
        <f>SUM(Y23:Y27)</f>
        <v>0</v>
      </c>
      <c r="Z28" s="64">
        <f t="shared" ref="Z28" si="46">SUM(Z23:Z27)</f>
        <v>0</v>
      </c>
      <c r="AA28" s="64">
        <f>SUM(AA23:AA27)</f>
        <v>0</v>
      </c>
      <c r="AB28" s="64">
        <f t="shared" si="45"/>
        <v>0</v>
      </c>
      <c r="AC28" s="64">
        <f>SUM(AC23:AC27)</f>
        <v>0</v>
      </c>
      <c r="AD28" s="56">
        <f>SUM(AD23:AD27)</f>
        <v>0</v>
      </c>
      <c r="AE28" s="6"/>
      <c r="AG28" s="4" t="s">
        <v>107</v>
      </c>
      <c r="AH28" s="100"/>
      <c r="AI28" s="652">
        <f>SUM(AG23:AH27)</f>
        <v>0</v>
      </c>
      <c r="AJ28" s="652"/>
      <c r="AK28" s="251">
        <f>IF($S$86&lt;&gt;0, T28, E28)</f>
        <v>0</v>
      </c>
      <c r="AL28" s="39">
        <f>SUM(AL23:AL27)</f>
        <v>0</v>
      </c>
      <c r="AM28" s="39">
        <f>SUM(AM23:AM27)</f>
        <v>0</v>
      </c>
      <c r="AN28" s="39">
        <f t="shared" ref="AN28:AU28" si="47">SUM(AN23:AN27)</f>
        <v>0</v>
      </c>
      <c r="AO28" s="39">
        <f>SUM(AO23:AO27)</f>
        <v>0</v>
      </c>
      <c r="AP28" s="39">
        <f>SUM(AP23:AP27)</f>
        <v>0</v>
      </c>
      <c r="AQ28" s="39">
        <f t="shared" ref="AQ28:AS28" si="48">SUM(AQ23:AQ27)</f>
        <v>0</v>
      </c>
      <c r="AR28" s="39">
        <f t="shared" si="48"/>
        <v>0</v>
      </c>
      <c r="AS28" s="39">
        <f t="shared" si="48"/>
        <v>0</v>
      </c>
      <c r="AT28" s="39">
        <f>SUM(AT23:AT27)</f>
        <v>0</v>
      </c>
      <c r="AU28" s="40">
        <f t="shared" si="47"/>
        <v>0</v>
      </c>
      <c r="AX28" s="597" t="s">
        <v>107</v>
      </c>
      <c r="AY28" s="598"/>
      <c r="AZ28" s="598"/>
      <c r="BA28" s="686">
        <f>SUM(AX23:AZ27)</f>
        <v>0</v>
      </c>
      <c r="BB28" s="686"/>
      <c r="BC28" s="251"/>
      <c r="BD28" s="407">
        <f>SUM(BD23:BD27)</f>
        <v>0</v>
      </c>
      <c r="BE28" s="407">
        <f t="shared" ref="BE28:BF28" si="49">SUM(BE23:BE27)</f>
        <v>0</v>
      </c>
      <c r="BF28" s="407">
        <f t="shared" si="49"/>
        <v>0</v>
      </c>
      <c r="BG28" s="407">
        <f>SUM(BG23:BG27)</f>
        <v>0</v>
      </c>
      <c r="BH28" s="407">
        <f t="shared" ref="BH28" si="50">SUM(BH23:BH27)</f>
        <v>0</v>
      </c>
      <c r="BI28" s="407">
        <f>SUM(BI23:BI27)</f>
        <v>0</v>
      </c>
      <c r="BJ28" s="407">
        <f>SUM(BJ23:BJ27)</f>
        <v>0</v>
      </c>
      <c r="BK28" s="423">
        <f>SUM(BK23:BK27)</f>
        <v>0</v>
      </c>
    </row>
    <row r="29" spans="1:63" ht="3.75" customHeight="1" thickBot="1" x14ac:dyDescent="0.4">
      <c r="A29" s="733"/>
      <c r="B29" s="733"/>
      <c r="C29" s="733"/>
      <c r="D29" s="733"/>
      <c r="E29" s="733"/>
      <c r="F29" s="733"/>
      <c r="G29" s="733"/>
      <c r="H29" s="733"/>
      <c r="I29" s="733"/>
      <c r="J29" s="733"/>
      <c r="K29" s="733"/>
      <c r="L29" s="733"/>
      <c r="M29" s="733"/>
      <c r="N29" s="6"/>
      <c r="P29" s="664"/>
      <c r="Q29" s="664"/>
      <c r="R29" s="664"/>
      <c r="S29" s="664"/>
      <c r="T29" s="664"/>
      <c r="U29" s="664"/>
      <c r="V29" s="664"/>
      <c r="W29" s="664"/>
      <c r="X29" s="664"/>
      <c r="Y29" s="664"/>
      <c r="Z29" s="664"/>
      <c r="AA29" s="664"/>
      <c r="AB29" s="664"/>
      <c r="AC29" s="664"/>
      <c r="AD29" s="664"/>
      <c r="AE29" s="6"/>
      <c r="AG29" s="664"/>
      <c r="AH29" s="664"/>
      <c r="AI29" s="664"/>
      <c r="AJ29" s="664"/>
      <c r="AK29" s="664"/>
      <c r="AL29" s="664"/>
      <c r="AM29" s="664"/>
      <c r="AN29" s="664"/>
      <c r="AO29" s="664"/>
      <c r="AP29" s="664"/>
      <c r="AQ29" s="664"/>
      <c r="AR29" s="664"/>
      <c r="AS29" s="664"/>
      <c r="AT29" s="664"/>
      <c r="AU29" s="664"/>
      <c r="AX29" s="584"/>
      <c r="AY29" s="584"/>
      <c r="AZ29" s="584"/>
      <c r="BA29" s="584"/>
      <c r="BB29" s="584"/>
      <c r="BC29" s="584"/>
      <c r="BD29" s="584"/>
      <c r="BE29" s="584"/>
      <c r="BF29" s="584"/>
      <c r="BG29" s="584"/>
      <c r="BH29" s="584"/>
      <c r="BI29" s="584"/>
      <c r="BJ29" s="584"/>
      <c r="BK29" s="584"/>
    </row>
    <row r="30" spans="1:63" ht="16" thickBot="1" x14ac:dyDescent="0.4">
      <c r="A30" s="655" t="s">
        <v>108</v>
      </c>
      <c r="B30" s="656"/>
      <c r="C30" s="656"/>
      <c r="D30" s="656"/>
      <c r="E30" s="656"/>
      <c r="F30" s="19">
        <f>SUM(F28, F19)</f>
        <v>0</v>
      </c>
      <c r="G30" s="19">
        <f t="shared" ref="G30:L30" si="51">SUM(G28, G19)</f>
        <v>0</v>
      </c>
      <c r="H30" s="19">
        <f>SUM(H28, H19)</f>
        <v>0</v>
      </c>
      <c r="I30" s="19">
        <f t="shared" si="51"/>
        <v>0</v>
      </c>
      <c r="J30" s="19">
        <f>SUM(J28, J19)</f>
        <v>0</v>
      </c>
      <c r="K30" s="19">
        <f t="shared" ref="K30" si="52">SUM(K28, K19)</f>
        <v>0</v>
      </c>
      <c r="L30" s="19">
        <f t="shared" si="51"/>
        <v>0</v>
      </c>
      <c r="M30" s="18">
        <f>SUM(M28, M19)</f>
        <v>0</v>
      </c>
      <c r="N30" s="6"/>
      <c r="P30" s="655" t="s">
        <v>108</v>
      </c>
      <c r="Q30" s="656"/>
      <c r="R30" s="656"/>
      <c r="S30" s="656"/>
      <c r="T30" s="656"/>
      <c r="U30" s="59">
        <f>SUM(U28, U19)</f>
        <v>0</v>
      </c>
      <c r="V30" s="59">
        <f>SUM(V28, V19)</f>
        <v>0</v>
      </c>
      <c r="W30" s="59">
        <f t="shared" ref="W30" si="53">SUM(W28, W19)</f>
        <v>0</v>
      </c>
      <c r="X30" s="59">
        <f>SUM(X28, X19)</f>
        <v>0</v>
      </c>
      <c r="Y30" s="59">
        <f>SUM(Y28, Y19)</f>
        <v>0</v>
      </c>
      <c r="Z30" s="59">
        <f t="shared" ref="Z30:AB30" si="54">SUM(Z28, Z19)</f>
        <v>0</v>
      </c>
      <c r="AA30" s="59">
        <f t="shared" si="54"/>
        <v>0</v>
      </c>
      <c r="AB30" s="59">
        <f t="shared" si="54"/>
        <v>0</v>
      </c>
      <c r="AC30" s="59">
        <f>SUM(AC28, AC19)</f>
        <v>0</v>
      </c>
      <c r="AD30" s="60">
        <f>SUM(AD28, AD19)</f>
        <v>0</v>
      </c>
      <c r="AE30" s="6"/>
      <c r="AG30" s="655" t="s">
        <v>108</v>
      </c>
      <c r="AH30" s="656"/>
      <c r="AI30" s="656"/>
      <c r="AJ30" s="656"/>
      <c r="AK30" s="656"/>
      <c r="AL30" s="43">
        <f>SUM(AL28, AL19)</f>
        <v>0</v>
      </c>
      <c r="AM30" s="43">
        <f>SUM(AM28, AM19)</f>
        <v>0</v>
      </c>
      <c r="AN30" s="43">
        <f t="shared" ref="AN30" si="55">SUM(AN28, AN19)</f>
        <v>0</v>
      </c>
      <c r="AO30" s="43">
        <f>SUM(AO28, AO19)</f>
        <v>0</v>
      </c>
      <c r="AP30" s="43">
        <f>SUM(AP28, AP19)</f>
        <v>0</v>
      </c>
      <c r="AQ30" s="43">
        <f t="shared" ref="AQ30:AS30" si="56">SUM(AQ28, AQ19)</f>
        <v>0</v>
      </c>
      <c r="AR30" s="43">
        <f t="shared" si="56"/>
        <v>0</v>
      </c>
      <c r="AS30" s="43">
        <f t="shared" si="56"/>
        <v>0</v>
      </c>
      <c r="AT30" s="43">
        <f>SUM(AT28, AT19)</f>
        <v>0</v>
      </c>
      <c r="AU30" s="44">
        <f t="shared" ref="AU30" si="57">SUM(AU28, AU19)</f>
        <v>0</v>
      </c>
      <c r="AX30" s="655" t="s">
        <v>108</v>
      </c>
      <c r="AY30" s="656"/>
      <c r="AZ30" s="656"/>
      <c r="BA30" s="656"/>
      <c r="BB30" s="656"/>
      <c r="BC30" s="656"/>
      <c r="BD30" s="406">
        <f>SUM(BD28, BD19)</f>
        <v>0</v>
      </c>
      <c r="BE30" s="406">
        <f t="shared" ref="BE30" si="58">SUM(BE28, BE19)</f>
        <v>0</v>
      </c>
      <c r="BF30" s="406">
        <f>SUM(BF28, BF19)</f>
        <v>0</v>
      </c>
      <c r="BG30" s="406">
        <f>SUM(BG28, BG19)</f>
        <v>0</v>
      </c>
      <c r="BH30" s="406">
        <f t="shared" ref="BH30:BJ30" si="59">SUM(BH28, BH19)</f>
        <v>0</v>
      </c>
      <c r="BI30" s="406">
        <f t="shared" si="59"/>
        <v>0</v>
      </c>
      <c r="BJ30" s="406">
        <f t="shared" si="59"/>
        <v>0</v>
      </c>
      <c r="BK30" s="429">
        <f>SUM(BK28, BK19)</f>
        <v>0</v>
      </c>
    </row>
    <row r="31" spans="1:63" ht="16" thickBot="1" x14ac:dyDescent="0.4">
      <c r="F31" s="3"/>
      <c r="G31" s="3"/>
    </row>
    <row r="32" spans="1:63" s="20" customFormat="1" x14ac:dyDescent="0.35">
      <c r="A32" s="580" t="s">
        <v>109</v>
      </c>
      <c r="B32" s="581"/>
      <c r="C32" s="581"/>
      <c r="D32" s="581"/>
      <c r="E32" s="581"/>
      <c r="F32" s="581"/>
      <c r="G32" s="581"/>
      <c r="H32" s="581"/>
      <c r="I32" s="581"/>
      <c r="J32" s="581"/>
      <c r="K32" s="581"/>
      <c r="L32" s="581"/>
      <c r="M32" s="638"/>
      <c r="P32" s="580" t="s">
        <v>109</v>
      </c>
      <c r="Q32" s="581"/>
      <c r="R32" s="581"/>
      <c r="S32" s="581"/>
      <c r="T32" s="581"/>
      <c r="U32" s="581"/>
      <c r="V32" s="581"/>
      <c r="W32" s="581"/>
      <c r="X32" s="581"/>
      <c r="Y32" s="581"/>
      <c r="Z32" s="581"/>
      <c r="AA32" s="581"/>
      <c r="AB32" s="581"/>
      <c r="AC32" s="581"/>
      <c r="AD32" s="99"/>
      <c r="AG32" s="580" t="s">
        <v>109</v>
      </c>
      <c r="AH32" s="581"/>
      <c r="AI32" s="581"/>
      <c r="AJ32" s="581"/>
      <c r="AK32" s="581"/>
      <c r="AL32" s="581"/>
      <c r="AM32" s="581"/>
      <c r="AN32" s="581"/>
      <c r="AO32" s="581"/>
      <c r="AP32" s="581"/>
      <c r="AQ32" s="581"/>
      <c r="AR32" s="581"/>
      <c r="AS32" s="581"/>
      <c r="AT32" s="581"/>
      <c r="AU32" s="99"/>
      <c r="AX32" s="580" t="s">
        <v>109</v>
      </c>
      <c r="AY32" s="581"/>
      <c r="AZ32" s="581"/>
      <c r="BA32" s="581"/>
      <c r="BB32" s="581"/>
      <c r="BC32" s="581"/>
      <c r="BD32" s="581"/>
      <c r="BE32" s="581"/>
      <c r="BF32" s="581"/>
      <c r="BG32" s="581"/>
      <c r="BH32" s="581"/>
      <c r="BI32" s="581"/>
      <c r="BJ32" s="581"/>
      <c r="BK32" s="638"/>
    </row>
    <row r="33" spans="1:63" s="20" customFormat="1" ht="46.5" customHeight="1" x14ac:dyDescent="0.35">
      <c r="A33" s="582" t="s">
        <v>110</v>
      </c>
      <c r="B33" s="583"/>
      <c r="C33" s="583"/>
      <c r="D33" s="583"/>
      <c r="E33" s="583"/>
      <c r="F33" s="583"/>
      <c r="G33" s="583"/>
      <c r="H33" s="583"/>
      <c r="I33" s="583"/>
      <c r="J33" s="83" t="s">
        <v>111</v>
      </c>
      <c r="K33" s="83" t="s">
        <v>71</v>
      </c>
      <c r="L33" s="83" t="s">
        <v>72</v>
      </c>
      <c r="M33" s="38" t="s">
        <v>94</v>
      </c>
      <c r="P33" s="753" t="s">
        <v>110</v>
      </c>
      <c r="Q33" s="754"/>
      <c r="R33" s="754"/>
      <c r="S33" s="754"/>
      <c r="T33" s="754"/>
      <c r="U33" s="754"/>
      <c r="V33" s="754"/>
      <c r="W33" s="754"/>
      <c r="X33" s="754"/>
      <c r="Y33" s="101" t="s">
        <v>187</v>
      </c>
      <c r="Z33" s="83" t="s">
        <v>41</v>
      </c>
      <c r="AA33" s="83" t="s">
        <v>71</v>
      </c>
      <c r="AB33" s="83" t="s">
        <v>72</v>
      </c>
      <c r="AC33" s="101" t="s">
        <v>94</v>
      </c>
      <c r="AD33" s="35" t="s">
        <v>95</v>
      </c>
      <c r="AG33" s="582" t="s">
        <v>110</v>
      </c>
      <c r="AH33" s="583"/>
      <c r="AI33" s="583"/>
      <c r="AJ33" s="583"/>
      <c r="AK33" s="583"/>
      <c r="AL33" s="583"/>
      <c r="AM33" s="583"/>
      <c r="AN33" s="583"/>
      <c r="AO33" s="583"/>
      <c r="AP33" s="101" t="s">
        <v>187</v>
      </c>
      <c r="AQ33" s="83" t="s">
        <v>112</v>
      </c>
      <c r="AR33" s="83" t="s">
        <v>71</v>
      </c>
      <c r="AS33" s="83" t="s">
        <v>72</v>
      </c>
      <c r="AT33" s="101" t="s">
        <v>96</v>
      </c>
      <c r="AU33" s="35" t="s">
        <v>200</v>
      </c>
      <c r="AX33" s="582" t="s">
        <v>110</v>
      </c>
      <c r="AY33" s="583"/>
      <c r="AZ33" s="583"/>
      <c r="BA33" s="583"/>
      <c r="BB33" s="583"/>
      <c r="BC33" s="583"/>
      <c r="BD33" s="583"/>
      <c r="BE33" s="583"/>
      <c r="BF33" s="583"/>
      <c r="BG33" s="583"/>
      <c r="BH33" s="83" t="s">
        <v>41</v>
      </c>
      <c r="BI33" s="83" t="s">
        <v>71</v>
      </c>
      <c r="BJ33" s="83" t="s">
        <v>72</v>
      </c>
      <c r="BK33" s="38" t="s">
        <v>249</v>
      </c>
    </row>
    <row r="34" spans="1:63" x14ac:dyDescent="0.35">
      <c r="A34" s="7">
        <v>1</v>
      </c>
      <c r="B34" s="575">
        <f>'Year 1'!B34</f>
        <v>0</v>
      </c>
      <c r="C34" s="575"/>
      <c r="D34" s="575"/>
      <c r="E34" s="575"/>
      <c r="F34" s="575"/>
      <c r="G34" s="575"/>
      <c r="H34" s="575"/>
      <c r="I34" s="575"/>
      <c r="J34" s="12">
        <v>0</v>
      </c>
      <c r="K34" s="12">
        <v>0</v>
      </c>
      <c r="L34" s="12">
        <v>0</v>
      </c>
      <c r="M34" s="14">
        <f>SUM(J34:L34)</f>
        <v>0</v>
      </c>
      <c r="N34" s="6"/>
      <c r="P34" s="218">
        <v>1</v>
      </c>
      <c r="Q34" s="572">
        <f>'Year 4'!Q34</f>
        <v>0</v>
      </c>
      <c r="R34" s="572"/>
      <c r="S34" s="572"/>
      <c r="T34" s="572"/>
      <c r="U34" s="572"/>
      <c r="V34" s="572"/>
      <c r="W34" s="572"/>
      <c r="X34" s="572"/>
      <c r="Y34" s="90">
        <f>'Year 4'!AU34</f>
        <v>0</v>
      </c>
      <c r="Z34" s="12">
        <v>0</v>
      </c>
      <c r="AA34" s="12">
        <v>0</v>
      </c>
      <c r="AB34" s="12">
        <v>0</v>
      </c>
      <c r="AC34" s="57">
        <f>SUM(Z34:AB34)</f>
        <v>0</v>
      </c>
      <c r="AD34" s="58">
        <f>M34-AC34</f>
        <v>0</v>
      </c>
      <c r="AE34" s="6"/>
      <c r="AG34" s="7">
        <v>1</v>
      </c>
      <c r="AH34" s="718">
        <f>IF($S$86&lt;&gt;0, Q34, B34)</f>
        <v>0</v>
      </c>
      <c r="AI34" s="718"/>
      <c r="AJ34" s="718"/>
      <c r="AK34" s="718"/>
      <c r="AL34" s="718"/>
      <c r="AM34" s="718"/>
      <c r="AN34" s="718"/>
      <c r="AO34" s="718"/>
      <c r="AP34" s="67">
        <f>'Year 4'!AU34</f>
        <v>0</v>
      </c>
      <c r="AQ34" s="12">
        <v>0</v>
      </c>
      <c r="AR34" s="12">
        <v>0</v>
      </c>
      <c r="AS34" s="12">
        <v>0</v>
      </c>
      <c r="AT34" s="41">
        <f>SUM(AQ34:AS34)</f>
        <v>0</v>
      </c>
      <c r="AU34" s="42">
        <f>IF($S$86&lt;&gt;0, AC34+AP34-AT34, M34+AP34-AT34)</f>
        <v>0</v>
      </c>
      <c r="AX34" s="7">
        <v>1</v>
      </c>
      <c r="AY34" s="575"/>
      <c r="AZ34" s="575"/>
      <c r="BA34" s="575"/>
      <c r="BB34" s="575"/>
      <c r="BC34" s="575"/>
      <c r="BD34" s="575"/>
      <c r="BE34" s="575"/>
      <c r="BF34" s="575"/>
      <c r="BG34" s="575"/>
      <c r="BH34" s="12">
        <v>0</v>
      </c>
      <c r="BI34" s="12">
        <v>0</v>
      </c>
      <c r="BJ34" s="12">
        <v>0</v>
      </c>
      <c r="BK34" s="404">
        <f>SUM(BH34:BJ34)</f>
        <v>0</v>
      </c>
    </row>
    <row r="35" spans="1:63" x14ac:dyDescent="0.35">
      <c r="A35" s="7">
        <v>2</v>
      </c>
      <c r="B35" s="575">
        <f>'Year 4'!B35</f>
        <v>0</v>
      </c>
      <c r="C35" s="575"/>
      <c r="D35" s="575"/>
      <c r="E35" s="575"/>
      <c r="F35" s="575"/>
      <c r="G35" s="575"/>
      <c r="H35" s="575"/>
      <c r="I35" s="575"/>
      <c r="J35" s="12">
        <v>0</v>
      </c>
      <c r="K35" s="12">
        <v>0</v>
      </c>
      <c r="L35" s="12">
        <v>0</v>
      </c>
      <c r="M35" s="14">
        <f>SUM(J35:L35)</f>
        <v>0</v>
      </c>
      <c r="N35" s="6"/>
      <c r="P35" s="218">
        <v>2</v>
      </c>
      <c r="Q35" s="572">
        <f>'Year 4'!Q35</f>
        <v>0</v>
      </c>
      <c r="R35" s="572"/>
      <c r="S35" s="572"/>
      <c r="T35" s="572"/>
      <c r="U35" s="572"/>
      <c r="V35" s="572"/>
      <c r="W35" s="572"/>
      <c r="X35" s="572"/>
      <c r="Y35" s="90">
        <f>'Year 4'!AU35</f>
        <v>0</v>
      </c>
      <c r="Z35" s="12">
        <v>0</v>
      </c>
      <c r="AA35" s="12">
        <v>0</v>
      </c>
      <c r="AB35" s="12">
        <v>0</v>
      </c>
      <c r="AC35" s="57">
        <f>SUM(Z35:AB35)</f>
        <v>0</v>
      </c>
      <c r="AD35" s="58">
        <f>M35-AC35</f>
        <v>0</v>
      </c>
      <c r="AE35" s="6"/>
      <c r="AG35" s="7">
        <v>2</v>
      </c>
      <c r="AH35" s="718">
        <f t="shared" ref="AH35:AH36" si="60">IF($S$86&lt;&gt;0, Q35, B35)</f>
        <v>0</v>
      </c>
      <c r="AI35" s="718"/>
      <c r="AJ35" s="718"/>
      <c r="AK35" s="718"/>
      <c r="AL35" s="718"/>
      <c r="AM35" s="718"/>
      <c r="AN35" s="718"/>
      <c r="AO35" s="718"/>
      <c r="AP35" s="67">
        <f>'Year 4'!AU35</f>
        <v>0</v>
      </c>
      <c r="AQ35" s="12">
        <v>0</v>
      </c>
      <c r="AR35" s="12">
        <v>0</v>
      </c>
      <c r="AS35" s="12">
        <v>0</v>
      </c>
      <c r="AT35" s="41">
        <f>SUM(AQ35:AS35)</f>
        <v>0</v>
      </c>
      <c r="AU35" s="42">
        <f t="shared" ref="AU35:AU36" si="61">IF($S$86&lt;&gt;0, AC35+AP35-AT35, M35+AP35-AT35)</f>
        <v>0</v>
      </c>
      <c r="AX35" s="7">
        <v>2</v>
      </c>
      <c r="AY35" s="575"/>
      <c r="AZ35" s="575"/>
      <c r="BA35" s="575"/>
      <c r="BB35" s="575"/>
      <c r="BC35" s="575"/>
      <c r="BD35" s="575"/>
      <c r="BE35" s="575"/>
      <c r="BF35" s="575"/>
      <c r="BG35" s="575"/>
      <c r="BH35" s="12">
        <v>0</v>
      </c>
      <c r="BI35" s="12">
        <v>0</v>
      </c>
      <c r="BJ35" s="12">
        <v>0</v>
      </c>
      <c r="BK35" s="404">
        <f>SUM(BH35:BJ35)</f>
        <v>0</v>
      </c>
    </row>
    <row r="36" spans="1:63" x14ac:dyDescent="0.35">
      <c r="A36" s="7">
        <v>3</v>
      </c>
      <c r="B36" s="575">
        <f>'Year 4'!B36</f>
        <v>0</v>
      </c>
      <c r="C36" s="575"/>
      <c r="D36" s="575"/>
      <c r="E36" s="575"/>
      <c r="F36" s="575"/>
      <c r="G36" s="575"/>
      <c r="H36" s="575"/>
      <c r="I36" s="575"/>
      <c r="J36" s="12">
        <v>0</v>
      </c>
      <c r="K36" s="12">
        <v>0</v>
      </c>
      <c r="L36" s="12">
        <v>0</v>
      </c>
      <c r="M36" s="14">
        <f>SUM(J36:L36)</f>
        <v>0</v>
      </c>
      <c r="N36" s="6"/>
      <c r="P36" s="218">
        <v>3</v>
      </c>
      <c r="Q36" s="572">
        <f>'Year 4'!Q36</f>
        <v>0</v>
      </c>
      <c r="R36" s="572"/>
      <c r="S36" s="572"/>
      <c r="T36" s="572"/>
      <c r="U36" s="572"/>
      <c r="V36" s="572"/>
      <c r="W36" s="572"/>
      <c r="X36" s="572"/>
      <c r="Y36" s="90">
        <f>'Year 4'!AU36</f>
        <v>0</v>
      </c>
      <c r="Z36" s="12">
        <v>0</v>
      </c>
      <c r="AA36" s="12">
        <v>0</v>
      </c>
      <c r="AB36" s="12">
        <v>0</v>
      </c>
      <c r="AC36" s="57">
        <f>SUM(Z36:AB36)</f>
        <v>0</v>
      </c>
      <c r="AD36" s="58">
        <f>M36-AC36</f>
        <v>0</v>
      </c>
      <c r="AE36" s="6"/>
      <c r="AG36" s="7">
        <v>3</v>
      </c>
      <c r="AH36" s="718">
        <f t="shared" si="60"/>
        <v>0</v>
      </c>
      <c r="AI36" s="718"/>
      <c r="AJ36" s="718"/>
      <c r="AK36" s="718"/>
      <c r="AL36" s="718"/>
      <c r="AM36" s="718"/>
      <c r="AN36" s="718"/>
      <c r="AO36" s="718"/>
      <c r="AP36" s="67">
        <f>'Year 4'!AU36</f>
        <v>0</v>
      </c>
      <c r="AQ36" s="12">
        <v>0</v>
      </c>
      <c r="AR36" s="12">
        <v>0</v>
      </c>
      <c r="AS36" s="12">
        <v>0</v>
      </c>
      <c r="AT36" s="41">
        <f>SUM(AQ36:AS36)</f>
        <v>0</v>
      </c>
      <c r="AU36" s="42">
        <f t="shared" si="61"/>
        <v>0</v>
      </c>
      <c r="AX36" s="7">
        <v>3</v>
      </c>
      <c r="AY36" s="575"/>
      <c r="AZ36" s="575"/>
      <c r="BA36" s="575"/>
      <c r="BB36" s="575"/>
      <c r="BC36" s="575"/>
      <c r="BD36" s="575"/>
      <c r="BE36" s="575"/>
      <c r="BF36" s="575"/>
      <c r="BG36" s="575"/>
      <c r="BH36" s="12">
        <v>0</v>
      </c>
      <c r="BI36" s="12">
        <v>0</v>
      </c>
      <c r="BJ36" s="12">
        <v>0</v>
      </c>
      <c r="BK36" s="404">
        <f>SUM(BH36:BJ36)</f>
        <v>0</v>
      </c>
    </row>
    <row r="37" spans="1:63" ht="16" thickBot="1" x14ac:dyDescent="0.4">
      <c r="A37" s="578" t="s">
        <v>113</v>
      </c>
      <c r="B37" s="579"/>
      <c r="C37" s="579"/>
      <c r="D37" s="579"/>
      <c r="E37" s="579"/>
      <c r="F37" s="579"/>
      <c r="G37" s="579"/>
      <c r="H37" s="579"/>
      <c r="I37" s="579"/>
      <c r="J37" s="21">
        <f>SUM(J34:J36)</f>
        <v>0</v>
      </c>
      <c r="K37" s="21">
        <f t="shared" ref="K37:L37" si="62">SUM(K34:K36)</f>
        <v>0</v>
      </c>
      <c r="L37" s="21">
        <f t="shared" si="62"/>
        <v>0</v>
      </c>
      <c r="M37" s="15">
        <f>SUM(J37:L37)</f>
        <v>0</v>
      </c>
      <c r="N37" s="6"/>
      <c r="P37" s="751" t="s">
        <v>113</v>
      </c>
      <c r="Q37" s="752"/>
      <c r="R37" s="752"/>
      <c r="S37" s="752"/>
      <c r="T37" s="752"/>
      <c r="U37" s="752"/>
      <c r="V37" s="752"/>
      <c r="W37" s="752"/>
      <c r="X37" s="752"/>
      <c r="Y37" s="64">
        <f>SUM(Y34:Y36)</f>
        <v>0</v>
      </c>
      <c r="Z37" s="64">
        <f t="shared" ref="Z37:AD37" si="63">SUM(Z34:Z36)</f>
        <v>0</v>
      </c>
      <c r="AA37" s="64">
        <f t="shared" si="63"/>
        <v>0</v>
      </c>
      <c r="AB37" s="64">
        <f t="shared" si="63"/>
        <v>0</v>
      </c>
      <c r="AC37" s="64">
        <f t="shared" si="63"/>
        <v>0</v>
      </c>
      <c r="AD37" s="56">
        <f t="shared" si="63"/>
        <v>0</v>
      </c>
      <c r="AE37" s="6"/>
      <c r="AG37" s="578" t="s">
        <v>113</v>
      </c>
      <c r="AH37" s="579"/>
      <c r="AI37" s="579"/>
      <c r="AJ37" s="579"/>
      <c r="AK37" s="579"/>
      <c r="AL37" s="579"/>
      <c r="AM37" s="579"/>
      <c r="AN37" s="579"/>
      <c r="AO37" s="579"/>
      <c r="AP37" s="39">
        <f>SUM(AP34:AP36)</f>
        <v>0</v>
      </c>
      <c r="AQ37" s="39">
        <f>SUM(AQ34:AQ36)</f>
        <v>0</v>
      </c>
      <c r="AR37" s="39">
        <f t="shared" ref="AR37:AT37" si="64">SUM(AR34:AR36)</f>
        <v>0</v>
      </c>
      <c r="AS37" s="39">
        <f t="shared" si="64"/>
        <v>0</v>
      </c>
      <c r="AT37" s="39">
        <f t="shared" si="64"/>
        <v>0</v>
      </c>
      <c r="AU37" s="40">
        <f>IF($S$86&lt;&gt;0, AC37+AP37-AT37, M37+AP37-AT37)</f>
        <v>0</v>
      </c>
      <c r="AX37" s="578" t="s">
        <v>113</v>
      </c>
      <c r="AY37" s="579"/>
      <c r="AZ37" s="579"/>
      <c r="BA37" s="579"/>
      <c r="BB37" s="579"/>
      <c r="BC37" s="579"/>
      <c r="BD37" s="579"/>
      <c r="BE37" s="579"/>
      <c r="BF37" s="579"/>
      <c r="BG37" s="579"/>
      <c r="BH37" s="407">
        <f>SUM(BH34:BH36)</f>
        <v>0</v>
      </c>
      <c r="BI37" s="407">
        <f t="shared" ref="BI37:BK37" si="65">SUM(BI34:BI36)</f>
        <v>0</v>
      </c>
      <c r="BJ37" s="407">
        <f t="shared" si="65"/>
        <v>0</v>
      </c>
      <c r="BK37" s="423">
        <f t="shared" si="65"/>
        <v>0</v>
      </c>
    </row>
    <row r="38" spans="1:63" ht="3.75" customHeight="1" thickBot="1" x14ac:dyDescent="0.4">
      <c r="A38" s="20"/>
      <c r="B38" s="20"/>
      <c r="C38" s="20"/>
      <c r="D38" s="20"/>
      <c r="E38" s="20"/>
      <c r="F38" s="20"/>
      <c r="G38" s="20"/>
      <c r="H38" s="20"/>
      <c r="I38" s="20"/>
      <c r="J38" s="5"/>
      <c r="K38" s="5"/>
      <c r="L38" s="5"/>
      <c r="M38" s="5"/>
      <c r="N38" s="6"/>
      <c r="P38" s="170"/>
      <c r="Q38" s="170"/>
      <c r="R38" s="170"/>
      <c r="S38" s="170"/>
      <c r="T38" s="170"/>
      <c r="U38" s="170"/>
      <c r="V38" s="170"/>
      <c r="W38" s="170"/>
      <c r="X38" s="17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ht="46.5" customHeight="1" x14ac:dyDescent="0.35">
      <c r="A39" s="580" t="s">
        <v>114</v>
      </c>
      <c r="B39" s="581"/>
      <c r="C39" s="581"/>
      <c r="D39" s="581"/>
      <c r="E39" s="581"/>
      <c r="F39" s="581"/>
      <c r="G39" s="581"/>
      <c r="H39" s="581"/>
      <c r="I39" s="581"/>
      <c r="J39" s="84" t="s">
        <v>111</v>
      </c>
      <c r="K39" s="84" t="s">
        <v>71</v>
      </c>
      <c r="L39" s="84" t="s">
        <v>72</v>
      </c>
      <c r="M39" s="99" t="s">
        <v>94</v>
      </c>
      <c r="P39" s="749" t="s">
        <v>114</v>
      </c>
      <c r="Q39" s="750"/>
      <c r="R39" s="750"/>
      <c r="S39" s="750"/>
      <c r="T39" s="750"/>
      <c r="U39" s="750"/>
      <c r="V39" s="750"/>
      <c r="W39" s="750"/>
      <c r="X39" s="750"/>
      <c r="Y39" s="94" t="s">
        <v>187</v>
      </c>
      <c r="Z39" s="84" t="s">
        <v>41</v>
      </c>
      <c r="AA39" s="84" t="s">
        <v>71</v>
      </c>
      <c r="AB39" s="84" t="s">
        <v>72</v>
      </c>
      <c r="AC39" s="94" t="s">
        <v>94</v>
      </c>
      <c r="AD39" s="36" t="s">
        <v>95</v>
      </c>
      <c r="AG39" s="580" t="s">
        <v>114</v>
      </c>
      <c r="AH39" s="581"/>
      <c r="AI39" s="581"/>
      <c r="AJ39" s="581"/>
      <c r="AK39" s="581"/>
      <c r="AL39" s="581"/>
      <c r="AM39" s="581"/>
      <c r="AN39" s="581"/>
      <c r="AO39" s="581"/>
      <c r="AP39" s="94" t="s">
        <v>187</v>
      </c>
      <c r="AQ39" s="84" t="s">
        <v>112</v>
      </c>
      <c r="AR39" s="84" t="s">
        <v>71</v>
      </c>
      <c r="AS39" s="84" t="s">
        <v>72</v>
      </c>
      <c r="AT39" s="94" t="s">
        <v>96</v>
      </c>
      <c r="AU39" s="36" t="s">
        <v>200</v>
      </c>
      <c r="AX39" s="580" t="s">
        <v>114</v>
      </c>
      <c r="AY39" s="581"/>
      <c r="AZ39" s="581"/>
      <c r="BA39" s="581"/>
      <c r="BB39" s="581"/>
      <c r="BC39" s="581"/>
      <c r="BD39" s="581"/>
      <c r="BE39" s="581"/>
      <c r="BF39" s="581"/>
      <c r="BG39" s="581"/>
      <c r="BH39" s="84" t="s">
        <v>41</v>
      </c>
      <c r="BI39" s="84" t="s">
        <v>71</v>
      </c>
      <c r="BJ39" s="84" t="s">
        <v>72</v>
      </c>
      <c r="BK39" s="99" t="s">
        <v>249</v>
      </c>
    </row>
    <row r="40" spans="1:63" x14ac:dyDescent="0.35">
      <c r="A40" s="7">
        <v>1</v>
      </c>
      <c r="B40" s="575">
        <f>'Year 4'!B40</f>
        <v>0</v>
      </c>
      <c r="C40" s="575"/>
      <c r="D40" s="575"/>
      <c r="E40" s="575"/>
      <c r="F40" s="575"/>
      <c r="G40" s="575"/>
      <c r="H40" s="575"/>
      <c r="I40" s="575"/>
      <c r="J40" s="12">
        <v>0</v>
      </c>
      <c r="K40" s="12">
        <v>0</v>
      </c>
      <c r="L40" s="12">
        <v>0</v>
      </c>
      <c r="M40" s="14">
        <f>SUM(J40:L40)</f>
        <v>0</v>
      </c>
      <c r="N40" s="6"/>
      <c r="P40" s="218">
        <v>1</v>
      </c>
      <c r="Q40" s="719">
        <f>'Year 4'!Q40</f>
        <v>0</v>
      </c>
      <c r="R40" s="719"/>
      <c r="S40" s="719"/>
      <c r="T40" s="719"/>
      <c r="U40" s="719"/>
      <c r="V40" s="719"/>
      <c r="W40" s="719"/>
      <c r="X40" s="719"/>
      <c r="Y40" s="90">
        <f>'Year 4'!AU40</f>
        <v>0</v>
      </c>
      <c r="Z40" s="12">
        <v>0</v>
      </c>
      <c r="AA40" s="12">
        <v>0</v>
      </c>
      <c r="AB40" s="12">
        <v>0</v>
      </c>
      <c r="AC40" s="57">
        <f>SUM(Z40:AB40)</f>
        <v>0</v>
      </c>
      <c r="AD40" s="58">
        <f>M40-AC40</f>
        <v>0</v>
      </c>
      <c r="AE40" s="6"/>
      <c r="AG40" s="7">
        <v>1</v>
      </c>
      <c r="AH40" s="718">
        <f>IF($S$86&lt;&gt;0, Q40, B40)</f>
        <v>0</v>
      </c>
      <c r="AI40" s="718"/>
      <c r="AJ40" s="718"/>
      <c r="AK40" s="718"/>
      <c r="AL40" s="718"/>
      <c r="AM40" s="718"/>
      <c r="AN40" s="718"/>
      <c r="AO40" s="718"/>
      <c r="AP40" s="67">
        <f>'Year 4'!AU40</f>
        <v>0</v>
      </c>
      <c r="AQ40" s="12">
        <v>0</v>
      </c>
      <c r="AR40" s="12">
        <v>0</v>
      </c>
      <c r="AS40" s="12">
        <v>0</v>
      </c>
      <c r="AT40" s="41">
        <f>SUM(AQ40:AS40)</f>
        <v>0</v>
      </c>
      <c r="AU40" s="42">
        <f>IF($S$86&lt;&gt;0, AC40+AP40-AT40, M40+AP40-AT40)</f>
        <v>0</v>
      </c>
      <c r="AX40" s="7">
        <v>1</v>
      </c>
      <c r="AY40" s="575"/>
      <c r="AZ40" s="575"/>
      <c r="BA40" s="575"/>
      <c r="BB40" s="575"/>
      <c r="BC40" s="575"/>
      <c r="BD40" s="575"/>
      <c r="BE40" s="575"/>
      <c r="BF40" s="575"/>
      <c r="BG40" s="575"/>
      <c r="BH40" s="12">
        <v>0</v>
      </c>
      <c r="BI40" s="12">
        <v>0</v>
      </c>
      <c r="BJ40" s="12">
        <v>0</v>
      </c>
      <c r="BK40" s="404">
        <f>SUM(BH40:BJ40)</f>
        <v>0</v>
      </c>
    </row>
    <row r="41" spans="1:63" x14ac:dyDescent="0.35">
      <c r="A41" s="7">
        <v>2</v>
      </c>
      <c r="B41" s="575">
        <f>'Year 4'!B41</f>
        <v>0</v>
      </c>
      <c r="C41" s="575"/>
      <c r="D41" s="575"/>
      <c r="E41" s="575"/>
      <c r="F41" s="575"/>
      <c r="G41" s="575"/>
      <c r="H41" s="575"/>
      <c r="I41" s="575"/>
      <c r="J41" s="12">
        <v>0</v>
      </c>
      <c r="K41" s="12">
        <v>0</v>
      </c>
      <c r="L41" s="12">
        <v>0</v>
      </c>
      <c r="M41" s="14">
        <f>SUM(J41:L41)</f>
        <v>0</v>
      </c>
      <c r="N41" s="6"/>
      <c r="P41" s="218">
        <v>2</v>
      </c>
      <c r="Q41" s="719">
        <f>'Year 4'!Q41</f>
        <v>0</v>
      </c>
      <c r="R41" s="719"/>
      <c r="S41" s="719"/>
      <c r="T41" s="719"/>
      <c r="U41" s="719"/>
      <c r="V41" s="719"/>
      <c r="W41" s="719"/>
      <c r="X41" s="719"/>
      <c r="Y41" s="90">
        <f>'Year 4'!AU41</f>
        <v>0</v>
      </c>
      <c r="Z41" s="12">
        <v>0</v>
      </c>
      <c r="AA41" s="12">
        <v>0</v>
      </c>
      <c r="AB41" s="12">
        <v>0</v>
      </c>
      <c r="AC41" s="57">
        <f>SUM(Z41:AB41)</f>
        <v>0</v>
      </c>
      <c r="AD41" s="58">
        <f>M41-AC41</f>
        <v>0</v>
      </c>
      <c r="AE41" s="6"/>
      <c r="AG41" s="7">
        <v>2</v>
      </c>
      <c r="AH41" s="718">
        <f t="shared" ref="AH41:AH42" si="66">IF($S$86&lt;&gt;0, Q41, B41)</f>
        <v>0</v>
      </c>
      <c r="AI41" s="718"/>
      <c r="AJ41" s="718"/>
      <c r="AK41" s="718"/>
      <c r="AL41" s="718"/>
      <c r="AM41" s="718"/>
      <c r="AN41" s="718"/>
      <c r="AO41" s="718"/>
      <c r="AP41" s="67">
        <f>'Year 4'!AU41</f>
        <v>0</v>
      </c>
      <c r="AQ41" s="12">
        <v>0</v>
      </c>
      <c r="AR41" s="12">
        <v>0</v>
      </c>
      <c r="AS41" s="12">
        <v>0</v>
      </c>
      <c r="AT41" s="41">
        <f>SUM(AQ41:AS41)</f>
        <v>0</v>
      </c>
      <c r="AU41" s="42">
        <f t="shared" ref="AU41:AU42" si="67">IF($S$86&lt;&gt;0, AC41+AP41-AT41, M41+AP41-AT41)</f>
        <v>0</v>
      </c>
      <c r="AX41" s="7">
        <v>2</v>
      </c>
      <c r="AY41" s="575"/>
      <c r="AZ41" s="575"/>
      <c r="BA41" s="575"/>
      <c r="BB41" s="575"/>
      <c r="BC41" s="575"/>
      <c r="BD41" s="575"/>
      <c r="BE41" s="575"/>
      <c r="BF41" s="575"/>
      <c r="BG41" s="575"/>
      <c r="BH41" s="12">
        <v>0</v>
      </c>
      <c r="BI41" s="12">
        <v>0</v>
      </c>
      <c r="BJ41" s="12">
        <v>0</v>
      </c>
      <c r="BK41" s="404">
        <f>SUM(BH41:BJ41)</f>
        <v>0</v>
      </c>
    </row>
    <row r="42" spans="1:63" x14ac:dyDescent="0.35">
      <c r="A42" s="7">
        <v>3</v>
      </c>
      <c r="B42" s="575">
        <f>'Year 4'!B42</f>
        <v>0</v>
      </c>
      <c r="C42" s="575"/>
      <c r="D42" s="575"/>
      <c r="E42" s="575"/>
      <c r="F42" s="575"/>
      <c r="G42" s="575"/>
      <c r="H42" s="575"/>
      <c r="I42" s="575"/>
      <c r="J42" s="12">
        <v>0</v>
      </c>
      <c r="K42" s="12">
        <v>0</v>
      </c>
      <c r="L42" s="12">
        <v>0</v>
      </c>
      <c r="M42" s="14">
        <f>SUM(J42:L42)</f>
        <v>0</v>
      </c>
      <c r="N42" s="6"/>
      <c r="P42" s="218">
        <v>3</v>
      </c>
      <c r="Q42" s="719">
        <f>'Year 4'!Q42</f>
        <v>0</v>
      </c>
      <c r="R42" s="719"/>
      <c r="S42" s="719"/>
      <c r="T42" s="719"/>
      <c r="U42" s="719"/>
      <c r="V42" s="719"/>
      <c r="W42" s="719"/>
      <c r="X42" s="719"/>
      <c r="Y42" s="90">
        <f>'Year 4'!AU42</f>
        <v>0</v>
      </c>
      <c r="Z42" s="12">
        <v>0</v>
      </c>
      <c r="AA42" s="12">
        <v>0</v>
      </c>
      <c r="AB42" s="12">
        <v>0</v>
      </c>
      <c r="AC42" s="57">
        <f>SUM(Z42:AB42)</f>
        <v>0</v>
      </c>
      <c r="AD42" s="58">
        <f>M42-AC42</f>
        <v>0</v>
      </c>
      <c r="AE42" s="6"/>
      <c r="AG42" s="7">
        <v>3</v>
      </c>
      <c r="AH42" s="718">
        <f t="shared" si="66"/>
        <v>0</v>
      </c>
      <c r="AI42" s="718"/>
      <c r="AJ42" s="718"/>
      <c r="AK42" s="718"/>
      <c r="AL42" s="718"/>
      <c r="AM42" s="718"/>
      <c r="AN42" s="718"/>
      <c r="AO42" s="718"/>
      <c r="AP42" s="67">
        <f>'Year 4'!AU42</f>
        <v>0</v>
      </c>
      <c r="AQ42" s="12">
        <v>0</v>
      </c>
      <c r="AR42" s="12">
        <v>0</v>
      </c>
      <c r="AS42" s="12">
        <v>0</v>
      </c>
      <c r="AT42" s="41">
        <f>SUM(AQ42:AS42)</f>
        <v>0</v>
      </c>
      <c r="AU42" s="42">
        <f t="shared" si="67"/>
        <v>0</v>
      </c>
      <c r="AX42" s="7">
        <v>3</v>
      </c>
      <c r="AY42" s="575"/>
      <c r="AZ42" s="575"/>
      <c r="BA42" s="575"/>
      <c r="BB42" s="575"/>
      <c r="BC42" s="575"/>
      <c r="BD42" s="575"/>
      <c r="BE42" s="575"/>
      <c r="BF42" s="575"/>
      <c r="BG42" s="575"/>
      <c r="BH42" s="12">
        <v>0</v>
      </c>
      <c r="BI42" s="12">
        <v>0</v>
      </c>
      <c r="BJ42" s="12">
        <v>0</v>
      </c>
      <c r="BK42" s="404">
        <f>SUM(BH42:BJ42)</f>
        <v>0</v>
      </c>
    </row>
    <row r="43" spans="1:63" ht="16" thickBot="1" x14ac:dyDescent="0.4">
      <c r="A43" s="578" t="s">
        <v>115</v>
      </c>
      <c r="B43" s="579"/>
      <c r="C43" s="579"/>
      <c r="D43" s="579"/>
      <c r="E43" s="579"/>
      <c r="F43" s="579"/>
      <c r="G43" s="579"/>
      <c r="H43" s="579"/>
      <c r="I43" s="579"/>
      <c r="J43" s="21">
        <f>SUM(J40:J42)</f>
        <v>0</v>
      </c>
      <c r="K43" s="21">
        <f t="shared" ref="K43:L43" si="68">SUM(K40:K42)</f>
        <v>0</v>
      </c>
      <c r="L43" s="21">
        <f t="shared" si="68"/>
        <v>0</v>
      </c>
      <c r="M43" s="15">
        <f>SUM(J43:L43)</f>
        <v>0</v>
      </c>
      <c r="N43" s="6"/>
      <c r="P43" s="751" t="s">
        <v>115</v>
      </c>
      <c r="Q43" s="752"/>
      <c r="R43" s="752"/>
      <c r="S43" s="752"/>
      <c r="T43" s="752"/>
      <c r="U43" s="752"/>
      <c r="V43" s="752"/>
      <c r="W43" s="752"/>
      <c r="X43" s="752"/>
      <c r="Y43" s="64">
        <f>SUM(Y40:Y42)</f>
        <v>0</v>
      </c>
      <c r="Z43" s="64">
        <f>SUM(Z40:Z42)</f>
        <v>0</v>
      </c>
      <c r="AA43" s="64">
        <f t="shared" ref="AA43:AD43" si="69">SUM(AA40:AA42)</f>
        <v>0</v>
      </c>
      <c r="AB43" s="64">
        <f t="shared" si="69"/>
        <v>0</v>
      </c>
      <c r="AC43" s="64">
        <f t="shared" si="69"/>
        <v>0</v>
      </c>
      <c r="AD43" s="56">
        <f t="shared" si="69"/>
        <v>0</v>
      </c>
      <c r="AE43" s="6"/>
      <c r="AG43" s="578" t="s">
        <v>115</v>
      </c>
      <c r="AH43" s="579"/>
      <c r="AI43" s="579"/>
      <c r="AJ43" s="579"/>
      <c r="AK43" s="579"/>
      <c r="AL43" s="579"/>
      <c r="AM43" s="579"/>
      <c r="AN43" s="579"/>
      <c r="AO43" s="579"/>
      <c r="AP43" s="39">
        <f>SUM(AP40:AP42)</f>
        <v>0</v>
      </c>
      <c r="AQ43" s="39">
        <f>SUM(AQ40:AQ42)</f>
        <v>0</v>
      </c>
      <c r="AR43" s="39">
        <f t="shared" ref="AR43:AT43" si="70">SUM(AR40:AR42)</f>
        <v>0</v>
      </c>
      <c r="AS43" s="39">
        <f t="shared" si="70"/>
        <v>0</v>
      </c>
      <c r="AT43" s="39">
        <f t="shared" si="70"/>
        <v>0</v>
      </c>
      <c r="AU43" s="40">
        <f>IF($S$86&lt;&gt;0, AC43+AP43-AT43, M43+AP43-AT43)</f>
        <v>0</v>
      </c>
      <c r="AX43" s="578" t="s">
        <v>115</v>
      </c>
      <c r="AY43" s="579"/>
      <c r="AZ43" s="579"/>
      <c r="BA43" s="579"/>
      <c r="BB43" s="579"/>
      <c r="BC43" s="579"/>
      <c r="BD43" s="579"/>
      <c r="BE43" s="579"/>
      <c r="BF43" s="579"/>
      <c r="BG43" s="579"/>
      <c r="BH43" s="407">
        <f>SUM(BH40:BH42)</f>
        <v>0</v>
      </c>
      <c r="BI43" s="407">
        <f t="shared" ref="BI43:BK43" si="71">SUM(BI40:BI42)</f>
        <v>0</v>
      </c>
      <c r="BJ43" s="407">
        <f t="shared" si="71"/>
        <v>0</v>
      </c>
      <c r="BK43" s="423">
        <f t="shared" si="71"/>
        <v>0</v>
      </c>
    </row>
    <row r="44" spans="1:63" ht="3.75" customHeight="1" thickBot="1" x14ac:dyDescent="0.4">
      <c r="A44" s="20"/>
      <c r="B44" s="20"/>
      <c r="C44" s="20"/>
      <c r="D44" s="20"/>
      <c r="E44" s="20"/>
      <c r="F44" s="20"/>
      <c r="G44" s="20"/>
      <c r="H44" s="20"/>
      <c r="I44" s="20"/>
      <c r="J44" s="5"/>
      <c r="K44" s="5"/>
      <c r="L44" s="5"/>
      <c r="M44" s="5"/>
      <c r="N44" s="6"/>
      <c r="P44" s="170"/>
      <c r="Q44" s="170"/>
      <c r="R44" s="170"/>
      <c r="S44" s="170"/>
      <c r="T44" s="170"/>
      <c r="U44" s="170"/>
      <c r="V44" s="170"/>
      <c r="W44" s="170"/>
      <c r="X44" s="17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ht="46.5" customHeight="1" x14ac:dyDescent="0.35">
      <c r="A45" s="580" t="s">
        <v>116</v>
      </c>
      <c r="B45" s="581"/>
      <c r="C45" s="581"/>
      <c r="D45" s="581"/>
      <c r="E45" s="581"/>
      <c r="F45" s="581"/>
      <c r="G45" s="581"/>
      <c r="H45" s="581"/>
      <c r="I45" s="581"/>
      <c r="J45" s="84" t="s">
        <v>111</v>
      </c>
      <c r="K45" s="84" t="s">
        <v>71</v>
      </c>
      <c r="L45" s="84" t="s">
        <v>72</v>
      </c>
      <c r="M45" s="99" t="s">
        <v>94</v>
      </c>
      <c r="P45" s="749" t="s">
        <v>116</v>
      </c>
      <c r="Q45" s="750"/>
      <c r="R45" s="750"/>
      <c r="S45" s="750"/>
      <c r="T45" s="750"/>
      <c r="U45" s="750"/>
      <c r="V45" s="750"/>
      <c r="W45" s="750"/>
      <c r="X45" s="750"/>
      <c r="Y45" s="94" t="s">
        <v>187</v>
      </c>
      <c r="Z45" s="84" t="s">
        <v>41</v>
      </c>
      <c r="AA45" s="84" t="s">
        <v>71</v>
      </c>
      <c r="AB45" s="84" t="s">
        <v>72</v>
      </c>
      <c r="AC45" s="94" t="s">
        <v>94</v>
      </c>
      <c r="AD45" s="36" t="s">
        <v>95</v>
      </c>
      <c r="AG45" s="580" t="s">
        <v>116</v>
      </c>
      <c r="AH45" s="581"/>
      <c r="AI45" s="581"/>
      <c r="AJ45" s="581"/>
      <c r="AK45" s="581"/>
      <c r="AL45" s="581"/>
      <c r="AM45" s="581"/>
      <c r="AN45" s="581"/>
      <c r="AO45" s="581"/>
      <c r="AP45" s="94" t="s">
        <v>187</v>
      </c>
      <c r="AQ45" s="84" t="s">
        <v>112</v>
      </c>
      <c r="AR45" s="84" t="s">
        <v>71</v>
      </c>
      <c r="AS45" s="84" t="s">
        <v>72</v>
      </c>
      <c r="AT45" s="94" t="s">
        <v>96</v>
      </c>
      <c r="AU45" s="36" t="s">
        <v>200</v>
      </c>
      <c r="AX45" s="580" t="s">
        <v>116</v>
      </c>
      <c r="AY45" s="581"/>
      <c r="AZ45" s="581"/>
      <c r="BA45" s="581"/>
      <c r="BB45" s="581"/>
      <c r="BC45" s="581"/>
      <c r="BD45" s="581"/>
      <c r="BE45" s="581"/>
      <c r="BF45" s="581"/>
      <c r="BG45" s="581"/>
      <c r="BH45" s="84" t="s">
        <v>41</v>
      </c>
      <c r="BI45" s="84" t="s">
        <v>71</v>
      </c>
      <c r="BJ45" s="84" t="s">
        <v>72</v>
      </c>
      <c r="BK45" s="99" t="s">
        <v>96</v>
      </c>
    </row>
    <row r="46" spans="1:63" x14ac:dyDescent="0.35">
      <c r="A46" s="7">
        <v>1</v>
      </c>
      <c r="B46" s="575">
        <f>'Year 4'!B46</f>
        <v>0</v>
      </c>
      <c r="C46" s="575"/>
      <c r="D46" s="575"/>
      <c r="E46" s="575"/>
      <c r="F46" s="575"/>
      <c r="G46" s="575"/>
      <c r="H46" s="575"/>
      <c r="I46" s="575"/>
      <c r="J46" s="12">
        <v>0</v>
      </c>
      <c r="K46" s="12">
        <v>0</v>
      </c>
      <c r="L46" s="12">
        <v>0</v>
      </c>
      <c r="M46" s="14">
        <f>SUM(J46:L46)</f>
        <v>0</v>
      </c>
      <c r="N46" s="6"/>
      <c r="P46" s="218">
        <v>1</v>
      </c>
      <c r="Q46" s="687">
        <f>'Year 4'!Q46</f>
        <v>0</v>
      </c>
      <c r="R46" s="688"/>
      <c r="S46" s="688"/>
      <c r="T46" s="688"/>
      <c r="U46" s="688"/>
      <c r="V46" s="688"/>
      <c r="W46" s="688"/>
      <c r="X46" s="689"/>
      <c r="Y46" s="90">
        <f>'Year 4'!AU46</f>
        <v>0</v>
      </c>
      <c r="Z46" s="12">
        <v>0</v>
      </c>
      <c r="AA46" s="12">
        <v>0</v>
      </c>
      <c r="AB46" s="12">
        <v>0</v>
      </c>
      <c r="AC46" s="57">
        <f>SUM(Z46:AB46)</f>
        <v>0</v>
      </c>
      <c r="AD46" s="58">
        <f t="shared" ref="AD46:AD57" si="72">M46-AC46</f>
        <v>0</v>
      </c>
      <c r="AE46" s="6"/>
      <c r="AG46" s="7">
        <v>1</v>
      </c>
      <c r="AH46" s="603">
        <f>IF($S$86&lt;&gt;0, Q46, B46)</f>
        <v>0</v>
      </c>
      <c r="AI46" s="604"/>
      <c r="AJ46" s="604"/>
      <c r="AK46" s="604"/>
      <c r="AL46" s="604"/>
      <c r="AM46" s="604"/>
      <c r="AN46" s="604"/>
      <c r="AO46" s="605"/>
      <c r="AP46" s="67">
        <f>'Year 4'!AU46</f>
        <v>0</v>
      </c>
      <c r="AQ46" s="12">
        <v>0</v>
      </c>
      <c r="AR46" s="12">
        <v>0</v>
      </c>
      <c r="AS46" s="12">
        <v>0</v>
      </c>
      <c r="AT46" s="41">
        <f t="shared" ref="AT46:AT57" si="73">SUM(AQ46:AS46)</f>
        <v>0</v>
      </c>
      <c r="AU46" s="42">
        <f>IF($S$86&lt;&gt;0, AC46+AP46-AT46, M46+AP46-AT46)</f>
        <v>0</v>
      </c>
      <c r="AX46" s="7">
        <v>1</v>
      </c>
      <c r="AY46" s="687"/>
      <c r="AZ46" s="688"/>
      <c r="BA46" s="688"/>
      <c r="BB46" s="688"/>
      <c r="BC46" s="688"/>
      <c r="BD46" s="688"/>
      <c r="BE46" s="688"/>
      <c r="BF46" s="688"/>
      <c r="BG46" s="689"/>
      <c r="BH46" s="12">
        <v>0</v>
      </c>
      <c r="BI46" s="12">
        <v>0</v>
      </c>
      <c r="BJ46" s="12">
        <v>0</v>
      </c>
      <c r="BK46" s="404">
        <f t="shared" ref="BK46:BK48" si="74">SUM(BH46:BJ46)</f>
        <v>0</v>
      </c>
    </row>
    <row r="47" spans="1:63" x14ac:dyDescent="0.35">
      <c r="A47" s="7">
        <v>2</v>
      </c>
      <c r="B47" s="575">
        <f>'Year 4'!B47</f>
        <v>0</v>
      </c>
      <c r="C47" s="575"/>
      <c r="D47" s="575"/>
      <c r="E47" s="575"/>
      <c r="F47" s="575"/>
      <c r="G47" s="575"/>
      <c r="H47" s="575"/>
      <c r="I47" s="575"/>
      <c r="J47" s="12">
        <v>0</v>
      </c>
      <c r="K47" s="12">
        <v>0</v>
      </c>
      <c r="L47" s="12">
        <v>0</v>
      </c>
      <c r="M47" s="14">
        <f t="shared" ref="M47:M58" si="75">SUM(J47:L47)</f>
        <v>0</v>
      </c>
      <c r="N47" s="6"/>
      <c r="P47" s="218">
        <v>2</v>
      </c>
      <c r="Q47" s="687">
        <f>'Year 4'!Q47</f>
        <v>0</v>
      </c>
      <c r="R47" s="688"/>
      <c r="S47" s="688"/>
      <c r="T47" s="688"/>
      <c r="U47" s="688"/>
      <c r="V47" s="688"/>
      <c r="W47" s="688"/>
      <c r="X47" s="689"/>
      <c r="Y47" s="90">
        <f>'Year 4'!AU47</f>
        <v>0</v>
      </c>
      <c r="Z47" s="12">
        <v>0</v>
      </c>
      <c r="AA47" s="12">
        <v>0</v>
      </c>
      <c r="AB47" s="12">
        <v>0</v>
      </c>
      <c r="AC47" s="57">
        <f>SUM(Z47:AB47)</f>
        <v>0</v>
      </c>
      <c r="AD47" s="58">
        <f t="shared" si="72"/>
        <v>0</v>
      </c>
      <c r="AE47" s="6"/>
      <c r="AG47" s="7">
        <v>2</v>
      </c>
      <c r="AH47" s="603">
        <f t="shared" ref="AH47:AH56" si="76">IF($S$86&lt;&gt;0, Q47, B47)</f>
        <v>0</v>
      </c>
      <c r="AI47" s="604"/>
      <c r="AJ47" s="604"/>
      <c r="AK47" s="604"/>
      <c r="AL47" s="604"/>
      <c r="AM47" s="604"/>
      <c r="AN47" s="604"/>
      <c r="AO47" s="605"/>
      <c r="AP47" s="67">
        <f>'Year 4'!AU47</f>
        <v>0</v>
      </c>
      <c r="AQ47" s="12">
        <v>0</v>
      </c>
      <c r="AR47" s="12">
        <v>0</v>
      </c>
      <c r="AS47" s="12">
        <v>0</v>
      </c>
      <c r="AT47" s="41">
        <f t="shared" si="73"/>
        <v>0</v>
      </c>
      <c r="AU47" s="42">
        <f t="shared" ref="AU47:AU57" si="77">IF($S$86&lt;&gt;0, AC47+AP47-AT47, M47+AP47-AT47)</f>
        <v>0</v>
      </c>
      <c r="AX47" s="7">
        <v>2</v>
      </c>
      <c r="AY47" s="687"/>
      <c r="AZ47" s="688"/>
      <c r="BA47" s="688"/>
      <c r="BB47" s="688"/>
      <c r="BC47" s="688"/>
      <c r="BD47" s="688"/>
      <c r="BE47" s="688"/>
      <c r="BF47" s="688"/>
      <c r="BG47" s="689"/>
      <c r="BH47" s="12">
        <v>0</v>
      </c>
      <c r="BI47" s="12">
        <v>0</v>
      </c>
      <c r="BJ47" s="12">
        <v>0</v>
      </c>
      <c r="BK47" s="404">
        <f t="shared" si="74"/>
        <v>0</v>
      </c>
    </row>
    <row r="48" spans="1:63" x14ac:dyDescent="0.35">
      <c r="A48" s="7">
        <v>3</v>
      </c>
      <c r="B48" s="575">
        <f>'Year 4'!B48</f>
        <v>0</v>
      </c>
      <c r="C48" s="575"/>
      <c r="D48" s="575"/>
      <c r="E48" s="575"/>
      <c r="F48" s="575"/>
      <c r="G48" s="575"/>
      <c r="H48" s="575"/>
      <c r="I48" s="575"/>
      <c r="J48" s="12">
        <v>0</v>
      </c>
      <c r="K48" s="12">
        <v>0</v>
      </c>
      <c r="L48" s="12">
        <v>0</v>
      </c>
      <c r="M48" s="14">
        <f t="shared" ref="M48:M55" si="78">SUM(J48:L48)</f>
        <v>0</v>
      </c>
      <c r="N48" s="6"/>
      <c r="P48" s="218">
        <v>3</v>
      </c>
      <c r="Q48" s="687">
        <f>'Year 4'!Q48</f>
        <v>0</v>
      </c>
      <c r="R48" s="688"/>
      <c r="S48" s="688"/>
      <c r="T48" s="688"/>
      <c r="U48" s="688"/>
      <c r="V48" s="688"/>
      <c r="W48" s="688"/>
      <c r="X48" s="689"/>
      <c r="Y48" s="90">
        <f>'Year 4'!AU48</f>
        <v>0</v>
      </c>
      <c r="Z48" s="12">
        <v>0</v>
      </c>
      <c r="AA48" s="12">
        <v>0</v>
      </c>
      <c r="AB48" s="12">
        <v>0</v>
      </c>
      <c r="AC48" s="57">
        <f>SUM(Z48:AB48)</f>
        <v>0</v>
      </c>
      <c r="AD48" s="58">
        <f t="shared" si="72"/>
        <v>0</v>
      </c>
      <c r="AE48" s="6"/>
      <c r="AG48" s="7">
        <v>3</v>
      </c>
      <c r="AH48" s="603">
        <f t="shared" si="76"/>
        <v>0</v>
      </c>
      <c r="AI48" s="604"/>
      <c r="AJ48" s="604"/>
      <c r="AK48" s="604"/>
      <c r="AL48" s="604"/>
      <c r="AM48" s="604"/>
      <c r="AN48" s="604"/>
      <c r="AO48" s="605"/>
      <c r="AP48" s="67">
        <f>'Year 4'!AU48</f>
        <v>0</v>
      </c>
      <c r="AQ48" s="12">
        <v>0</v>
      </c>
      <c r="AR48" s="12">
        <v>0</v>
      </c>
      <c r="AS48" s="12">
        <v>0</v>
      </c>
      <c r="AT48" s="41">
        <f t="shared" si="73"/>
        <v>0</v>
      </c>
      <c r="AU48" s="42">
        <f t="shared" si="77"/>
        <v>0</v>
      </c>
      <c r="AX48" s="7">
        <v>3</v>
      </c>
      <c r="AY48" s="687"/>
      <c r="AZ48" s="688"/>
      <c r="BA48" s="688"/>
      <c r="BB48" s="688"/>
      <c r="BC48" s="688"/>
      <c r="BD48" s="688"/>
      <c r="BE48" s="688"/>
      <c r="BF48" s="688"/>
      <c r="BG48" s="689"/>
      <c r="BH48" s="12">
        <v>0</v>
      </c>
      <c r="BI48" s="12">
        <v>0</v>
      </c>
      <c r="BJ48" s="12">
        <v>0</v>
      </c>
      <c r="BK48" s="404">
        <f t="shared" si="74"/>
        <v>0</v>
      </c>
    </row>
    <row r="49" spans="1:133" x14ac:dyDescent="0.35">
      <c r="A49" s="7">
        <v>4</v>
      </c>
      <c r="B49" s="687">
        <f>'Year 4'!B49</f>
        <v>0</v>
      </c>
      <c r="C49" s="688"/>
      <c r="D49" s="688"/>
      <c r="E49" s="688"/>
      <c r="F49" s="688"/>
      <c r="G49" s="688"/>
      <c r="H49" s="688"/>
      <c r="I49" s="689"/>
      <c r="J49" s="12">
        <v>0</v>
      </c>
      <c r="K49" s="12">
        <v>0</v>
      </c>
      <c r="L49" s="12">
        <v>0</v>
      </c>
      <c r="M49" s="14">
        <f t="shared" si="78"/>
        <v>0</v>
      </c>
      <c r="N49" s="6"/>
      <c r="P49" s="218">
        <v>4</v>
      </c>
      <c r="Q49" s="687">
        <f>'Year 4'!Q49</f>
        <v>0</v>
      </c>
      <c r="R49" s="688"/>
      <c r="S49" s="688"/>
      <c r="T49" s="688"/>
      <c r="U49" s="688"/>
      <c r="V49" s="688"/>
      <c r="W49" s="688"/>
      <c r="X49" s="689"/>
      <c r="Y49" s="90">
        <f>'Year 4'!AU49</f>
        <v>0</v>
      </c>
      <c r="Z49" s="12">
        <v>0</v>
      </c>
      <c r="AA49" s="12">
        <v>0</v>
      </c>
      <c r="AB49" s="12">
        <v>0</v>
      </c>
      <c r="AC49" s="57">
        <f>SUM(Z49:AB49)</f>
        <v>0</v>
      </c>
      <c r="AD49" s="58">
        <f t="shared" si="72"/>
        <v>0</v>
      </c>
      <c r="AE49" s="6"/>
      <c r="AG49" s="7">
        <v>4</v>
      </c>
      <c r="AH49" s="603">
        <f t="shared" si="76"/>
        <v>0</v>
      </c>
      <c r="AI49" s="604"/>
      <c r="AJ49" s="604"/>
      <c r="AK49" s="604"/>
      <c r="AL49" s="604"/>
      <c r="AM49" s="604"/>
      <c r="AN49" s="604"/>
      <c r="AO49" s="605"/>
      <c r="AP49" s="67">
        <f>'Year 4'!AU49</f>
        <v>0</v>
      </c>
      <c r="AQ49" s="12">
        <v>0</v>
      </c>
      <c r="AR49" s="12">
        <v>0</v>
      </c>
      <c r="AS49" s="12">
        <v>0</v>
      </c>
      <c r="AT49" s="41">
        <f t="shared" si="73"/>
        <v>0</v>
      </c>
      <c r="AU49" s="42">
        <f t="shared" si="77"/>
        <v>0</v>
      </c>
      <c r="AX49" s="7">
        <v>4</v>
      </c>
      <c r="AY49" s="687"/>
      <c r="AZ49" s="688"/>
      <c r="BA49" s="688"/>
      <c r="BB49" s="688"/>
      <c r="BC49" s="688"/>
      <c r="BD49" s="688"/>
      <c r="BE49" s="688"/>
      <c r="BF49" s="688"/>
      <c r="BG49" s="689"/>
      <c r="BH49" s="12">
        <v>0</v>
      </c>
      <c r="BI49" s="12">
        <v>0</v>
      </c>
      <c r="BJ49" s="12">
        <v>0</v>
      </c>
      <c r="BK49" s="404">
        <f t="shared" ref="BK49:BK56" si="79">SUM(BH49:BJ49)</f>
        <v>0</v>
      </c>
    </row>
    <row r="50" spans="1:133" x14ac:dyDescent="0.35">
      <c r="A50" s="7">
        <v>5</v>
      </c>
      <c r="B50" s="687">
        <f>'Year 4'!B50</f>
        <v>0</v>
      </c>
      <c r="C50" s="688"/>
      <c r="D50" s="688"/>
      <c r="E50" s="688"/>
      <c r="F50" s="688"/>
      <c r="G50" s="688"/>
      <c r="H50" s="688"/>
      <c r="I50" s="689"/>
      <c r="J50" s="12">
        <v>0</v>
      </c>
      <c r="K50" s="12">
        <v>0</v>
      </c>
      <c r="L50" s="12">
        <v>0</v>
      </c>
      <c r="M50" s="14">
        <f t="shared" si="78"/>
        <v>0</v>
      </c>
      <c r="N50" s="6"/>
      <c r="P50" s="218">
        <v>5</v>
      </c>
      <c r="Q50" s="687">
        <f>'Year 4'!Q50</f>
        <v>0</v>
      </c>
      <c r="R50" s="688"/>
      <c r="S50" s="688"/>
      <c r="T50" s="688"/>
      <c r="U50" s="688"/>
      <c r="V50" s="688"/>
      <c r="W50" s="688"/>
      <c r="X50" s="689"/>
      <c r="Y50" s="90">
        <f>'Year 4'!AU50</f>
        <v>0</v>
      </c>
      <c r="Z50" s="12">
        <v>0</v>
      </c>
      <c r="AA50" s="12">
        <v>0</v>
      </c>
      <c r="AB50" s="12">
        <v>0</v>
      </c>
      <c r="AC50" s="57">
        <f t="shared" ref="AC50:AC56" si="80">SUM(Z50:AB50)</f>
        <v>0</v>
      </c>
      <c r="AD50" s="58">
        <f t="shared" ref="AD50:AD56" si="81">M50-AC50</f>
        <v>0</v>
      </c>
      <c r="AE50" s="6"/>
      <c r="AG50" s="7">
        <v>5</v>
      </c>
      <c r="AH50" s="603">
        <f t="shared" si="76"/>
        <v>0</v>
      </c>
      <c r="AI50" s="604"/>
      <c r="AJ50" s="604"/>
      <c r="AK50" s="604"/>
      <c r="AL50" s="604"/>
      <c r="AM50" s="604"/>
      <c r="AN50" s="604"/>
      <c r="AO50" s="605"/>
      <c r="AP50" s="67">
        <f>'Year 4'!AU50</f>
        <v>0</v>
      </c>
      <c r="AQ50" s="12">
        <v>0</v>
      </c>
      <c r="AR50" s="12">
        <v>0</v>
      </c>
      <c r="AS50" s="12">
        <v>0</v>
      </c>
      <c r="AT50" s="41">
        <f t="shared" si="73"/>
        <v>0</v>
      </c>
      <c r="AU50" s="42">
        <f t="shared" si="77"/>
        <v>0</v>
      </c>
      <c r="AX50" s="7">
        <v>5</v>
      </c>
      <c r="AY50" s="687"/>
      <c r="AZ50" s="688"/>
      <c r="BA50" s="688"/>
      <c r="BB50" s="688"/>
      <c r="BC50" s="688"/>
      <c r="BD50" s="688"/>
      <c r="BE50" s="688"/>
      <c r="BF50" s="688"/>
      <c r="BG50" s="689"/>
      <c r="BH50" s="12">
        <v>0</v>
      </c>
      <c r="BI50" s="12">
        <v>0</v>
      </c>
      <c r="BJ50" s="12">
        <v>0</v>
      </c>
      <c r="BK50" s="404">
        <f t="shared" si="79"/>
        <v>0</v>
      </c>
    </row>
    <row r="51" spans="1:133" x14ac:dyDescent="0.35">
      <c r="A51" s="7">
        <v>6</v>
      </c>
      <c r="B51" s="687">
        <f>'Year 4'!B51</f>
        <v>0</v>
      </c>
      <c r="C51" s="688"/>
      <c r="D51" s="688"/>
      <c r="E51" s="688"/>
      <c r="F51" s="688"/>
      <c r="G51" s="688"/>
      <c r="H51" s="688"/>
      <c r="I51" s="689"/>
      <c r="J51" s="12">
        <v>0</v>
      </c>
      <c r="K51" s="12">
        <v>0</v>
      </c>
      <c r="L51" s="12">
        <v>0</v>
      </c>
      <c r="M51" s="14">
        <f t="shared" si="78"/>
        <v>0</v>
      </c>
      <c r="N51" s="6"/>
      <c r="P51" s="218">
        <v>6</v>
      </c>
      <c r="Q51" s="687">
        <f>'Year 4'!Q51</f>
        <v>0</v>
      </c>
      <c r="R51" s="688"/>
      <c r="S51" s="688"/>
      <c r="T51" s="688"/>
      <c r="U51" s="688"/>
      <c r="V51" s="688"/>
      <c r="W51" s="688"/>
      <c r="X51" s="689"/>
      <c r="Y51" s="90">
        <f>'Year 4'!AU51</f>
        <v>0</v>
      </c>
      <c r="Z51" s="12">
        <v>0</v>
      </c>
      <c r="AA51" s="12">
        <v>0</v>
      </c>
      <c r="AB51" s="12">
        <v>0</v>
      </c>
      <c r="AC51" s="57">
        <f t="shared" si="80"/>
        <v>0</v>
      </c>
      <c r="AD51" s="58">
        <f t="shared" si="81"/>
        <v>0</v>
      </c>
      <c r="AE51" s="6"/>
      <c r="AG51" s="7">
        <v>6</v>
      </c>
      <c r="AH51" s="603">
        <f t="shared" si="76"/>
        <v>0</v>
      </c>
      <c r="AI51" s="604"/>
      <c r="AJ51" s="604"/>
      <c r="AK51" s="604"/>
      <c r="AL51" s="604"/>
      <c r="AM51" s="604"/>
      <c r="AN51" s="604"/>
      <c r="AO51" s="605"/>
      <c r="AP51" s="67">
        <f>'Year 4'!AU51</f>
        <v>0</v>
      </c>
      <c r="AQ51" s="12">
        <v>0</v>
      </c>
      <c r="AR51" s="12">
        <v>0</v>
      </c>
      <c r="AS51" s="12">
        <v>0</v>
      </c>
      <c r="AT51" s="41">
        <f t="shared" ref="AT51:AT56" si="82">SUM(AQ51:AS51)</f>
        <v>0</v>
      </c>
      <c r="AU51" s="42">
        <f t="shared" si="77"/>
        <v>0</v>
      </c>
      <c r="AX51" s="7">
        <v>6</v>
      </c>
      <c r="AY51" s="687"/>
      <c r="AZ51" s="688"/>
      <c r="BA51" s="688"/>
      <c r="BB51" s="688"/>
      <c r="BC51" s="688"/>
      <c r="BD51" s="688"/>
      <c r="BE51" s="688"/>
      <c r="BF51" s="688"/>
      <c r="BG51" s="689"/>
      <c r="BH51" s="12">
        <v>0</v>
      </c>
      <c r="BI51" s="12">
        <v>0</v>
      </c>
      <c r="BJ51" s="12">
        <v>0</v>
      </c>
      <c r="BK51" s="404">
        <f t="shared" si="79"/>
        <v>0</v>
      </c>
    </row>
    <row r="52" spans="1:133" x14ac:dyDescent="0.35">
      <c r="A52" s="7">
        <v>7</v>
      </c>
      <c r="B52" s="687">
        <f>'Year 4'!B52</f>
        <v>0</v>
      </c>
      <c r="C52" s="688"/>
      <c r="D52" s="688"/>
      <c r="E52" s="688"/>
      <c r="F52" s="688"/>
      <c r="G52" s="688"/>
      <c r="H52" s="688"/>
      <c r="I52" s="689"/>
      <c r="J52" s="12">
        <v>0</v>
      </c>
      <c r="K52" s="12">
        <v>0</v>
      </c>
      <c r="L52" s="12">
        <v>0</v>
      </c>
      <c r="M52" s="14">
        <f t="shared" si="78"/>
        <v>0</v>
      </c>
      <c r="N52" s="6"/>
      <c r="P52" s="218">
        <v>7</v>
      </c>
      <c r="Q52" s="687">
        <f>'Year 4'!Q52</f>
        <v>0</v>
      </c>
      <c r="R52" s="688"/>
      <c r="S52" s="688"/>
      <c r="T52" s="688"/>
      <c r="U52" s="688"/>
      <c r="V52" s="688"/>
      <c r="W52" s="688"/>
      <c r="X52" s="689"/>
      <c r="Y52" s="90">
        <f>'Year 4'!AU52</f>
        <v>0</v>
      </c>
      <c r="Z52" s="12">
        <v>0</v>
      </c>
      <c r="AA52" s="12">
        <v>0</v>
      </c>
      <c r="AB52" s="12">
        <v>0</v>
      </c>
      <c r="AC52" s="57">
        <f t="shared" si="80"/>
        <v>0</v>
      </c>
      <c r="AD52" s="58">
        <f t="shared" si="81"/>
        <v>0</v>
      </c>
      <c r="AE52" s="6"/>
      <c r="AG52" s="7">
        <v>7</v>
      </c>
      <c r="AH52" s="603">
        <f t="shared" si="76"/>
        <v>0</v>
      </c>
      <c r="AI52" s="604"/>
      <c r="AJ52" s="604"/>
      <c r="AK52" s="604"/>
      <c r="AL52" s="604"/>
      <c r="AM52" s="604"/>
      <c r="AN52" s="604"/>
      <c r="AO52" s="605"/>
      <c r="AP52" s="67">
        <f>'Year 4'!AU52</f>
        <v>0</v>
      </c>
      <c r="AQ52" s="12">
        <v>0</v>
      </c>
      <c r="AR52" s="12">
        <v>0</v>
      </c>
      <c r="AS52" s="12">
        <v>0</v>
      </c>
      <c r="AT52" s="41">
        <f t="shared" si="82"/>
        <v>0</v>
      </c>
      <c r="AU52" s="42">
        <f t="shared" si="77"/>
        <v>0</v>
      </c>
      <c r="AX52" s="7">
        <v>7</v>
      </c>
      <c r="AY52" s="687"/>
      <c r="AZ52" s="688"/>
      <c r="BA52" s="688"/>
      <c r="BB52" s="688"/>
      <c r="BC52" s="688"/>
      <c r="BD52" s="688"/>
      <c r="BE52" s="688"/>
      <c r="BF52" s="688"/>
      <c r="BG52" s="689"/>
      <c r="BH52" s="12">
        <v>0</v>
      </c>
      <c r="BI52" s="12">
        <v>0</v>
      </c>
      <c r="BJ52" s="12">
        <v>0</v>
      </c>
      <c r="BK52" s="404">
        <f t="shared" si="79"/>
        <v>0</v>
      </c>
    </row>
    <row r="53" spans="1:133" x14ac:dyDescent="0.35">
      <c r="A53" s="7">
        <v>8</v>
      </c>
      <c r="B53" s="687">
        <f>'Year 4'!B53</f>
        <v>0</v>
      </c>
      <c r="C53" s="688"/>
      <c r="D53" s="688"/>
      <c r="E53" s="688"/>
      <c r="F53" s="688"/>
      <c r="G53" s="688"/>
      <c r="H53" s="688"/>
      <c r="I53" s="689"/>
      <c r="J53" s="12">
        <v>0</v>
      </c>
      <c r="K53" s="12">
        <v>0</v>
      </c>
      <c r="L53" s="12">
        <v>0</v>
      </c>
      <c r="M53" s="14">
        <f t="shared" si="78"/>
        <v>0</v>
      </c>
      <c r="N53" s="6"/>
      <c r="P53" s="218">
        <v>8</v>
      </c>
      <c r="Q53" s="687">
        <f>'Year 4'!Q53</f>
        <v>0</v>
      </c>
      <c r="R53" s="688"/>
      <c r="S53" s="688"/>
      <c r="T53" s="688"/>
      <c r="U53" s="688"/>
      <c r="V53" s="688"/>
      <c r="W53" s="688"/>
      <c r="X53" s="689"/>
      <c r="Y53" s="90">
        <f>'Year 4'!AU53</f>
        <v>0</v>
      </c>
      <c r="Z53" s="12">
        <v>0</v>
      </c>
      <c r="AA53" s="12">
        <v>0</v>
      </c>
      <c r="AB53" s="12">
        <v>0</v>
      </c>
      <c r="AC53" s="57">
        <f t="shared" si="80"/>
        <v>0</v>
      </c>
      <c r="AD53" s="58">
        <f t="shared" si="81"/>
        <v>0</v>
      </c>
      <c r="AE53" s="6"/>
      <c r="AG53" s="7">
        <v>8</v>
      </c>
      <c r="AH53" s="603">
        <f t="shared" si="76"/>
        <v>0</v>
      </c>
      <c r="AI53" s="604"/>
      <c r="AJ53" s="604"/>
      <c r="AK53" s="604"/>
      <c r="AL53" s="604"/>
      <c r="AM53" s="604"/>
      <c r="AN53" s="604"/>
      <c r="AO53" s="605"/>
      <c r="AP53" s="67">
        <f>'Year 4'!AU53</f>
        <v>0</v>
      </c>
      <c r="AQ53" s="12">
        <v>0</v>
      </c>
      <c r="AR53" s="12">
        <v>0</v>
      </c>
      <c r="AS53" s="12">
        <v>0</v>
      </c>
      <c r="AT53" s="41">
        <f t="shared" si="82"/>
        <v>0</v>
      </c>
      <c r="AU53" s="42">
        <f t="shared" si="77"/>
        <v>0</v>
      </c>
      <c r="AX53" s="7">
        <v>8</v>
      </c>
      <c r="AY53" s="687"/>
      <c r="AZ53" s="688"/>
      <c r="BA53" s="688"/>
      <c r="BB53" s="688"/>
      <c r="BC53" s="688"/>
      <c r="BD53" s="688"/>
      <c r="BE53" s="688"/>
      <c r="BF53" s="688"/>
      <c r="BG53" s="689"/>
      <c r="BH53" s="12">
        <v>0</v>
      </c>
      <c r="BI53" s="12">
        <v>0</v>
      </c>
      <c r="BJ53" s="12">
        <v>0</v>
      </c>
      <c r="BK53" s="404">
        <f t="shared" si="79"/>
        <v>0</v>
      </c>
    </row>
    <row r="54" spans="1:133" x14ac:dyDescent="0.35">
      <c r="A54" s="7">
        <v>9</v>
      </c>
      <c r="B54" s="687">
        <f>'Year 4'!B54</f>
        <v>0</v>
      </c>
      <c r="C54" s="688"/>
      <c r="D54" s="688"/>
      <c r="E54" s="688"/>
      <c r="F54" s="688"/>
      <c r="G54" s="688"/>
      <c r="H54" s="688"/>
      <c r="I54" s="689"/>
      <c r="J54" s="12">
        <v>0</v>
      </c>
      <c r="K54" s="12">
        <v>0</v>
      </c>
      <c r="L54" s="12">
        <v>0</v>
      </c>
      <c r="M54" s="14">
        <f t="shared" si="78"/>
        <v>0</v>
      </c>
      <c r="N54" s="6"/>
      <c r="P54" s="218">
        <v>9</v>
      </c>
      <c r="Q54" s="687">
        <f>'Year 4'!Q54</f>
        <v>0</v>
      </c>
      <c r="R54" s="688"/>
      <c r="S54" s="688"/>
      <c r="T54" s="688"/>
      <c r="U54" s="688"/>
      <c r="V54" s="688"/>
      <c r="W54" s="688"/>
      <c r="X54" s="689"/>
      <c r="Y54" s="90">
        <f>'Year 4'!AU54</f>
        <v>0</v>
      </c>
      <c r="Z54" s="12">
        <v>0</v>
      </c>
      <c r="AA54" s="12">
        <v>0</v>
      </c>
      <c r="AB54" s="12">
        <v>0</v>
      </c>
      <c r="AC54" s="57">
        <f t="shared" si="80"/>
        <v>0</v>
      </c>
      <c r="AD54" s="58">
        <f t="shared" si="81"/>
        <v>0</v>
      </c>
      <c r="AE54" s="6"/>
      <c r="AG54" s="7">
        <v>9</v>
      </c>
      <c r="AH54" s="603">
        <f t="shared" si="76"/>
        <v>0</v>
      </c>
      <c r="AI54" s="604"/>
      <c r="AJ54" s="604"/>
      <c r="AK54" s="604"/>
      <c r="AL54" s="604"/>
      <c r="AM54" s="604"/>
      <c r="AN54" s="604"/>
      <c r="AO54" s="605"/>
      <c r="AP54" s="67">
        <f>'Year 4'!AU54</f>
        <v>0</v>
      </c>
      <c r="AQ54" s="12">
        <v>0</v>
      </c>
      <c r="AR54" s="12">
        <v>0</v>
      </c>
      <c r="AS54" s="12">
        <v>0</v>
      </c>
      <c r="AT54" s="41">
        <f t="shared" si="82"/>
        <v>0</v>
      </c>
      <c r="AU54" s="42">
        <f t="shared" si="77"/>
        <v>0</v>
      </c>
      <c r="AX54" s="7">
        <v>9</v>
      </c>
      <c r="AY54" s="687"/>
      <c r="AZ54" s="688"/>
      <c r="BA54" s="688"/>
      <c r="BB54" s="688"/>
      <c r="BC54" s="688"/>
      <c r="BD54" s="688"/>
      <c r="BE54" s="688"/>
      <c r="BF54" s="688"/>
      <c r="BG54" s="689"/>
      <c r="BH54" s="12">
        <v>0</v>
      </c>
      <c r="BI54" s="12">
        <v>0</v>
      </c>
      <c r="BJ54" s="12">
        <v>0</v>
      </c>
      <c r="BK54" s="404">
        <f t="shared" si="79"/>
        <v>0</v>
      </c>
    </row>
    <row r="55" spans="1:133" x14ac:dyDescent="0.35">
      <c r="A55" s="7">
        <v>10</v>
      </c>
      <c r="B55" s="687">
        <f>'Year 4'!B55</f>
        <v>0</v>
      </c>
      <c r="C55" s="688"/>
      <c r="D55" s="688"/>
      <c r="E55" s="688"/>
      <c r="F55" s="688"/>
      <c r="G55" s="688"/>
      <c r="H55" s="688"/>
      <c r="I55" s="689"/>
      <c r="J55" s="12">
        <v>0</v>
      </c>
      <c r="K55" s="12">
        <v>0</v>
      </c>
      <c r="L55" s="12">
        <v>0</v>
      </c>
      <c r="M55" s="14">
        <f t="shared" si="78"/>
        <v>0</v>
      </c>
      <c r="N55" s="6"/>
      <c r="P55" s="218">
        <v>10</v>
      </c>
      <c r="Q55" s="687">
        <f>'Year 4'!Q55</f>
        <v>0</v>
      </c>
      <c r="R55" s="688"/>
      <c r="S55" s="688"/>
      <c r="T55" s="688"/>
      <c r="U55" s="688"/>
      <c r="V55" s="688"/>
      <c r="W55" s="688"/>
      <c r="X55" s="689"/>
      <c r="Y55" s="90">
        <f>'Year 4'!AU55</f>
        <v>0</v>
      </c>
      <c r="Z55" s="12">
        <v>0</v>
      </c>
      <c r="AA55" s="12">
        <v>0</v>
      </c>
      <c r="AB55" s="12">
        <v>0</v>
      </c>
      <c r="AC55" s="57">
        <f t="shared" si="80"/>
        <v>0</v>
      </c>
      <c r="AD55" s="58">
        <f t="shared" si="81"/>
        <v>0</v>
      </c>
      <c r="AE55" s="6"/>
      <c r="AG55" s="7">
        <v>10</v>
      </c>
      <c r="AH55" s="603">
        <f t="shared" si="76"/>
        <v>0</v>
      </c>
      <c r="AI55" s="604"/>
      <c r="AJ55" s="604"/>
      <c r="AK55" s="604"/>
      <c r="AL55" s="604"/>
      <c r="AM55" s="604"/>
      <c r="AN55" s="604"/>
      <c r="AO55" s="605"/>
      <c r="AP55" s="67">
        <f>'Year 4'!AU55</f>
        <v>0</v>
      </c>
      <c r="AQ55" s="12">
        <v>0</v>
      </c>
      <c r="AR55" s="12">
        <v>0</v>
      </c>
      <c r="AS55" s="12">
        <v>0</v>
      </c>
      <c r="AT55" s="41">
        <f t="shared" si="82"/>
        <v>0</v>
      </c>
      <c r="AU55" s="42">
        <f t="shared" si="77"/>
        <v>0</v>
      </c>
      <c r="AX55" s="7">
        <v>10</v>
      </c>
      <c r="AY55" s="687"/>
      <c r="AZ55" s="688"/>
      <c r="BA55" s="688"/>
      <c r="BB55" s="688"/>
      <c r="BC55" s="688"/>
      <c r="BD55" s="688"/>
      <c r="BE55" s="688"/>
      <c r="BF55" s="688"/>
      <c r="BG55" s="689"/>
      <c r="BH55" s="12">
        <v>0</v>
      </c>
      <c r="BI55" s="12">
        <v>0</v>
      </c>
      <c r="BJ55" s="12">
        <v>0</v>
      </c>
      <c r="BK55" s="404">
        <f t="shared" si="79"/>
        <v>0</v>
      </c>
    </row>
    <row r="56" spans="1:133" x14ac:dyDescent="0.35">
      <c r="A56" s="7">
        <v>11</v>
      </c>
      <c r="B56" s="687">
        <f>'Year 4'!B56</f>
        <v>0</v>
      </c>
      <c r="C56" s="688"/>
      <c r="D56" s="688"/>
      <c r="E56" s="688"/>
      <c r="F56" s="688"/>
      <c r="G56" s="688"/>
      <c r="H56" s="688"/>
      <c r="I56" s="689"/>
      <c r="J56" s="12">
        <v>0</v>
      </c>
      <c r="K56" s="12">
        <v>0</v>
      </c>
      <c r="L56" s="12">
        <v>0</v>
      </c>
      <c r="M56" s="14">
        <f t="shared" si="75"/>
        <v>0</v>
      </c>
      <c r="N56" s="6"/>
      <c r="P56" s="218">
        <v>11</v>
      </c>
      <c r="Q56" s="687">
        <f>'Year 4'!Q56</f>
        <v>0</v>
      </c>
      <c r="R56" s="688"/>
      <c r="S56" s="688"/>
      <c r="T56" s="688"/>
      <c r="U56" s="688"/>
      <c r="V56" s="688"/>
      <c r="W56" s="688"/>
      <c r="X56" s="689"/>
      <c r="Y56" s="90">
        <f>'Year 4'!AU56</f>
        <v>0</v>
      </c>
      <c r="Z56" s="12">
        <v>0</v>
      </c>
      <c r="AA56" s="12">
        <v>0</v>
      </c>
      <c r="AB56" s="12">
        <v>0</v>
      </c>
      <c r="AC56" s="57">
        <f t="shared" si="80"/>
        <v>0</v>
      </c>
      <c r="AD56" s="58">
        <f t="shared" si="81"/>
        <v>0</v>
      </c>
      <c r="AE56" s="6"/>
      <c r="AG56" s="7">
        <v>11</v>
      </c>
      <c r="AH56" s="603">
        <f t="shared" si="76"/>
        <v>0</v>
      </c>
      <c r="AI56" s="604"/>
      <c r="AJ56" s="604"/>
      <c r="AK56" s="604"/>
      <c r="AL56" s="604"/>
      <c r="AM56" s="604"/>
      <c r="AN56" s="604"/>
      <c r="AO56" s="605"/>
      <c r="AP56" s="67">
        <f>'Year 4'!AU56</f>
        <v>0</v>
      </c>
      <c r="AQ56" s="12">
        <v>0</v>
      </c>
      <c r="AR56" s="12">
        <v>0</v>
      </c>
      <c r="AS56" s="12">
        <v>0</v>
      </c>
      <c r="AT56" s="41">
        <f t="shared" si="82"/>
        <v>0</v>
      </c>
      <c r="AU56" s="42">
        <f t="shared" si="77"/>
        <v>0</v>
      </c>
      <c r="AX56" s="7">
        <v>11</v>
      </c>
      <c r="AY56" s="687"/>
      <c r="AZ56" s="688"/>
      <c r="BA56" s="688"/>
      <c r="BB56" s="688"/>
      <c r="BC56" s="688"/>
      <c r="BD56" s="688"/>
      <c r="BE56" s="688"/>
      <c r="BF56" s="688"/>
      <c r="BG56" s="689"/>
      <c r="BH56" s="12">
        <v>0</v>
      </c>
      <c r="BI56" s="12">
        <v>0</v>
      </c>
      <c r="BJ56" s="12">
        <v>0</v>
      </c>
      <c r="BK56" s="404">
        <f t="shared" si="79"/>
        <v>0</v>
      </c>
    </row>
    <row r="57" spans="1:133" x14ac:dyDescent="0.35">
      <c r="A57" s="7">
        <v>12</v>
      </c>
      <c r="B57" s="687">
        <f>'Year 4'!B57</f>
        <v>0</v>
      </c>
      <c r="C57" s="688"/>
      <c r="D57" s="688"/>
      <c r="E57" s="688"/>
      <c r="F57" s="688"/>
      <c r="G57" s="688"/>
      <c r="H57" s="688"/>
      <c r="I57" s="689"/>
      <c r="J57" s="12">
        <v>0</v>
      </c>
      <c r="K57" s="12">
        <v>0</v>
      </c>
      <c r="L57" s="12">
        <v>0</v>
      </c>
      <c r="M57" s="14">
        <f t="shared" si="75"/>
        <v>0</v>
      </c>
      <c r="N57" s="6"/>
      <c r="P57" s="218">
        <v>12</v>
      </c>
      <c r="Q57" s="687">
        <f>'Year 4'!Q57</f>
        <v>0</v>
      </c>
      <c r="R57" s="688"/>
      <c r="S57" s="688"/>
      <c r="T57" s="688"/>
      <c r="U57" s="688"/>
      <c r="V57" s="688"/>
      <c r="W57" s="688"/>
      <c r="X57" s="689"/>
      <c r="Y57" s="90">
        <f>'Year 4'!AU57</f>
        <v>0</v>
      </c>
      <c r="Z57" s="12">
        <v>0</v>
      </c>
      <c r="AA57" s="12">
        <v>0</v>
      </c>
      <c r="AB57" s="12">
        <v>0</v>
      </c>
      <c r="AC57" s="57">
        <f t="shared" ref="AC57" si="83">SUM(Z57:AB57)</f>
        <v>0</v>
      </c>
      <c r="AD57" s="58">
        <f t="shared" si="72"/>
        <v>0</v>
      </c>
      <c r="AE57" s="6"/>
      <c r="AG57" s="7">
        <v>12</v>
      </c>
      <c r="AH57" s="603">
        <f>IF($S$86&lt;&gt;0, Q57, B57)</f>
        <v>0</v>
      </c>
      <c r="AI57" s="604"/>
      <c r="AJ57" s="604"/>
      <c r="AK57" s="604"/>
      <c r="AL57" s="604"/>
      <c r="AM57" s="604"/>
      <c r="AN57" s="604"/>
      <c r="AO57" s="605"/>
      <c r="AP57" s="67">
        <f>'Year 4'!AU57</f>
        <v>0</v>
      </c>
      <c r="AQ57" s="12">
        <v>0</v>
      </c>
      <c r="AR57" s="12">
        <v>0</v>
      </c>
      <c r="AS57" s="12">
        <v>0</v>
      </c>
      <c r="AT57" s="41">
        <f t="shared" si="73"/>
        <v>0</v>
      </c>
      <c r="AU57" s="42">
        <f t="shared" si="77"/>
        <v>0</v>
      </c>
      <c r="AX57" s="7">
        <v>12</v>
      </c>
      <c r="AY57" s="687"/>
      <c r="AZ57" s="688"/>
      <c r="BA57" s="688"/>
      <c r="BB57" s="688"/>
      <c r="BC57" s="688"/>
      <c r="BD57" s="688"/>
      <c r="BE57" s="688"/>
      <c r="BF57" s="688"/>
      <c r="BG57" s="689"/>
      <c r="BH57" s="12">
        <v>0</v>
      </c>
      <c r="BI57" s="12">
        <v>0</v>
      </c>
      <c r="BJ57" s="12">
        <v>0</v>
      </c>
      <c r="BK57" s="404">
        <f t="shared" ref="BK57" si="84">SUM(BH57:BJ57)</f>
        <v>0</v>
      </c>
    </row>
    <row r="58" spans="1:133" ht="16" thickBot="1" x14ac:dyDescent="0.4">
      <c r="A58" s="578" t="s">
        <v>117</v>
      </c>
      <c r="B58" s="579"/>
      <c r="C58" s="579"/>
      <c r="D58" s="579"/>
      <c r="E58" s="579"/>
      <c r="F58" s="579"/>
      <c r="G58" s="579"/>
      <c r="H58" s="579"/>
      <c r="I58" s="579"/>
      <c r="J58" s="21">
        <f>SUM(J46:J57)</f>
        <v>0</v>
      </c>
      <c r="K58" s="21">
        <f t="shared" ref="K58:L58" si="85">SUM(K46:K57)</f>
        <v>0</v>
      </c>
      <c r="L58" s="21">
        <f t="shared" si="85"/>
        <v>0</v>
      </c>
      <c r="M58" s="15">
        <f t="shared" si="75"/>
        <v>0</v>
      </c>
      <c r="N58" s="6"/>
      <c r="P58" s="751" t="s">
        <v>117</v>
      </c>
      <c r="Q58" s="752"/>
      <c r="R58" s="752"/>
      <c r="S58" s="752"/>
      <c r="T58" s="752"/>
      <c r="U58" s="752"/>
      <c r="V58" s="752"/>
      <c r="W58" s="752"/>
      <c r="X58" s="752"/>
      <c r="Y58" s="64">
        <f>SUM(Y46:Y57)</f>
        <v>0</v>
      </c>
      <c r="Z58" s="64">
        <f>SUM(Z46:Z57)</f>
        <v>0</v>
      </c>
      <c r="AA58" s="64">
        <f t="shared" ref="AA58:AD58" si="86">SUM(AA46:AA57)</f>
        <v>0</v>
      </c>
      <c r="AB58" s="64">
        <f t="shared" si="86"/>
        <v>0</v>
      </c>
      <c r="AC58" s="64">
        <f t="shared" si="86"/>
        <v>0</v>
      </c>
      <c r="AD58" s="56">
        <f t="shared" si="86"/>
        <v>0</v>
      </c>
      <c r="AE58" s="6"/>
      <c r="AG58" s="578" t="s">
        <v>117</v>
      </c>
      <c r="AH58" s="579"/>
      <c r="AI58" s="579"/>
      <c r="AJ58" s="579"/>
      <c r="AK58" s="579"/>
      <c r="AL58" s="579"/>
      <c r="AM58" s="579"/>
      <c r="AN58" s="579"/>
      <c r="AO58" s="579"/>
      <c r="AP58" s="39">
        <f>SUM(AP46:AP57)</f>
        <v>0</v>
      </c>
      <c r="AQ58" s="39">
        <f t="shared" ref="AQ58:AT58" si="87">SUM(AQ46:AQ57)</f>
        <v>0</v>
      </c>
      <c r="AR58" s="39">
        <f t="shared" si="87"/>
        <v>0</v>
      </c>
      <c r="AS58" s="39">
        <f t="shared" si="87"/>
        <v>0</v>
      </c>
      <c r="AT58" s="39">
        <f t="shared" si="87"/>
        <v>0</v>
      </c>
      <c r="AU58" s="40">
        <f>IF($S$86&lt;&gt;0, AC58+AP58-AT58, M58+AP58-AT58)</f>
        <v>0</v>
      </c>
      <c r="AX58" s="578" t="s">
        <v>117</v>
      </c>
      <c r="AY58" s="579"/>
      <c r="AZ58" s="579"/>
      <c r="BA58" s="579"/>
      <c r="BB58" s="579"/>
      <c r="BC58" s="579"/>
      <c r="BD58" s="579"/>
      <c r="BE58" s="579"/>
      <c r="BF58" s="579"/>
      <c r="BG58" s="579"/>
      <c r="BH58" s="407">
        <f>SUM(BH46:BH57)</f>
        <v>0</v>
      </c>
      <c r="BI58" s="407">
        <f>SUM(BI46:BI57)</f>
        <v>0</v>
      </c>
      <c r="BJ58" s="407">
        <f>SUM(BJ46:BJ57)</f>
        <v>0</v>
      </c>
      <c r="BK58" s="423">
        <f t="shared" ref="BK58" si="88">SUM(BK46:BK57)</f>
        <v>0</v>
      </c>
    </row>
    <row r="59" spans="1:133"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33" s="31" customFormat="1" ht="46.5" customHeight="1" x14ac:dyDescent="0.35">
      <c r="A60" s="607" t="s">
        <v>296</v>
      </c>
      <c r="B60" s="608"/>
      <c r="C60" s="608"/>
      <c r="D60" s="608"/>
      <c r="E60" s="608"/>
      <c r="F60" s="608"/>
      <c r="G60" s="608"/>
      <c r="H60" s="608"/>
      <c r="I60" s="608"/>
      <c r="J60" s="30" t="s">
        <v>111</v>
      </c>
      <c r="K60" s="30" t="s">
        <v>71</v>
      </c>
      <c r="L60" s="30" t="s">
        <v>72</v>
      </c>
      <c r="M60" s="99" t="s">
        <v>94</v>
      </c>
      <c r="N60" s="29"/>
      <c r="O60" s="20"/>
      <c r="P60" s="607" t="s">
        <v>296</v>
      </c>
      <c r="Q60" s="608"/>
      <c r="R60" s="608"/>
      <c r="S60" s="608"/>
      <c r="T60" s="608"/>
      <c r="U60" s="608"/>
      <c r="V60" s="608"/>
      <c r="W60" s="608"/>
      <c r="X60" s="608"/>
      <c r="Y60" s="97" t="s">
        <v>187</v>
      </c>
      <c r="Z60" s="30" t="s">
        <v>41</v>
      </c>
      <c r="AA60" s="30" t="s">
        <v>71</v>
      </c>
      <c r="AB60" s="30" t="s">
        <v>72</v>
      </c>
      <c r="AC60" s="94" t="s">
        <v>94</v>
      </c>
      <c r="AD60" s="36" t="s">
        <v>95</v>
      </c>
      <c r="AE60" s="29"/>
      <c r="AF60" s="20"/>
      <c r="AG60" s="607" t="s">
        <v>296</v>
      </c>
      <c r="AH60" s="608"/>
      <c r="AI60" s="608"/>
      <c r="AJ60" s="608"/>
      <c r="AK60" s="608"/>
      <c r="AL60" s="608"/>
      <c r="AM60" s="608"/>
      <c r="AN60" s="608"/>
      <c r="AO60" s="608"/>
      <c r="AP60" s="97" t="s">
        <v>187</v>
      </c>
      <c r="AQ60" s="30" t="s">
        <v>112</v>
      </c>
      <c r="AR60" s="30" t="s">
        <v>71</v>
      </c>
      <c r="AS60" s="30" t="s">
        <v>72</v>
      </c>
      <c r="AT60" s="94" t="s">
        <v>96</v>
      </c>
      <c r="AU60" s="36" t="s">
        <v>200</v>
      </c>
      <c r="AV60" s="20"/>
      <c r="AW60" s="3"/>
      <c r="AX60" s="607" t="s">
        <v>296</v>
      </c>
      <c r="AY60" s="608"/>
      <c r="AZ60" s="608"/>
      <c r="BA60" s="608"/>
      <c r="BB60" s="608"/>
      <c r="BC60" s="608"/>
      <c r="BD60" s="608"/>
      <c r="BE60" s="608"/>
      <c r="BF60" s="608"/>
      <c r="BG60" s="608"/>
      <c r="BH60" s="84" t="s">
        <v>41</v>
      </c>
      <c r="BI60" s="30" t="s">
        <v>71</v>
      </c>
      <c r="BJ60" s="30" t="s">
        <v>72</v>
      </c>
      <c r="BK60" s="99" t="s">
        <v>96</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row>
    <row r="61" spans="1:133" s="8" customFormat="1" x14ac:dyDescent="0.35">
      <c r="A61" s="10">
        <v>1</v>
      </c>
      <c r="B61" s="755">
        <f>'Subaward 1'!C3</f>
        <v>0</v>
      </c>
      <c r="C61" s="755"/>
      <c r="D61" s="755"/>
      <c r="E61" s="755"/>
      <c r="F61" s="755"/>
      <c r="G61" s="755"/>
      <c r="H61" s="755"/>
      <c r="I61" s="755"/>
      <c r="J61" s="190">
        <f>'Subaward 1'!$H$215</f>
        <v>0</v>
      </c>
      <c r="K61" s="190">
        <f>'Subaward 1'!$I$215</f>
        <v>0</v>
      </c>
      <c r="L61" s="190">
        <f>'Subaward 1'!$J$215</f>
        <v>0</v>
      </c>
      <c r="M61" s="14">
        <f t="shared" ref="M61:M71" si="89">SUM(J61:L61)</f>
        <v>0</v>
      </c>
      <c r="N61" s="6"/>
      <c r="O61" s="3"/>
      <c r="P61" s="10">
        <v>1</v>
      </c>
      <c r="Q61" s="592">
        <f>'Subaward 1'!C3</f>
        <v>0</v>
      </c>
      <c r="R61" s="592"/>
      <c r="S61" s="592"/>
      <c r="T61" s="592"/>
      <c r="U61" s="592"/>
      <c r="V61" s="592"/>
      <c r="W61" s="592"/>
      <c r="X61" s="592"/>
      <c r="Y61" s="90">
        <f>'Year 4'!AU61</f>
        <v>0</v>
      </c>
      <c r="Z61" s="61">
        <f>'Subaward 1'!$U$215</f>
        <v>0</v>
      </c>
      <c r="AA61" s="61">
        <f>'Subaward 1'!$V$215</f>
        <v>0</v>
      </c>
      <c r="AB61" s="61">
        <f>'Subaward 1'!$W$215</f>
        <v>0</v>
      </c>
      <c r="AC61" s="57">
        <f t="shared" ref="AC61:AC70" si="90">SUM(Z61:AB61)</f>
        <v>0</v>
      </c>
      <c r="AD61" s="58">
        <f t="shared" ref="AD61:AD70" si="91">M61-AC61</f>
        <v>0</v>
      </c>
      <c r="AE61" s="6"/>
      <c r="AF61" s="3"/>
      <c r="AG61" s="10">
        <v>1</v>
      </c>
      <c r="AH61" s="602">
        <f>'Subaward 1'!C3</f>
        <v>0</v>
      </c>
      <c r="AI61" s="602"/>
      <c r="AJ61" s="602"/>
      <c r="AK61" s="602"/>
      <c r="AL61" s="602"/>
      <c r="AM61" s="602"/>
      <c r="AN61" s="602"/>
      <c r="AO61" s="602"/>
      <c r="AP61" s="67">
        <f>'Year 4'!AU61</f>
        <v>0</v>
      </c>
      <c r="AQ61" s="49">
        <f>'Subaward 1'!$AI$215</f>
        <v>0</v>
      </c>
      <c r="AR61" s="49">
        <f>'Subaward 1'!$AJ$215</f>
        <v>0</v>
      </c>
      <c r="AS61" s="49">
        <f>'Subaward 1'!$AK$215</f>
        <v>0</v>
      </c>
      <c r="AT61" s="41">
        <f t="shared" ref="AT61:AT70" si="92">SUM(AQ61:AS61)</f>
        <v>0</v>
      </c>
      <c r="AU61" s="42">
        <f>IF($S$86&lt;&gt;0, AC61+AP61-AT61, M61+AP61-AT61)</f>
        <v>0</v>
      </c>
      <c r="AV61" s="3"/>
      <c r="AW61" s="3"/>
      <c r="AX61" s="10">
        <v>1</v>
      </c>
      <c r="AY61" s="690">
        <f>'Subaward 1'!$C$3</f>
        <v>0</v>
      </c>
      <c r="AZ61" s="690"/>
      <c r="BA61" s="690"/>
      <c r="BB61" s="690"/>
      <c r="BC61" s="690"/>
      <c r="BD61" s="690"/>
      <c r="BE61" s="690"/>
      <c r="BF61" s="690"/>
      <c r="BG61" s="690"/>
      <c r="BH61" s="451">
        <f>'Subaward 1'!AV$215</f>
        <v>0</v>
      </c>
      <c r="BI61" s="451">
        <f>'Subaward 1'!AW$215</f>
        <v>0</v>
      </c>
      <c r="BJ61" s="451">
        <f>'Subaward 1'!AX$215</f>
        <v>0</v>
      </c>
      <c r="BK61" s="404">
        <f t="shared" ref="BK61:BK64" si="93">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row>
    <row r="62" spans="1:133" s="8" customFormat="1" x14ac:dyDescent="0.35">
      <c r="A62" s="10">
        <v>2</v>
      </c>
      <c r="B62" s="755">
        <f>'Subaward 2'!$C$3</f>
        <v>0</v>
      </c>
      <c r="C62" s="755"/>
      <c r="D62" s="755"/>
      <c r="E62" s="755"/>
      <c r="F62" s="755"/>
      <c r="G62" s="755"/>
      <c r="H62" s="755"/>
      <c r="I62" s="755"/>
      <c r="J62" s="190">
        <f>'Subaward 2'!$H$215</f>
        <v>0</v>
      </c>
      <c r="K62" s="190">
        <f>'Subaward 2'!$I$215</f>
        <v>0</v>
      </c>
      <c r="L62" s="190">
        <f>'Subaward 2'!$J$215</f>
        <v>0</v>
      </c>
      <c r="M62" s="14">
        <f t="shared" si="89"/>
        <v>0</v>
      </c>
      <c r="N62" s="6"/>
      <c r="O62" s="3"/>
      <c r="P62" s="10">
        <v>2</v>
      </c>
      <c r="Q62" s="592">
        <f>'Subaward 2'!$C$3</f>
        <v>0</v>
      </c>
      <c r="R62" s="592"/>
      <c r="S62" s="592"/>
      <c r="T62" s="592"/>
      <c r="U62" s="592"/>
      <c r="V62" s="592"/>
      <c r="W62" s="592"/>
      <c r="X62" s="592"/>
      <c r="Y62" s="90">
        <f>'Year 4'!AU62</f>
        <v>0</v>
      </c>
      <c r="Z62" s="61">
        <f>'Subaward 2'!$U$215</f>
        <v>0</v>
      </c>
      <c r="AA62" s="61">
        <f>'Subaward 2'!$V$215</f>
        <v>0</v>
      </c>
      <c r="AB62" s="61">
        <f>'Subaward 2'!$W$215</f>
        <v>0</v>
      </c>
      <c r="AC62" s="57">
        <f t="shared" si="90"/>
        <v>0</v>
      </c>
      <c r="AD62" s="58">
        <f t="shared" si="91"/>
        <v>0</v>
      </c>
      <c r="AE62" s="6"/>
      <c r="AF62" s="3"/>
      <c r="AG62" s="10">
        <v>2</v>
      </c>
      <c r="AH62" s="602">
        <f>'Subaward 2'!$C$3</f>
        <v>0</v>
      </c>
      <c r="AI62" s="602"/>
      <c r="AJ62" s="602"/>
      <c r="AK62" s="602"/>
      <c r="AL62" s="602"/>
      <c r="AM62" s="602"/>
      <c r="AN62" s="602"/>
      <c r="AO62" s="602"/>
      <c r="AP62" s="67">
        <f>'Year 4'!AU62</f>
        <v>0</v>
      </c>
      <c r="AQ62" s="49">
        <f>'Subaward 2'!$AI$215</f>
        <v>0</v>
      </c>
      <c r="AR62" s="49">
        <f>'Subaward 2'!$AJ$215</f>
        <v>0</v>
      </c>
      <c r="AS62" s="49">
        <f>'Subaward 2'!$AK$215</f>
        <v>0</v>
      </c>
      <c r="AT62" s="41">
        <f t="shared" si="92"/>
        <v>0</v>
      </c>
      <c r="AU62" s="42">
        <f t="shared" ref="AU62:AU70" si="94">IF($S$86&lt;&gt;0, AC62+AP62-AT62, M62+AP62-AT62)</f>
        <v>0</v>
      </c>
      <c r="AV62" s="3"/>
      <c r="AW62" s="3"/>
      <c r="AX62" s="10">
        <v>2</v>
      </c>
      <c r="AY62" s="690">
        <f>'Subaward 2'!$C$3</f>
        <v>0</v>
      </c>
      <c r="AZ62" s="690"/>
      <c r="BA62" s="690"/>
      <c r="BB62" s="690"/>
      <c r="BC62" s="690"/>
      <c r="BD62" s="690"/>
      <c r="BE62" s="690"/>
      <c r="BF62" s="690"/>
      <c r="BG62" s="690"/>
      <c r="BH62" s="451">
        <f>'Subaward 2'!AV$215</f>
        <v>0</v>
      </c>
      <c r="BI62" s="451">
        <f>'Subaward 2'!AW$215</f>
        <v>0</v>
      </c>
      <c r="BJ62" s="451">
        <f>'Subaward 2'!AX$215</f>
        <v>0</v>
      </c>
      <c r="BK62" s="404">
        <f t="shared" si="93"/>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row>
    <row r="63" spans="1:133" s="8" customFormat="1" x14ac:dyDescent="0.35">
      <c r="A63" s="10">
        <v>3</v>
      </c>
      <c r="B63" s="755">
        <f>'Subaward 3'!$C$3</f>
        <v>0</v>
      </c>
      <c r="C63" s="755"/>
      <c r="D63" s="755"/>
      <c r="E63" s="755"/>
      <c r="F63" s="755"/>
      <c r="G63" s="755"/>
      <c r="H63" s="755"/>
      <c r="I63" s="755"/>
      <c r="J63" s="190">
        <f>'Subaward 3'!$H$215</f>
        <v>0</v>
      </c>
      <c r="K63" s="190">
        <f>'Subaward 3'!$I$215</f>
        <v>0</v>
      </c>
      <c r="L63" s="190">
        <f>'Subaward 3'!$J$215</f>
        <v>0</v>
      </c>
      <c r="M63" s="14">
        <f t="shared" si="89"/>
        <v>0</v>
      </c>
      <c r="N63" s="6"/>
      <c r="O63" s="3"/>
      <c r="P63" s="10">
        <v>3</v>
      </c>
      <c r="Q63" s="592">
        <f>'Subaward 3'!$C$3</f>
        <v>0</v>
      </c>
      <c r="R63" s="592"/>
      <c r="S63" s="592"/>
      <c r="T63" s="592"/>
      <c r="U63" s="592"/>
      <c r="V63" s="592"/>
      <c r="W63" s="592"/>
      <c r="X63" s="592"/>
      <c r="Y63" s="90">
        <f>'Year 4'!AU63</f>
        <v>0</v>
      </c>
      <c r="Z63" s="61">
        <f>'Subaward 3'!$U$215</f>
        <v>0</v>
      </c>
      <c r="AA63" s="61">
        <f>'Subaward 3'!$V$215</f>
        <v>0</v>
      </c>
      <c r="AB63" s="61">
        <f>'Subaward 3'!$W$215</f>
        <v>0</v>
      </c>
      <c r="AC63" s="57">
        <f t="shared" si="90"/>
        <v>0</v>
      </c>
      <c r="AD63" s="58">
        <f t="shared" si="91"/>
        <v>0</v>
      </c>
      <c r="AE63" s="6"/>
      <c r="AF63" s="3"/>
      <c r="AG63" s="10">
        <v>3</v>
      </c>
      <c r="AH63" s="602">
        <f>'Subaward 3'!$C$3</f>
        <v>0</v>
      </c>
      <c r="AI63" s="602"/>
      <c r="AJ63" s="602"/>
      <c r="AK63" s="602"/>
      <c r="AL63" s="602"/>
      <c r="AM63" s="602"/>
      <c r="AN63" s="602"/>
      <c r="AO63" s="602"/>
      <c r="AP63" s="67">
        <f>'Year 4'!AU63</f>
        <v>0</v>
      </c>
      <c r="AQ63" s="49">
        <f>'Subaward 3'!$AI$215</f>
        <v>0</v>
      </c>
      <c r="AR63" s="49">
        <f>'Subaward 3'!$AJ$215</f>
        <v>0</v>
      </c>
      <c r="AS63" s="49">
        <f>'Subaward 3'!$AK$215</f>
        <v>0</v>
      </c>
      <c r="AT63" s="41">
        <f t="shared" si="92"/>
        <v>0</v>
      </c>
      <c r="AU63" s="42">
        <f t="shared" si="94"/>
        <v>0</v>
      </c>
      <c r="AV63" s="3"/>
      <c r="AW63" s="3"/>
      <c r="AX63" s="10">
        <v>3</v>
      </c>
      <c r="AY63" s="690">
        <f>'Subaward 3'!$C$3</f>
        <v>0</v>
      </c>
      <c r="AZ63" s="690"/>
      <c r="BA63" s="690"/>
      <c r="BB63" s="690"/>
      <c r="BC63" s="690"/>
      <c r="BD63" s="690"/>
      <c r="BE63" s="690"/>
      <c r="BF63" s="690"/>
      <c r="BG63" s="690"/>
      <c r="BH63" s="451">
        <f>'Subaward 3'!AV$215</f>
        <v>0</v>
      </c>
      <c r="BI63" s="451">
        <f>'Subaward 3'!AW$215</f>
        <v>0</v>
      </c>
      <c r="BJ63" s="451">
        <f>'Subaward 3'!AX$215</f>
        <v>0</v>
      </c>
      <c r="BK63" s="404">
        <f t="shared" si="93"/>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row>
    <row r="64" spans="1:133" s="8" customFormat="1" x14ac:dyDescent="0.35">
      <c r="A64" s="10">
        <v>4</v>
      </c>
      <c r="B64" s="755">
        <f>'Subaward 4'!$C$3</f>
        <v>0</v>
      </c>
      <c r="C64" s="755"/>
      <c r="D64" s="755"/>
      <c r="E64" s="755"/>
      <c r="F64" s="755"/>
      <c r="G64" s="755"/>
      <c r="H64" s="755"/>
      <c r="I64" s="755"/>
      <c r="J64" s="190">
        <f>'Subaward 4'!$H$215</f>
        <v>0</v>
      </c>
      <c r="K64" s="190">
        <f>'Subaward 4'!$I$215</f>
        <v>0</v>
      </c>
      <c r="L64" s="190">
        <f>'Subaward 4'!$J$215</f>
        <v>0</v>
      </c>
      <c r="M64" s="14">
        <f t="shared" si="89"/>
        <v>0</v>
      </c>
      <c r="N64" s="6"/>
      <c r="O64" s="3"/>
      <c r="P64" s="10">
        <v>4</v>
      </c>
      <c r="Q64" s="592">
        <f>'Subaward 4'!$C$3</f>
        <v>0</v>
      </c>
      <c r="R64" s="592"/>
      <c r="S64" s="592"/>
      <c r="T64" s="592"/>
      <c r="U64" s="592"/>
      <c r="V64" s="592"/>
      <c r="W64" s="592"/>
      <c r="X64" s="592"/>
      <c r="Y64" s="90">
        <f>'Year 4'!AU64</f>
        <v>0</v>
      </c>
      <c r="Z64" s="61">
        <f>'Subaward 4'!$U$215</f>
        <v>0</v>
      </c>
      <c r="AA64" s="61">
        <f>'Subaward 4'!$V$215</f>
        <v>0</v>
      </c>
      <c r="AB64" s="61">
        <f>'Subaward 4'!$W$215</f>
        <v>0</v>
      </c>
      <c r="AC64" s="57">
        <f t="shared" si="90"/>
        <v>0</v>
      </c>
      <c r="AD64" s="58">
        <f t="shared" si="91"/>
        <v>0</v>
      </c>
      <c r="AE64" s="6"/>
      <c r="AF64" s="3"/>
      <c r="AG64" s="10">
        <v>4</v>
      </c>
      <c r="AH64" s="602">
        <f>'Subaward 4'!$C$3</f>
        <v>0</v>
      </c>
      <c r="AI64" s="602"/>
      <c r="AJ64" s="602"/>
      <c r="AK64" s="602"/>
      <c r="AL64" s="602"/>
      <c r="AM64" s="602"/>
      <c r="AN64" s="602"/>
      <c r="AO64" s="602"/>
      <c r="AP64" s="67">
        <f>'Year 4'!AU64</f>
        <v>0</v>
      </c>
      <c r="AQ64" s="49">
        <f>'Subaward 4'!$AI$215</f>
        <v>0</v>
      </c>
      <c r="AR64" s="49">
        <f>'Subaward 4'!$AJ$215</f>
        <v>0</v>
      </c>
      <c r="AS64" s="49">
        <f>'Subaward 4'!$AK$215</f>
        <v>0</v>
      </c>
      <c r="AT64" s="41">
        <f t="shared" si="92"/>
        <v>0</v>
      </c>
      <c r="AU64" s="42">
        <f t="shared" si="94"/>
        <v>0</v>
      </c>
      <c r="AV64" s="3"/>
      <c r="AW64" s="3"/>
      <c r="AX64" s="10">
        <v>4</v>
      </c>
      <c r="AY64" s="690">
        <f>'Subaward 4'!$C$3</f>
        <v>0</v>
      </c>
      <c r="AZ64" s="690"/>
      <c r="BA64" s="690"/>
      <c r="BB64" s="690"/>
      <c r="BC64" s="690"/>
      <c r="BD64" s="690"/>
      <c r="BE64" s="690"/>
      <c r="BF64" s="690"/>
      <c r="BG64" s="690"/>
      <c r="BH64" s="451">
        <f>'Subaward 4'!AV$215</f>
        <v>0</v>
      </c>
      <c r="BI64" s="451">
        <f>'Subaward 4'!AW$215</f>
        <v>0</v>
      </c>
      <c r="BJ64" s="451">
        <f>'Subaward 4'!AX$215</f>
        <v>0</v>
      </c>
      <c r="BK64" s="404">
        <f t="shared" si="93"/>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row>
    <row r="65" spans="1:133" s="8" customFormat="1" hidden="1" x14ac:dyDescent="0.35">
      <c r="A65" s="10">
        <v>5</v>
      </c>
      <c r="B65" s="755">
        <f>'Subaward 5'!$C$3</f>
        <v>0</v>
      </c>
      <c r="C65" s="755"/>
      <c r="D65" s="755"/>
      <c r="E65" s="755"/>
      <c r="F65" s="755"/>
      <c r="G65" s="755"/>
      <c r="H65" s="755"/>
      <c r="I65" s="755"/>
      <c r="J65" s="190">
        <f>'Subaward 5'!$H$215</f>
        <v>0</v>
      </c>
      <c r="K65" s="190">
        <f>'Subaward 5'!$I$215</f>
        <v>0</v>
      </c>
      <c r="L65" s="190">
        <f>'Subaward 5'!$J$215</f>
        <v>0</v>
      </c>
      <c r="M65" s="14">
        <f t="shared" si="89"/>
        <v>0</v>
      </c>
      <c r="N65" s="6"/>
      <c r="O65" s="3"/>
      <c r="P65" s="10">
        <v>5</v>
      </c>
      <c r="Q65" s="592">
        <f>'Subaward 5'!$C$3</f>
        <v>0</v>
      </c>
      <c r="R65" s="592"/>
      <c r="S65" s="592"/>
      <c r="T65" s="592"/>
      <c r="U65" s="592"/>
      <c r="V65" s="592"/>
      <c r="W65" s="592"/>
      <c r="X65" s="592"/>
      <c r="Y65" s="90">
        <f>'Year 4'!AU65</f>
        <v>0</v>
      </c>
      <c r="Z65" s="61">
        <f>'Subaward 5'!$U$215</f>
        <v>0</v>
      </c>
      <c r="AA65" s="61">
        <f>'Subaward 5'!$V$215</f>
        <v>0</v>
      </c>
      <c r="AB65" s="61">
        <f>'Subaward 5'!$W$215</f>
        <v>0</v>
      </c>
      <c r="AC65" s="57">
        <f t="shared" si="90"/>
        <v>0</v>
      </c>
      <c r="AD65" s="58">
        <f t="shared" si="91"/>
        <v>0</v>
      </c>
      <c r="AE65" s="6"/>
      <c r="AF65" s="3"/>
      <c r="AG65" s="10">
        <v>5</v>
      </c>
      <c r="AH65" s="602">
        <f>'Subaward 5'!$C$3</f>
        <v>0</v>
      </c>
      <c r="AI65" s="602"/>
      <c r="AJ65" s="602"/>
      <c r="AK65" s="602"/>
      <c r="AL65" s="602"/>
      <c r="AM65" s="602"/>
      <c r="AN65" s="602"/>
      <c r="AO65" s="602"/>
      <c r="AP65" s="67">
        <f>'Year 4'!AU65</f>
        <v>0</v>
      </c>
      <c r="AQ65" s="49">
        <f>'Subaward 5'!$AI$215</f>
        <v>0</v>
      </c>
      <c r="AR65" s="49">
        <f>'Subaward 5'!$AJ$215</f>
        <v>0</v>
      </c>
      <c r="AS65" s="49">
        <f>'Subaward 5'!$AK$215</f>
        <v>0</v>
      </c>
      <c r="AT65" s="41">
        <f t="shared" si="92"/>
        <v>0</v>
      </c>
      <c r="AU65" s="42">
        <f t="shared" si="94"/>
        <v>0</v>
      </c>
      <c r="AV65" s="3"/>
      <c r="AW65" s="3"/>
      <c r="AX65" s="10">
        <v>5</v>
      </c>
      <c r="AY65" s="690">
        <f>'Subaward 5'!$C$3</f>
        <v>0</v>
      </c>
      <c r="AZ65" s="690"/>
      <c r="BA65" s="690"/>
      <c r="BB65" s="690"/>
      <c r="BC65" s="690"/>
      <c r="BD65" s="690"/>
      <c r="BE65" s="690"/>
      <c r="BF65" s="690"/>
      <c r="BG65" s="690"/>
      <c r="BH65" s="451">
        <f>'Subaward 5'!AV$215</f>
        <v>0</v>
      </c>
      <c r="BI65" s="451">
        <f>'Subaward 5'!AW$215</f>
        <v>0</v>
      </c>
      <c r="BJ65" s="451">
        <f>'Subaward 5'!AX$215</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row>
    <row r="66" spans="1:133" s="8" customFormat="1" hidden="1" x14ac:dyDescent="0.35">
      <c r="A66" s="10">
        <v>6</v>
      </c>
      <c r="B66" s="755">
        <f>'Subaward 6'!$C$3</f>
        <v>0</v>
      </c>
      <c r="C66" s="755"/>
      <c r="D66" s="755"/>
      <c r="E66" s="755"/>
      <c r="F66" s="755"/>
      <c r="G66" s="755"/>
      <c r="H66" s="755"/>
      <c r="I66" s="755"/>
      <c r="J66" s="190">
        <f>'Subaward 6'!$H$215</f>
        <v>0</v>
      </c>
      <c r="K66" s="190">
        <f>'Subaward 6'!$I$215</f>
        <v>0</v>
      </c>
      <c r="L66" s="190">
        <f>'Subaward 6'!$J$215</f>
        <v>0</v>
      </c>
      <c r="M66" s="14">
        <f t="shared" si="89"/>
        <v>0</v>
      </c>
      <c r="N66" s="6"/>
      <c r="O66" s="3"/>
      <c r="P66" s="10">
        <v>6</v>
      </c>
      <c r="Q66" s="592">
        <f>'Subaward 6'!$C$3</f>
        <v>0</v>
      </c>
      <c r="R66" s="592"/>
      <c r="S66" s="592"/>
      <c r="T66" s="592"/>
      <c r="U66" s="592"/>
      <c r="V66" s="592"/>
      <c r="W66" s="592"/>
      <c r="X66" s="592"/>
      <c r="Y66" s="90">
        <f>'Year 4'!AU66</f>
        <v>0</v>
      </c>
      <c r="Z66" s="61">
        <f>'Subaward 6'!$U$215</f>
        <v>0</v>
      </c>
      <c r="AA66" s="61">
        <f>'Subaward 6'!$V$215</f>
        <v>0</v>
      </c>
      <c r="AB66" s="61">
        <f>'Subaward 6'!$W$215</f>
        <v>0</v>
      </c>
      <c r="AC66" s="57">
        <f t="shared" si="90"/>
        <v>0</v>
      </c>
      <c r="AD66" s="58">
        <f t="shared" si="91"/>
        <v>0</v>
      </c>
      <c r="AE66" s="6"/>
      <c r="AF66" s="3"/>
      <c r="AG66" s="10">
        <v>6</v>
      </c>
      <c r="AH66" s="602">
        <f>'Subaward 6'!$C$3</f>
        <v>0</v>
      </c>
      <c r="AI66" s="602"/>
      <c r="AJ66" s="602"/>
      <c r="AK66" s="602"/>
      <c r="AL66" s="602"/>
      <c r="AM66" s="602"/>
      <c r="AN66" s="602"/>
      <c r="AO66" s="602"/>
      <c r="AP66" s="67">
        <f>'Year 4'!AU66</f>
        <v>0</v>
      </c>
      <c r="AQ66" s="49">
        <f>'Subaward 6'!$AI$215</f>
        <v>0</v>
      </c>
      <c r="AR66" s="49">
        <f>'Subaward 6'!$AJ$215</f>
        <v>0</v>
      </c>
      <c r="AS66" s="49">
        <f>'Subaward 6'!$AK$215</f>
        <v>0</v>
      </c>
      <c r="AT66" s="41">
        <f t="shared" si="92"/>
        <v>0</v>
      </c>
      <c r="AU66" s="42">
        <f t="shared" si="94"/>
        <v>0</v>
      </c>
      <c r="AV66" s="3"/>
      <c r="AW66" s="3"/>
      <c r="AX66" s="10">
        <v>6</v>
      </c>
      <c r="AY66" s="690">
        <f>'Subaward 6'!$C$3</f>
        <v>0</v>
      </c>
      <c r="AZ66" s="690"/>
      <c r="BA66" s="690"/>
      <c r="BB66" s="690"/>
      <c r="BC66" s="690"/>
      <c r="BD66" s="690"/>
      <c r="BE66" s="690"/>
      <c r="BF66" s="690"/>
      <c r="BG66" s="690"/>
      <c r="BH66" s="451">
        <f>'Subaward 6'!AV$215</f>
        <v>0</v>
      </c>
      <c r="BI66" s="451">
        <f>'Subaward 6'!AW$215</f>
        <v>0</v>
      </c>
      <c r="BJ66" s="451">
        <f>'Subaward 6'!AX$215</f>
        <v>0</v>
      </c>
      <c r="BK66" s="404">
        <f t="shared" ref="BK66:BK70" si="95">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row>
    <row r="67" spans="1:133" s="8" customFormat="1" hidden="1" x14ac:dyDescent="0.35">
      <c r="A67" s="10">
        <v>7</v>
      </c>
      <c r="B67" s="755">
        <f>'Subaward 7'!$C$3</f>
        <v>0</v>
      </c>
      <c r="C67" s="755"/>
      <c r="D67" s="755"/>
      <c r="E67" s="755"/>
      <c r="F67" s="755"/>
      <c r="G67" s="755"/>
      <c r="H67" s="755"/>
      <c r="I67" s="755"/>
      <c r="J67" s="190">
        <f>'Subaward 7'!$H$215</f>
        <v>0</v>
      </c>
      <c r="K67" s="190">
        <f>'Subaward 7'!$I$215</f>
        <v>0</v>
      </c>
      <c r="L67" s="190">
        <f>'Subaward 7'!$J$215</f>
        <v>0</v>
      </c>
      <c r="M67" s="14">
        <f t="shared" si="89"/>
        <v>0</v>
      </c>
      <c r="N67" s="6"/>
      <c r="O67" s="3"/>
      <c r="P67" s="10">
        <v>7</v>
      </c>
      <c r="Q67" s="592">
        <f>'Subaward 7'!$C$3</f>
        <v>0</v>
      </c>
      <c r="R67" s="592"/>
      <c r="S67" s="592"/>
      <c r="T67" s="592"/>
      <c r="U67" s="592"/>
      <c r="V67" s="592"/>
      <c r="W67" s="592"/>
      <c r="X67" s="592"/>
      <c r="Y67" s="90">
        <f>'Year 4'!AU67</f>
        <v>0</v>
      </c>
      <c r="Z67" s="61">
        <f>'Subaward 7'!$U$215</f>
        <v>0</v>
      </c>
      <c r="AA67" s="61">
        <f>'Subaward 7'!$V$215</f>
        <v>0</v>
      </c>
      <c r="AB67" s="61">
        <f>'Subaward 7'!$W$215</f>
        <v>0</v>
      </c>
      <c r="AC67" s="57">
        <f t="shared" si="90"/>
        <v>0</v>
      </c>
      <c r="AD67" s="58">
        <f t="shared" si="91"/>
        <v>0</v>
      </c>
      <c r="AE67" s="6"/>
      <c r="AF67" s="3"/>
      <c r="AG67" s="10">
        <v>7</v>
      </c>
      <c r="AH67" s="602">
        <f>'Subaward 7'!$C$3</f>
        <v>0</v>
      </c>
      <c r="AI67" s="602"/>
      <c r="AJ67" s="602"/>
      <c r="AK67" s="602"/>
      <c r="AL67" s="602"/>
      <c r="AM67" s="602"/>
      <c r="AN67" s="602"/>
      <c r="AO67" s="602"/>
      <c r="AP67" s="67">
        <f>'Year 4'!AU67</f>
        <v>0</v>
      </c>
      <c r="AQ67" s="49">
        <f>'Subaward 7'!$AI$215</f>
        <v>0</v>
      </c>
      <c r="AR67" s="49">
        <f>'Subaward 7'!$AJ$215</f>
        <v>0</v>
      </c>
      <c r="AS67" s="49">
        <f>'Subaward 7'!$AK$215</f>
        <v>0</v>
      </c>
      <c r="AT67" s="41">
        <f t="shared" si="92"/>
        <v>0</v>
      </c>
      <c r="AU67" s="42">
        <f t="shared" si="94"/>
        <v>0</v>
      </c>
      <c r="AV67" s="3"/>
      <c r="AW67" s="3"/>
      <c r="AX67" s="10">
        <v>7</v>
      </c>
      <c r="AY67" s="690">
        <f>'Subaward 7'!$C$3</f>
        <v>0</v>
      </c>
      <c r="AZ67" s="690"/>
      <c r="BA67" s="690"/>
      <c r="BB67" s="690"/>
      <c r="BC67" s="690"/>
      <c r="BD67" s="690"/>
      <c r="BE67" s="690"/>
      <c r="BF67" s="690"/>
      <c r="BG67" s="690"/>
      <c r="BH67" s="451">
        <f>'Subaward 7'!AV$215</f>
        <v>0</v>
      </c>
      <c r="BI67" s="451">
        <f>'Subaward 7'!AW$215</f>
        <v>0</v>
      </c>
      <c r="BJ67" s="451">
        <f>'Subaward 7'!AX$215</f>
        <v>0</v>
      </c>
      <c r="BK67" s="404">
        <f t="shared" si="95"/>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row>
    <row r="68" spans="1:133" s="8" customFormat="1" hidden="1" x14ac:dyDescent="0.35">
      <c r="A68" s="10">
        <v>8</v>
      </c>
      <c r="B68" s="755">
        <f>'Subaward 8'!$C$3</f>
        <v>0</v>
      </c>
      <c r="C68" s="755"/>
      <c r="D68" s="755"/>
      <c r="E68" s="755"/>
      <c r="F68" s="755"/>
      <c r="G68" s="755"/>
      <c r="H68" s="755"/>
      <c r="I68" s="755"/>
      <c r="J68" s="190">
        <f>'Subaward 8'!$H$215</f>
        <v>0</v>
      </c>
      <c r="K68" s="190">
        <f>'Subaward 8'!$I$215</f>
        <v>0</v>
      </c>
      <c r="L68" s="190">
        <f>'Subaward 8'!$J$215</f>
        <v>0</v>
      </c>
      <c r="M68" s="14">
        <f t="shared" si="89"/>
        <v>0</v>
      </c>
      <c r="N68" s="6"/>
      <c r="O68" s="3"/>
      <c r="P68" s="10">
        <v>8</v>
      </c>
      <c r="Q68" s="592">
        <f>'Subaward 8'!$C$3</f>
        <v>0</v>
      </c>
      <c r="R68" s="592"/>
      <c r="S68" s="592"/>
      <c r="T68" s="592"/>
      <c r="U68" s="592"/>
      <c r="V68" s="592"/>
      <c r="W68" s="592"/>
      <c r="X68" s="592"/>
      <c r="Y68" s="90">
        <f>'Year 4'!AU68</f>
        <v>0</v>
      </c>
      <c r="Z68" s="61">
        <f>'Subaward 8'!$U$215</f>
        <v>0</v>
      </c>
      <c r="AA68" s="61">
        <f>'Subaward 8'!$V$215</f>
        <v>0</v>
      </c>
      <c r="AB68" s="61">
        <f>'Subaward 8'!$W$215</f>
        <v>0</v>
      </c>
      <c r="AC68" s="57">
        <f t="shared" si="90"/>
        <v>0</v>
      </c>
      <c r="AD68" s="58">
        <f t="shared" si="91"/>
        <v>0</v>
      </c>
      <c r="AE68" s="6"/>
      <c r="AF68" s="3"/>
      <c r="AG68" s="10">
        <v>8</v>
      </c>
      <c r="AH68" s="602">
        <f>'Subaward 8'!$C$3</f>
        <v>0</v>
      </c>
      <c r="AI68" s="602"/>
      <c r="AJ68" s="602"/>
      <c r="AK68" s="602"/>
      <c r="AL68" s="602"/>
      <c r="AM68" s="602"/>
      <c r="AN68" s="602"/>
      <c r="AO68" s="602"/>
      <c r="AP68" s="67">
        <f>'Year 4'!AU68</f>
        <v>0</v>
      </c>
      <c r="AQ68" s="49">
        <f>'Subaward 8'!$AI$215</f>
        <v>0</v>
      </c>
      <c r="AR68" s="49">
        <f>'Subaward 8'!$AJ$215</f>
        <v>0</v>
      </c>
      <c r="AS68" s="49">
        <f>'Subaward 8'!$AK$215</f>
        <v>0</v>
      </c>
      <c r="AT68" s="41">
        <f t="shared" si="92"/>
        <v>0</v>
      </c>
      <c r="AU68" s="42">
        <f t="shared" si="94"/>
        <v>0</v>
      </c>
      <c r="AV68" s="3"/>
      <c r="AW68" s="3"/>
      <c r="AX68" s="10">
        <v>8</v>
      </c>
      <c r="AY68" s="690">
        <f>'Subaward 8'!$C$3</f>
        <v>0</v>
      </c>
      <c r="AZ68" s="690"/>
      <c r="BA68" s="690"/>
      <c r="BB68" s="690"/>
      <c r="BC68" s="690"/>
      <c r="BD68" s="690"/>
      <c r="BE68" s="690"/>
      <c r="BF68" s="690"/>
      <c r="BG68" s="690"/>
      <c r="BH68" s="451">
        <f>'Subaward 8'!AV$215</f>
        <v>0</v>
      </c>
      <c r="BI68" s="451">
        <f>'Subaward 8'!AW$215</f>
        <v>0</v>
      </c>
      <c r="BJ68" s="451">
        <f>'Subaward 8'!AX$215</f>
        <v>0</v>
      </c>
      <c r="BK68" s="404">
        <f t="shared" si="95"/>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row>
    <row r="69" spans="1:133" s="8" customFormat="1" hidden="1" x14ac:dyDescent="0.35">
      <c r="A69" s="10">
        <v>9</v>
      </c>
      <c r="B69" s="755">
        <f>'Subaward 9'!$C$3</f>
        <v>0</v>
      </c>
      <c r="C69" s="755"/>
      <c r="D69" s="755"/>
      <c r="E69" s="755"/>
      <c r="F69" s="755"/>
      <c r="G69" s="755"/>
      <c r="H69" s="755"/>
      <c r="I69" s="755"/>
      <c r="J69" s="190">
        <f>'Subaward 9'!$H$215</f>
        <v>0</v>
      </c>
      <c r="K69" s="190">
        <f>'Subaward 9'!$I$215</f>
        <v>0</v>
      </c>
      <c r="L69" s="190">
        <f>'Subaward 9'!$J$215</f>
        <v>0</v>
      </c>
      <c r="M69" s="14">
        <f t="shared" si="89"/>
        <v>0</v>
      </c>
      <c r="N69" s="6"/>
      <c r="O69" s="3"/>
      <c r="P69" s="10">
        <v>9</v>
      </c>
      <c r="Q69" s="592">
        <f>'Subaward 9'!$C$3</f>
        <v>0</v>
      </c>
      <c r="R69" s="592"/>
      <c r="S69" s="592"/>
      <c r="T69" s="592"/>
      <c r="U69" s="592"/>
      <c r="V69" s="592"/>
      <c r="W69" s="592"/>
      <c r="X69" s="592"/>
      <c r="Y69" s="90">
        <f>'Year 4'!AU69</f>
        <v>0</v>
      </c>
      <c r="Z69" s="61">
        <f>'Subaward 9'!$U$215</f>
        <v>0</v>
      </c>
      <c r="AA69" s="61">
        <f>'Subaward 9'!$V$215</f>
        <v>0</v>
      </c>
      <c r="AB69" s="61">
        <f>'Subaward 9'!$W$215</f>
        <v>0</v>
      </c>
      <c r="AC69" s="57">
        <f t="shared" si="90"/>
        <v>0</v>
      </c>
      <c r="AD69" s="58">
        <f t="shared" si="91"/>
        <v>0</v>
      </c>
      <c r="AE69" s="6"/>
      <c r="AF69" s="3"/>
      <c r="AG69" s="10">
        <v>9</v>
      </c>
      <c r="AH69" s="602">
        <f>'Subaward 9'!$C$3</f>
        <v>0</v>
      </c>
      <c r="AI69" s="602"/>
      <c r="AJ69" s="602"/>
      <c r="AK69" s="602"/>
      <c r="AL69" s="602"/>
      <c r="AM69" s="602"/>
      <c r="AN69" s="602"/>
      <c r="AO69" s="602"/>
      <c r="AP69" s="67">
        <f>'Year 4'!AU69</f>
        <v>0</v>
      </c>
      <c r="AQ69" s="49">
        <f>'Subaward 9'!$AI$215</f>
        <v>0</v>
      </c>
      <c r="AR69" s="49">
        <f>'Subaward 9'!$AJ$215</f>
        <v>0</v>
      </c>
      <c r="AS69" s="49">
        <f>'Subaward 9'!$AK$215</f>
        <v>0</v>
      </c>
      <c r="AT69" s="41">
        <f t="shared" si="92"/>
        <v>0</v>
      </c>
      <c r="AU69" s="42">
        <f t="shared" si="94"/>
        <v>0</v>
      </c>
      <c r="AV69" s="3"/>
      <c r="AW69" s="3"/>
      <c r="AX69" s="10">
        <v>9</v>
      </c>
      <c r="AY69" s="690">
        <f>'Subaward 9'!$C$3</f>
        <v>0</v>
      </c>
      <c r="AZ69" s="690"/>
      <c r="BA69" s="690"/>
      <c r="BB69" s="690"/>
      <c r="BC69" s="690"/>
      <c r="BD69" s="690"/>
      <c r="BE69" s="690"/>
      <c r="BF69" s="690"/>
      <c r="BG69" s="690"/>
      <c r="BH69" s="451">
        <f>'Subaward 9'!AV$215</f>
        <v>0</v>
      </c>
      <c r="BI69" s="451">
        <f>'Subaward 9'!AW$215</f>
        <v>0</v>
      </c>
      <c r="BJ69" s="451">
        <f>'Subaward 9'!AX$215</f>
        <v>0</v>
      </c>
      <c r="BK69" s="404">
        <f t="shared" si="95"/>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row>
    <row r="70" spans="1:133" s="8" customFormat="1" hidden="1" x14ac:dyDescent="0.35">
      <c r="A70" s="10">
        <v>10</v>
      </c>
      <c r="B70" s="755">
        <f>'Subaward 10'!$C$3</f>
        <v>0</v>
      </c>
      <c r="C70" s="755"/>
      <c r="D70" s="755"/>
      <c r="E70" s="755"/>
      <c r="F70" s="755"/>
      <c r="G70" s="755"/>
      <c r="H70" s="755"/>
      <c r="I70" s="755"/>
      <c r="J70" s="190">
        <f>'Subaward 10'!$H$215</f>
        <v>0</v>
      </c>
      <c r="K70" s="190">
        <f>'Subaward 10'!$I$215</f>
        <v>0</v>
      </c>
      <c r="L70" s="190">
        <f>'Subaward 10'!$J$215</f>
        <v>0</v>
      </c>
      <c r="M70" s="14">
        <f t="shared" si="89"/>
        <v>0</v>
      </c>
      <c r="N70" s="6"/>
      <c r="O70" s="3"/>
      <c r="P70" s="10">
        <v>10</v>
      </c>
      <c r="Q70" s="592">
        <f>'Subaward 10'!$C$3</f>
        <v>0</v>
      </c>
      <c r="R70" s="592"/>
      <c r="S70" s="592"/>
      <c r="T70" s="592"/>
      <c r="U70" s="592"/>
      <c r="V70" s="592"/>
      <c r="W70" s="592"/>
      <c r="X70" s="592"/>
      <c r="Y70" s="90">
        <f>'Year 4'!AU70</f>
        <v>0</v>
      </c>
      <c r="Z70" s="61">
        <f>'Subaward 10'!$U$215</f>
        <v>0</v>
      </c>
      <c r="AA70" s="61">
        <f>'Subaward 10'!$V$215</f>
        <v>0</v>
      </c>
      <c r="AB70" s="61">
        <f>'Subaward 10'!$W$215</f>
        <v>0</v>
      </c>
      <c r="AC70" s="57">
        <f t="shared" si="90"/>
        <v>0</v>
      </c>
      <c r="AD70" s="58">
        <f t="shared" si="91"/>
        <v>0</v>
      </c>
      <c r="AE70" s="6"/>
      <c r="AF70" s="3"/>
      <c r="AG70" s="10">
        <v>10</v>
      </c>
      <c r="AH70" s="602">
        <f>'Subaward 10'!$C$3</f>
        <v>0</v>
      </c>
      <c r="AI70" s="602"/>
      <c r="AJ70" s="602"/>
      <c r="AK70" s="602"/>
      <c r="AL70" s="602"/>
      <c r="AM70" s="602"/>
      <c r="AN70" s="602"/>
      <c r="AO70" s="602"/>
      <c r="AP70" s="67">
        <f>'Year 4'!AU70</f>
        <v>0</v>
      </c>
      <c r="AQ70" s="49">
        <f>'Subaward 10'!$AI$215</f>
        <v>0</v>
      </c>
      <c r="AR70" s="49">
        <f>'Subaward 10'!$AJ$215</f>
        <v>0</v>
      </c>
      <c r="AS70" s="49">
        <f>'Subaward 10'!$AK$215</f>
        <v>0</v>
      </c>
      <c r="AT70" s="41">
        <f t="shared" si="92"/>
        <v>0</v>
      </c>
      <c r="AU70" s="42">
        <f t="shared" si="94"/>
        <v>0</v>
      </c>
      <c r="AV70" s="3"/>
      <c r="AW70" s="3"/>
      <c r="AX70" s="10">
        <v>10</v>
      </c>
      <c r="AY70" s="690">
        <f>'Subaward 10'!$C$3</f>
        <v>0</v>
      </c>
      <c r="AZ70" s="690"/>
      <c r="BA70" s="690"/>
      <c r="BB70" s="690"/>
      <c r="BC70" s="690"/>
      <c r="BD70" s="690"/>
      <c r="BE70" s="690"/>
      <c r="BF70" s="690"/>
      <c r="BG70" s="690"/>
      <c r="BH70" s="451">
        <f>'Subaward 10'!AV$215</f>
        <v>0</v>
      </c>
      <c r="BI70" s="451">
        <f>'Subaward 10'!AW$215</f>
        <v>0</v>
      </c>
      <c r="BJ70" s="451">
        <f>'Subaward 10'!AX$215</f>
        <v>0</v>
      </c>
      <c r="BK70" s="404">
        <f t="shared" si="95"/>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row>
    <row r="71" spans="1:133" s="8" customFormat="1" ht="16" thickBot="1" x14ac:dyDescent="0.4">
      <c r="A71" s="593" t="s">
        <v>162</v>
      </c>
      <c r="B71" s="594"/>
      <c r="C71" s="594"/>
      <c r="D71" s="594"/>
      <c r="E71" s="594"/>
      <c r="F71" s="594"/>
      <c r="G71" s="594"/>
      <c r="H71" s="594"/>
      <c r="I71" s="594"/>
      <c r="J71" s="77">
        <f>SUM(J61:J70)</f>
        <v>0</v>
      </c>
      <c r="K71" s="77">
        <f t="shared" ref="K71:L71" si="96">SUM(K61:K70)</f>
        <v>0</v>
      </c>
      <c r="L71" s="77">
        <f t="shared" si="96"/>
        <v>0</v>
      </c>
      <c r="M71" s="15">
        <f t="shared" si="89"/>
        <v>0</v>
      </c>
      <c r="N71" s="6"/>
      <c r="O71" s="3"/>
      <c r="P71" s="593" t="s">
        <v>162</v>
      </c>
      <c r="Q71" s="594"/>
      <c r="R71" s="594"/>
      <c r="S71" s="594"/>
      <c r="T71" s="594"/>
      <c r="U71" s="594"/>
      <c r="V71" s="594"/>
      <c r="W71" s="594"/>
      <c r="X71" s="594"/>
      <c r="Y71" s="79">
        <f t="shared" ref="Y71:AD71" si="97">SUM(Y61:Y70)</f>
        <v>0</v>
      </c>
      <c r="Z71" s="79">
        <f t="shared" si="97"/>
        <v>0</v>
      </c>
      <c r="AA71" s="79">
        <f t="shared" si="97"/>
        <v>0</v>
      </c>
      <c r="AB71" s="79">
        <f t="shared" si="97"/>
        <v>0</v>
      </c>
      <c r="AC71" s="79">
        <f>SUM(AC61:AC70)</f>
        <v>0</v>
      </c>
      <c r="AD71" s="103">
        <f t="shared" si="97"/>
        <v>0</v>
      </c>
      <c r="AE71" s="6"/>
      <c r="AF71" s="3"/>
      <c r="AG71" s="593" t="s">
        <v>162</v>
      </c>
      <c r="AH71" s="594"/>
      <c r="AI71" s="594"/>
      <c r="AJ71" s="594"/>
      <c r="AK71" s="594"/>
      <c r="AL71" s="594"/>
      <c r="AM71" s="594"/>
      <c r="AN71" s="594"/>
      <c r="AO71" s="594"/>
      <c r="AP71" s="78">
        <f>SUM(AP61:AP70)</f>
        <v>0</v>
      </c>
      <c r="AQ71" s="78">
        <f>SUM(AQ61:AQ70)</f>
        <v>0</v>
      </c>
      <c r="AR71" s="78">
        <f t="shared" ref="AR71:AT71" si="98">SUM(AR61:AR70)</f>
        <v>0</v>
      </c>
      <c r="AS71" s="78">
        <f>SUM(AS61:AS70)</f>
        <v>0</v>
      </c>
      <c r="AT71" s="78">
        <f t="shared" si="98"/>
        <v>0</v>
      </c>
      <c r="AU71" s="40">
        <f>IF($S$86&lt;&gt;0, AC71+AP71-AT71, M71+AP71-AT71)</f>
        <v>0</v>
      </c>
      <c r="AV71" s="3"/>
      <c r="AW71" s="3"/>
      <c r="AX71" s="593" t="s">
        <v>118</v>
      </c>
      <c r="AY71" s="594"/>
      <c r="AZ71" s="594"/>
      <c r="BA71" s="594"/>
      <c r="BB71" s="594"/>
      <c r="BC71" s="594"/>
      <c r="BD71" s="594"/>
      <c r="BE71" s="594"/>
      <c r="BF71" s="594"/>
      <c r="BG71" s="594"/>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row>
    <row r="72" spans="1:133"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33" x14ac:dyDescent="0.35">
      <c r="A73" s="595" t="s">
        <v>163</v>
      </c>
      <c r="B73" s="596"/>
      <c r="C73" s="596"/>
      <c r="D73" s="596"/>
      <c r="E73" s="596"/>
      <c r="F73" s="596"/>
      <c r="G73" s="596"/>
      <c r="H73" s="596"/>
      <c r="I73" s="596"/>
      <c r="J73" s="23">
        <f>SUM(J71, J58, J43, J37, H30)</f>
        <v>0</v>
      </c>
      <c r="K73" s="23">
        <f>SUM(K71, K58, K43, K37, K30)</f>
        <v>0</v>
      </c>
      <c r="L73" s="23">
        <f>SUM(L71, L58, L43, L37, L30)</f>
        <v>0</v>
      </c>
      <c r="M73" s="24">
        <f>SUM(J73:L73)</f>
        <v>0</v>
      </c>
      <c r="N73" s="6"/>
      <c r="P73" s="595" t="s">
        <v>119</v>
      </c>
      <c r="Q73" s="596"/>
      <c r="R73" s="596"/>
      <c r="S73" s="596"/>
      <c r="T73" s="596"/>
      <c r="U73" s="596"/>
      <c r="V73" s="596"/>
      <c r="W73" s="596"/>
      <c r="X73" s="596"/>
      <c r="Y73" s="109">
        <f>'Year 4'!AU73</f>
        <v>0</v>
      </c>
      <c r="Z73" s="62">
        <f>SUM(Z71, Z58, Z43, Z37, X30)</f>
        <v>0</v>
      </c>
      <c r="AA73" s="62">
        <f>SUM(AA71, AA58, AA43, AA37, AA30)</f>
        <v>0</v>
      </c>
      <c r="AB73" s="62">
        <f>SUM(AB71, AB58, AB43, AB37, AB30)</f>
        <v>0</v>
      </c>
      <c r="AC73" s="62">
        <f>SUM(Z73:AB73)</f>
        <v>0</v>
      </c>
      <c r="AD73" s="63">
        <f>M73-AC73</f>
        <v>0</v>
      </c>
      <c r="AE73" s="5"/>
      <c r="AG73" s="595" t="s">
        <v>119</v>
      </c>
      <c r="AH73" s="596"/>
      <c r="AI73" s="596"/>
      <c r="AJ73" s="596"/>
      <c r="AK73" s="596"/>
      <c r="AL73" s="596"/>
      <c r="AM73" s="596"/>
      <c r="AN73" s="596"/>
      <c r="AO73" s="596"/>
      <c r="AP73" s="113">
        <f>'Year 4'!AU73</f>
        <v>0</v>
      </c>
      <c r="AQ73" s="50">
        <f>SUM(AQ71, AQ58, AQ43, AQ37, AO30)</f>
        <v>0</v>
      </c>
      <c r="AR73" s="50">
        <f>SUM(AR71, AR58, AR43, AR37, AR30)</f>
        <v>0</v>
      </c>
      <c r="AS73" s="50">
        <f>SUM(AS71, AS58, AS43, AS37, AS30, )</f>
        <v>0</v>
      </c>
      <c r="AT73" s="50">
        <f>SUM(AQ73:AS73)</f>
        <v>0</v>
      </c>
      <c r="AU73" s="51">
        <f>IF($S$86&lt;&gt;0, AC73+AP73-AT73, M73+AP73-AT73)</f>
        <v>0</v>
      </c>
      <c r="AV73" s="5"/>
      <c r="AX73" s="595" t="s">
        <v>119</v>
      </c>
      <c r="AY73" s="596"/>
      <c r="AZ73" s="596"/>
      <c r="BA73" s="596"/>
      <c r="BB73" s="596"/>
      <c r="BC73" s="596"/>
      <c r="BD73" s="596"/>
      <c r="BE73" s="596"/>
      <c r="BF73" s="596"/>
      <c r="BG73" s="596"/>
      <c r="BH73" s="408">
        <f>SUM(BH71, BH58, BH43, BH37, BF30)</f>
        <v>0</v>
      </c>
      <c r="BI73" s="408">
        <f>SUM(BI71, BI58, BI43, BI37, BI30)</f>
        <v>0</v>
      </c>
      <c r="BJ73" s="408">
        <f>SUM(BJ71, BJ58, BJ43, BJ37, BJ30)</f>
        <v>0</v>
      </c>
      <c r="BK73" s="424">
        <f>SUM(BH73:BJ73)</f>
        <v>0</v>
      </c>
    </row>
    <row r="74" spans="1:133" ht="16" thickBot="1" x14ac:dyDescent="0.4">
      <c r="A74" s="586" t="s">
        <v>120</v>
      </c>
      <c r="B74" s="587"/>
      <c r="C74" s="587"/>
      <c r="D74" s="587"/>
      <c r="E74" s="587"/>
      <c r="F74" s="587"/>
      <c r="G74" s="587"/>
      <c r="H74" s="587"/>
      <c r="I74" s="587"/>
      <c r="J74" s="224"/>
      <c r="K74" s="228"/>
      <c r="L74" s="225">
        <f>SUM(K71, L71, K58, L58, K43, L43, K37, L37, K30, L30)</f>
        <v>0</v>
      </c>
      <c r="M74" s="219">
        <f>SUM(J74:L74)</f>
        <v>0</v>
      </c>
      <c r="N74" s="6"/>
      <c r="P74" s="586" t="s">
        <v>120</v>
      </c>
      <c r="Q74" s="587"/>
      <c r="R74" s="587"/>
      <c r="S74" s="587"/>
      <c r="T74" s="587"/>
      <c r="U74" s="587"/>
      <c r="V74" s="587"/>
      <c r="W74" s="587"/>
      <c r="X74" s="587"/>
      <c r="Y74" s="216">
        <f>'Year 4'!AU74</f>
        <v>0</v>
      </c>
      <c r="Z74" s="205"/>
      <c r="AA74" s="208"/>
      <c r="AB74" s="206">
        <f>SUM(AA71, AB71, AA58, AB58, AA43, AB43, AA37, AB37, AA30, AB30)</f>
        <v>0</v>
      </c>
      <c r="AC74" s="64">
        <f>SUM(Z74:AB74)</f>
        <v>0</v>
      </c>
      <c r="AD74" s="56">
        <f>J74-AB74</f>
        <v>0</v>
      </c>
      <c r="AE74" s="6"/>
      <c r="AG74" s="586" t="s">
        <v>120</v>
      </c>
      <c r="AH74" s="587"/>
      <c r="AI74" s="587"/>
      <c r="AJ74" s="587"/>
      <c r="AK74" s="587"/>
      <c r="AL74" s="587"/>
      <c r="AM74" s="587"/>
      <c r="AN74" s="587"/>
      <c r="AO74" s="587"/>
      <c r="AP74" s="68">
        <f>'Year 4'!AU74</f>
        <v>0</v>
      </c>
      <c r="AQ74" s="221"/>
      <c r="AR74" s="222"/>
      <c r="AS74" s="223">
        <f>SUM(AR71, AS71, AR58, AS58, AR43, AS43, AR37, AS37, AR30, AS30)</f>
        <v>0</v>
      </c>
      <c r="AT74" s="220">
        <f>SUM(AQ74:AS74)</f>
        <v>0</v>
      </c>
      <c r="AU74" s="40">
        <f>IF($S$86&lt;&gt;0, AC74+AP74-AT74, M74+AP74-AT74)</f>
        <v>0</v>
      </c>
      <c r="AX74" s="586" t="s">
        <v>120</v>
      </c>
      <c r="AY74" s="587"/>
      <c r="AZ74" s="587"/>
      <c r="BA74" s="587"/>
      <c r="BB74" s="587"/>
      <c r="BC74" s="587"/>
      <c r="BD74" s="587"/>
      <c r="BE74" s="587"/>
      <c r="BF74" s="587"/>
      <c r="BG74" s="612"/>
      <c r="BH74" s="425"/>
      <c r="BI74" s="426"/>
      <c r="BJ74" s="426"/>
      <c r="BK74" s="427">
        <f>SUM(BI71, BJ71, BI58, BJ58, BI43, BJ43, BI37, BJ37,BI30, BJ30)</f>
        <v>0</v>
      </c>
    </row>
    <row r="75" spans="1:133"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row>
    <row r="76" spans="1:133" s="20" customFormat="1" ht="46.5" customHeight="1" x14ac:dyDescent="0.35">
      <c r="A76" s="580" t="s">
        <v>121</v>
      </c>
      <c r="B76" s="581"/>
      <c r="C76" s="581"/>
      <c r="D76" s="581"/>
      <c r="E76" s="581"/>
      <c r="F76" s="581"/>
      <c r="G76" s="581"/>
      <c r="H76" s="581"/>
      <c r="I76" s="581"/>
      <c r="J76" s="84" t="s">
        <v>111</v>
      </c>
      <c r="K76" s="720" t="s">
        <v>27</v>
      </c>
      <c r="L76" s="720"/>
      <c r="M76" s="99" t="s">
        <v>122</v>
      </c>
      <c r="N76" s="29"/>
      <c r="P76" s="580" t="s">
        <v>121</v>
      </c>
      <c r="Q76" s="581"/>
      <c r="R76" s="581"/>
      <c r="S76" s="581"/>
      <c r="T76" s="581"/>
      <c r="U76" s="581"/>
      <c r="V76" s="581"/>
      <c r="W76" s="581"/>
      <c r="X76" s="581"/>
      <c r="Y76" s="94" t="s">
        <v>187</v>
      </c>
      <c r="Z76" s="84" t="s">
        <v>41</v>
      </c>
      <c r="AA76" s="585" t="s">
        <v>27</v>
      </c>
      <c r="AB76" s="585"/>
      <c r="AC76" s="94" t="s">
        <v>94</v>
      </c>
      <c r="AD76" s="36" t="s">
        <v>95</v>
      </c>
      <c r="AE76" s="29"/>
      <c r="AG76" s="580" t="s">
        <v>121</v>
      </c>
      <c r="AH76" s="581"/>
      <c r="AI76" s="581"/>
      <c r="AJ76" s="581"/>
      <c r="AK76" s="581"/>
      <c r="AL76" s="581"/>
      <c r="AM76" s="581"/>
      <c r="AN76" s="581"/>
      <c r="AO76" s="581"/>
      <c r="AP76" s="94" t="s">
        <v>187</v>
      </c>
      <c r="AQ76" s="84" t="s">
        <v>123</v>
      </c>
      <c r="AR76" s="720" t="s">
        <v>27</v>
      </c>
      <c r="AS76" s="720"/>
      <c r="AT76" s="94" t="s">
        <v>124</v>
      </c>
      <c r="AU76" s="36" t="s">
        <v>200</v>
      </c>
      <c r="AW76" s="3"/>
      <c r="AX76" s="580" t="s">
        <v>121</v>
      </c>
      <c r="AY76" s="581"/>
      <c r="AZ76" s="581"/>
      <c r="BA76" s="581"/>
      <c r="BB76" s="581"/>
      <c r="BC76" s="581"/>
      <c r="BD76" s="581"/>
      <c r="BE76" s="581"/>
      <c r="BF76" s="581"/>
      <c r="BG76" s="581"/>
      <c r="BH76" s="84" t="s">
        <v>123</v>
      </c>
      <c r="BI76" s="585" t="s">
        <v>27</v>
      </c>
      <c r="BJ76" s="585"/>
      <c r="BK76" s="99" t="s">
        <v>124</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row>
    <row r="77" spans="1:133" ht="16" thickBot="1" x14ac:dyDescent="0.4">
      <c r="A77" s="586" t="s">
        <v>40</v>
      </c>
      <c r="B77" s="587"/>
      <c r="C77" s="587"/>
      <c r="D77" s="587"/>
      <c r="E77" s="587"/>
      <c r="F77" s="587"/>
      <c r="G77" s="587"/>
      <c r="H77" s="587"/>
      <c r="I77" s="587"/>
      <c r="J77" s="21">
        <f>(SUM(J58, J43, J37, H30, J71))*'Cumulative Budget'!$G$35</f>
        <v>0</v>
      </c>
      <c r="K77" s="193"/>
      <c r="L77" s="200">
        <f>(SUM(K71, L71, K58, L58, K43, L43, K37, L37, K30, L30))*'Cumulative Budget'!$G$35</f>
        <v>0</v>
      </c>
      <c r="M77" s="201">
        <f>SUM(J77:L77)</f>
        <v>0</v>
      </c>
      <c r="N77" s="6"/>
      <c r="P77" s="586" t="s">
        <v>40</v>
      </c>
      <c r="Q77" s="587"/>
      <c r="R77" s="587"/>
      <c r="S77" s="587"/>
      <c r="T77" s="587"/>
      <c r="U77" s="587"/>
      <c r="V77" s="587"/>
      <c r="W77" s="587"/>
      <c r="X77" s="587"/>
      <c r="Y77" s="110">
        <f>'Year 4'!AU77</f>
        <v>0</v>
      </c>
      <c r="Z77" s="204">
        <f>(SUM(Z58, Z43, Z37, X30, Z71))*'Cumulative Budget'!$G$35</f>
        <v>0</v>
      </c>
      <c r="AA77" s="205"/>
      <c r="AB77" s="206">
        <f>(SUM(AA71, AB71, AA58, AB58, AA43, AB43, AA37, AB37, AA30, AB30))*'Cumulative Budget'!$G$35</f>
        <v>0</v>
      </c>
      <c r="AC77" s="207">
        <f>SUM(Z77:AB77)</f>
        <v>0</v>
      </c>
      <c r="AD77" s="56">
        <f>M77-AC77</f>
        <v>0</v>
      </c>
      <c r="AE77" s="6"/>
      <c r="AG77" s="586" t="s">
        <v>40</v>
      </c>
      <c r="AH77" s="587"/>
      <c r="AI77" s="587"/>
      <c r="AJ77" s="587"/>
      <c r="AK77" s="587"/>
      <c r="AL77" s="587"/>
      <c r="AM77" s="587"/>
      <c r="AN77" s="587"/>
      <c r="AO77" s="587"/>
      <c r="AP77" s="68">
        <f>'Year 4'!AU77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586" t="s">
        <v>40</v>
      </c>
      <c r="AY77" s="587"/>
      <c r="AZ77" s="587"/>
      <c r="BA77" s="587"/>
      <c r="BB77" s="587"/>
      <c r="BC77" s="587"/>
      <c r="BD77" s="587"/>
      <c r="BE77" s="587"/>
      <c r="BF77" s="587"/>
      <c r="BG77" s="587"/>
      <c r="BH77" s="420">
        <f>(SUM(BH58, BH43, BH37, BH71, BF30))*'Cumulative Budget'!$G$35</f>
        <v>0</v>
      </c>
      <c r="BI77" s="421"/>
      <c r="BJ77" s="422">
        <f>(SUM(BI71, BJ71, BI58, BJ58, BI43, BJ43, BI37, BJ37, BI30, BJ30))*'Cumulative Budget'!$G$35</f>
        <v>0</v>
      </c>
      <c r="BK77" s="423">
        <f>SUM(BH77:BJ77)</f>
        <v>0</v>
      </c>
    </row>
    <row r="78" spans="1:133"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c r="AX78" s="71" t="s">
        <v>125</v>
      </c>
      <c r="AY78" s="71"/>
      <c r="AZ78" s="71"/>
      <c r="BH78" s="11"/>
      <c r="BI78" s="11"/>
      <c r="BJ78" s="11"/>
      <c r="BK78" s="11"/>
    </row>
    <row r="79" spans="1:133" s="85" customFormat="1" ht="16" thickBot="1" x14ac:dyDescent="0.4">
      <c r="A79" s="729" t="s">
        <v>126</v>
      </c>
      <c r="B79" s="730"/>
      <c r="C79" s="730"/>
      <c r="D79" s="730"/>
      <c r="E79" s="730"/>
      <c r="F79" s="730"/>
      <c r="G79" s="730"/>
      <c r="H79" s="730"/>
      <c r="I79" s="730"/>
      <c r="J79" s="17">
        <f>SUM(J77, J58, J43, J37, H30, J71)</f>
        <v>0</v>
      </c>
      <c r="K79" s="17">
        <f>SUM(L77, K58, K43, K37, K30, K71)</f>
        <v>0</v>
      </c>
      <c r="L79" s="17">
        <f>SUM(L58, L43, L37, L30, L71)</f>
        <v>0</v>
      </c>
      <c r="M79" s="18">
        <f>SUM(J79:L79)</f>
        <v>0</v>
      </c>
      <c r="N79" s="5"/>
      <c r="P79" s="588" t="s">
        <v>126</v>
      </c>
      <c r="Q79" s="589"/>
      <c r="R79" s="589"/>
      <c r="S79" s="589"/>
      <c r="T79" s="589"/>
      <c r="U79" s="589"/>
      <c r="V79" s="589"/>
      <c r="W79" s="589"/>
      <c r="X79" s="589"/>
      <c r="Y79" s="111">
        <f>'Year 4'!AU79</f>
        <v>0</v>
      </c>
      <c r="Z79" s="65">
        <f>SUM(Z77, Z58, Z43, Z37, X30, Z71)</f>
        <v>0</v>
      </c>
      <c r="AA79" s="65">
        <f>SUM(AB77, AA58, AA43, AA37, AA30, AA71)</f>
        <v>0</v>
      </c>
      <c r="AB79" s="65">
        <f>SUM(AB58, AB43, AB37, AB30, AB71)</f>
        <v>0</v>
      </c>
      <c r="AC79" s="59">
        <f>SUM(Z79:AB79)</f>
        <v>0</v>
      </c>
      <c r="AD79" s="60">
        <f>M79-AC79</f>
        <v>0</v>
      </c>
      <c r="AE79" s="5"/>
      <c r="AG79" s="642" t="s">
        <v>126</v>
      </c>
      <c r="AH79" s="643"/>
      <c r="AI79" s="643"/>
      <c r="AJ79" s="643"/>
      <c r="AK79" s="643"/>
      <c r="AL79" s="643"/>
      <c r="AM79" s="643"/>
      <c r="AN79" s="643"/>
      <c r="AO79" s="643"/>
      <c r="AP79" s="114">
        <f>'Year 4'!AU79</f>
        <v>0</v>
      </c>
      <c r="AQ79" s="52">
        <f>SUM(AQ77, AQ58, AQ43, AQ37, AO30, AQ71)</f>
        <v>0</v>
      </c>
      <c r="AR79" s="52">
        <f>SUM(AS77, AR58, AR43, AR37, AR30, AR71)</f>
        <v>0</v>
      </c>
      <c r="AS79" s="52">
        <f>SUM(AS58, AS43, AS37, AS30, AS71)</f>
        <v>0</v>
      </c>
      <c r="AT79" s="43">
        <f>SUM(AQ79:AS79)</f>
        <v>0</v>
      </c>
      <c r="AU79" s="44">
        <f>IF($S$86&lt;&gt;0, AC79+AP79-AT79, M79+AP79-AT79)</f>
        <v>0</v>
      </c>
      <c r="AX79" s="691" t="s">
        <v>126</v>
      </c>
      <c r="AY79" s="692"/>
      <c r="AZ79" s="692"/>
      <c r="BA79" s="692"/>
      <c r="BB79" s="692"/>
      <c r="BC79" s="692"/>
      <c r="BD79" s="692"/>
      <c r="BE79" s="692"/>
      <c r="BF79" s="692"/>
      <c r="BG79" s="692"/>
      <c r="BH79" s="405">
        <f>SUM(BH77, BH58, BH43, BH37, BF30, BH71)</f>
        <v>0</v>
      </c>
      <c r="BI79" s="405">
        <f>SUM(BJ77, BI58, BI43, BI37, BI30, BI71)</f>
        <v>0</v>
      </c>
      <c r="BJ79" s="405">
        <f>SUM(BJ58, BJ43, BJ37, BJ30, BJ71)</f>
        <v>0</v>
      </c>
      <c r="BK79" s="419">
        <f>SUM(BH79:BJ79)</f>
        <v>0</v>
      </c>
    </row>
    <row r="80" spans="1:133" x14ac:dyDescent="0.35">
      <c r="F80" s="3"/>
      <c r="G80" s="3"/>
      <c r="N80" s="6"/>
    </row>
    <row r="81" spans="2:62" ht="16" thickBot="1" x14ac:dyDescent="0.4">
      <c r="F81" s="3"/>
      <c r="G81" s="3"/>
      <c r="P81" s="37"/>
      <c r="Q81" s="37"/>
      <c r="R81" s="37"/>
      <c r="S81" s="37"/>
      <c r="T81" s="37"/>
      <c r="U81" s="37"/>
      <c r="V81" s="37"/>
      <c r="AG81" s="37"/>
      <c r="AH81" s="37"/>
      <c r="AI81" s="37"/>
      <c r="AJ81" s="37"/>
      <c r="AK81" s="37"/>
      <c r="AL81" s="37"/>
      <c r="AM81" s="37"/>
    </row>
    <row r="82" spans="2:62" x14ac:dyDescent="0.35">
      <c r="B82" s="617" t="s">
        <v>201</v>
      </c>
      <c r="C82" s="618"/>
      <c r="D82" s="153">
        <f>$J$79</f>
        <v>0</v>
      </c>
      <c r="F82" s="3"/>
      <c r="G82" s="3"/>
      <c r="O82" s="70"/>
      <c r="P82" s="617" t="s">
        <v>201</v>
      </c>
      <c r="Q82" s="644"/>
      <c r="R82" s="618"/>
      <c r="S82" s="154">
        <f>Z79</f>
        <v>0</v>
      </c>
      <c r="T82" s="613" t="s">
        <v>128</v>
      </c>
      <c r="U82" s="614"/>
      <c r="V82" s="86">
        <f>D82-S82</f>
        <v>0</v>
      </c>
      <c r="W82" s="26"/>
      <c r="X82" s="723"/>
      <c r="Y82" s="723"/>
      <c r="Z82" s="26"/>
      <c r="AA82" s="26"/>
      <c r="AF82" s="70"/>
      <c r="AG82" s="711" t="s">
        <v>129</v>
      </c>
      <c r="AH82" s="712"/>
      <c r="AI82" s="742">
        <f>AQ79</f>
        <v>0</v>
      </c>
      <c r="AJ82" s="743"/>
      <c r="AK82" s="613" t="s">
        <v>130</v>
      </c>
      <c r="AL82" s="614"/>
      <c r="AM82" s="132">
        <f>IF($S$86&lt;&gt;0, S82+'Year 4'!AM82-AI82, D82+'Year 4'!AM82-AI82)</f>
        <v>0</v>
      </c>
      <c r="AO82" s="136" t="s">
        <v>131</v>
      </c>
      <c r="AP82" s="648"/>
      <c r="AQ82" s="649"/>
      <c r="AR82" s="137" t="s">
        <v>132</v>
      </c>
      <c r="AS82" s="138"/>
      <c r="AX82" s="617" t="s">
        <v>328</v>
      </c>
      <c r="AY82" s="644"/>
      <c r="AZ82" s="644"/>
      <c r="BA82" s="416">
        <f>BH79</f>
        <v>0</v>
      </c>
      <c r="BB82" s="693"/>
      <c r="BC82" s="693"/>
      <c r="BD82" s="411"/>
      <c r="BF82" s="136" t="s">
        <v>131</v>
      </c>
      <c r="BG82" s="648"/>
      <c r="BH82" s="649"/>
      <c r="BI82" s="137" t="s">
        <v>132</v>
      </c>
      <c r="BJ82" s="138"/>
    </row>
    <row r="83" spans="2:62" x14ac:dyDescent="0.35">
      <c r="B83" s="619" t="s">
        <v>202</v>
      </c>
      <c r="C83" s="615"/>
      <c r="D83" s="155">
        <f>$K$79</f>
        <v>0</v>
      </c>
      <c r="F83" s="3"/>
      <c r="G83" s="3"/>
      <c r="O83" s="70"/>
      <c r="P83" s="619" t="s">
        <v>202</v>
      </c>
      <c r="Q83" s="647"/>
      <c r="R83" s="615"/>
      <c r="S83" s="156">
        <f>AA79</f>
        <v>0</v>
      </c>
      <c r="T83" s="615" t="s">
        <v>134</v>
      </c>
      <c r="U83" s="616"/>
      <c r="V83" s="115">
        <f>D83-S83</f>
        <v>0</v>
      </c>
      <c r="W83" s="26"/>
      <c r="X83" s="664"/>
      <c r="Y83" s="664"/>
      <c r="Z83" s="664"/>
      <c r="AA83" s="664"/>
      <c r="AF83" s="70"/>
      <c r="AG83" s="619" t="s">
        <v>135</v>
      </c>
      <c r="AH83" s="615"/>
      <c r="AI83" s="725">
        <f>AR79</f>
        <v>0</v>
      </c>
      <c r="AJ83" s="726"/>
      <c r="AK83" s="615" t="s">
        <v>136</v>
      </c>
      <c r="AL83" s="616"/>
      <c r="AM83" s="72">
        <f>IF($S$86&lt;&gt;0, S83+'Year 4'!AM83-AI83, D83+'Year 4'!AM83-AI83)</f>
        <v>0</v>
      </c>
      <c r="AO83" s="73" t="s">
        <v>137</v>
      </c>
      <c r="AP83" s="575"/>
      <c r="AQ83" s="575"/>
      <c r="AR83" s="575"/>
      <c r="AS83" s="641"/>
      <c r="AX83" s="645" t="s">
        <v>323</v>
      </c>
      <c r="AY83" s="646"/>
      <c r="AZ83" s="613"/>
      <c r="BA83" s="417">
        <f>BI79</f>
        <v>0</v>
      </c>
      <c r="BB83" s="693"/>
      <c r="BC83" s="693"/>
      <c r="BD83" s="411"/>
      <c r="BF83" s="73" t="s">
        <v>137</v>
      </c>
      <c r="BG83" s="575"/>
      <c r="BH83" s="575"/>
      <c r="BI83" s="575"/>
      <c r="BJ83" s="641"/>
    </row>
    <row r="84" spans="2:62" ht="16" thickBot="1" x14ac:dyDescent="0.4">
      <c r="B84" s="619" t="s">
        <v>203</v>
      </c>
      <c r="C84" s="615"/>
      <c r="D84" s="155">
        <f>$L$79</f>
        <v>0</v>
      </c>
      <c r="F84" s="3"/>
      <c r="G84" s="3"/>
      <c r="O84" s="70"/>
      <c r="P84" s="619" t="s">
        <v>203</v>
      </c>
      <c r="Q84" s="647"/>
      <c r="R84" s="615"/>
      <c r="S84" s="156">
        <f>AB79</f>
        <v>0</v>
      </c>
      <c r="T84" s="615" t="s">
        <v>139</v>
      </c>
      <c r="U84" s="616"/>
      <c r="V84" s="87">
        <f>D84-S84</f>
        <v>0</v>
      </c>
      <c r="W84" s="26"/>
      <c r="X84" s="723"/>
      <c r="Y84" s="723"/>
      <c r="Z84" s="26"/>
      <c r="AA84" s="26"/>
      <c r="AF84" s="70"/>
      <c r="AG84" s="619" t="s">
        <v>140</v>
      </c>
      <c r="AH84" s="615"/>
      <c r="AI84" s="725">
        <f>AS79</f>
        <v>0</v>
      </c>
      <c r="AJ84" s="726"/>
      <c r="AK84" s="615" t="s">
        <v>141</v>
      </c>
      <c r="AL84" s="616"/>
      <c r="AM84" s="42">
        <f>IF($S$86&lt;&gt;0, S84+'Year 4'!AM84-AI84, D84+'Year 4'!AM84-AI84)</f>
        <v>0</v>
      </c>
      <c r="AO84" s="74" t="s">
        <v>142</v>
      </c>
      <c r="AP84" s="650"/>
      <c r="AQ84" s="651"/>
      <c r="AR84" s="740" t="s">
        <v>132</v>
      </c>
      <c r="AS84" s="741"/>
      <c r="AX84" s="619" t="s">
        <v>324</v>
      </c>
      <c r="AY84" s="647"/>
      <c r="AZ84" s="615"/>
      <c r="BA84" s="417">
        <f>BJ79</f>
        <v>0</v>
      </c>
      <c r="BB84" s="693"/>
      <c r="BC84" s="693"/>
      <c r="BD84" s="411"/>
      <c r="BF84" s="74" t="s">
        <v>142</v>
      </c>
      <c r="BG84" s="650"/>
      <c r="BH84" s="651"/>
      <c r="BI84" s="75" t="s">
        <v>132</v>
      </c>
      <c r="BJ84" s="76"/>
    </row>
    <row r="85" spans="2:62" ht="16" thickBot="1" x14ac:dyDescent="0.4">
      <c r="B85" s="619" t="s">
        <v>204</v>
      </c>
      <c r="C85" s="615"/>
      <c r="D85" s="155">
        <f>$K$79+$L$79</f>
        <v>0</v>
      </c>
      <c r="F85" s="3"/>
      <c r="G85" s="3"/>
      <c r="O85" s="70"/>
      <c r="P85" s="619" t="s">
        <v>204</v>
      </c>
      <c r="Q85" s="647"/>
      <c r="R85" s="615"/>
      <c r="S85" s="156">
        <f>SUM(AA79, AB79)</f>
        <v>0</v>
      </c>
      <c r="T85" s="615" t="s">
        <v>144</v>
      </c>
      <c r="U85" s="616"/>
      <c r="V85" s="87">
        <f>D85-S85</f>
        <v>0</v>
      </c>
      <c r="AF85" s="70"/>
      <c r="AG85" s="619" t="s">
        <v>145</v>
      </c>
      <c r="AH85" s="615"/>
      <c r="AI85" s="725">
        <f>SUM(AR79, AS79)</f>
        <v>0</v>
      </c>
      <c r="AJ85" s="726"/>
      <c r="AK85" s="615" t="s">
        <v>146</v>
      </c>
      <c r="AL85" s="616"/>
      <c r="AM85" s="133">
        <f>IF($S$86&lt;&gt;0, S85+'Year 4'!AM85-AI85, D85+'Year 4'!AM85-AI85)</f>
        <v>0</v>
      </c>
      <c r="AO85" s="25"/>
      <c r="AP85" s="25"/>
      <c r="AQ85" s="25"/>
      <c r="AR85" s="25"/>
      <c r="AS85" s="25"/>
      <c r="AX85" s="619" t="s">
        <v>325</v>
      </c>
      <c r="AY85" s="647"/>
      <c r="AZ85" s="615"/>
      <c r="BA85" s="417">
        <f>SUM(BA83:BA84)</f>
        <v>0</v>
      </c>
      <c r="BB85" s="693"/>
      <c r="BC85" s="693"/>
      <c r="BD85" s="411"/>
      <c r="BF85" s="25"/>
      <c r="BG85" s="25"/>
      <c r="BH85" s="25"/>
      <c r="BI85" s="25"/>
      <c r="BJ85" s="25"/>
    </row>
    <row r="86" spans="2:62" ht="16" thickBot="1" x14ac:dyDescent="0.4">
      <c r="B86" s="619" t="s">
        <v>205</v>
      </c>
      <c r="C86" s="615"/>
      <c r="D86" s="155">
        <f>$M$79</f>
        <v>0</v>
      </c>
      <c r="F86" s="3"/>
      <c r="G86" s="3"/>
      <c r="O86" s="70"/>
      <c r="P86" s="619" t="s">
        <v>205</v>
      </c>
      <c r="Q86" s="647"/>
      <c r="R86" s="615"/>
      <c r="S86" s="156">
        <f>AC79</f>
        <v>0</v>
      </c>
      <c r="T86" s="682" t="s">
        <v>148</v>
      </c>
      <c r="U86" s="682"/>
      <c r="V86" s="106">
        <f>D86-S86</f>
        <v>0</v>
      </c>
      <c r="W86" s="724"/>
      <c r="X86" s="724"/>
      <c r="Y86" s="664"/>
      <c r="Z86" s="664"/>
      <c r="AA86" s="664"/>
      <c r="AF86" s="70"/>
      <c r="AG86" s="619" t="s">
        <v>206</v>
      </c>
      <c r="AH86" s="615"/>
      <c r="AI86" s="725">
        <f>AT79</f>
        <v>0</v>
      </c>
      <c r="AJ86" s="726"/>
      <c r="AK86" s="682" t="s">
        <v>207</v>
      </c>
      <c r="AL86" s="682"/>
      <c r="AM86" s="40">
        <f>IF($S$86&lt;&gt;0, S86+'Year 4'!AM86-AI86, D86+'Year 4'!AM86-AI86)</f>
        <v>0</v>
      </c>
      <c r="AO86" s="713" t="s">
        <v>151</v>
      </c>
      <c r="AP86" s="714"/>
      <c r="AQ86" s="708"/>
      <c r="AR86" s="709"/>
      <c r="AS86" s="710"/>
      <c r="AX86" s="677" t="s">
        <v>330</v>
      </c>
      <c r="AY86" s="679"/>
      <c r="AZ86" s="678"/>
      <c r="BA86" s="418">
        <f>BK79</f>
        <v>0</v>
      </c>
      <c r="BB86" s="693"/>
      <c r="BC86" s="693"/>
      <c r="BD86" s="411"/>
      <c r="BF86" s="684" t="s">
        <v>151</v>
      </c>
      <c r="BG86" s="685"/>
      <c r="BH86" s="639"/>
      <c r="BI86" s="639"/>
      <c r="BJ86" s="640"/>
    </row>
    <row r="87" spans="2:62" x14ac:dyDescent="0.35">
      <c r="B87" s="619" t="s">
        <v>152</v>
      </c>
      <c r="C87" s="615"/>
      <c r="D87" s="80" t="e">
        <f>L79/(L79+K79)</f>
        <v>#DIV/0!</v>
      </c>
      <c r="F87" s="3"/>
      <c r="G87" s="3"/>
      <c r="O87" s="70"/>
      <c r="P87" s="619" t="s">
        <v>152</v>
      </c>
      <c r="Q87" s="647"/>
      <c r="R87" s="615"/>
      <c r="S87" s="157" t="e">
        <f>AB79/(AA79+AB79)</f>
        <v>#DIV/0!</v>
      </c>
      <c r="T87" s="26"/>
      <c r="U87" s="26"/>
      <c r="AF87" s="70"/>
      <c r="AG87" s="619" t="s">
        <v>153</v>
      </c>
      <c r="AH87" s="615"/>
      <c r="AI87" s="727" t="e">
        <f>AQ77/AQ73</f>
        <v>#DIV/0!</v>
      </c>
      <c r="AJ87" s="728"/>
      <c r="AK87" s="131"/>
      <c r="AX87" s="693"/>
      <c r="AY87" s="693"/>
      <c r="AZ87" s="693"/>
      <c r="BA87" s="415"/>
    </row>
    <row r="88" spans="2:62" ht="16" thickBot="1" x14ac:dyDescent="0.4">
      <c r="B88" s="677" t="s">
        <v>60</v>
      </c>
      <c r="C88" s="678"/>
      <c r="D88" s="34" t="e">
        <f>$D$91 &amp; $D$92 &amp; $D$93</f>
        <v>#DIV/0!</v>
      </c>
      <c r="F88" s="3"/>
      <c r="G88" s="3"/>
      <c r="O88" s="70"/>
      <c r="P88" s="677" t="s">
        <v>60</v>
      </c>
      <c r="Q88" s="679"/>
      <c r="R88" s="678"/>
      <c r="S88" s="112" t="e">
        <f>S91 &amp; S92 &amp; S93</f>
        <v>#DIV/0!</v>
      </c>
      <c r="T88" s="26"/>
      <c r="U88" s="26"/>
      <c r="AF88" s="70"/>
      <c r="AG88" s="677" t="s">
        <v>154</v>
      </c>
      <c r="AH88" s="678"/>
      <c r="AI88" s="721" t="e">
        <f>(AS77)/(AR73+AS73)</f>
        <v>#DIV/0!</v>
      </c>
      <c r="AJ88" s="722"/>
      <c r="AX88" s="430"/>
      <c r="AY88" s="430"/>
      <c r="AZ88" s="430"/>
      <c r="BA88" s="430"/>
      <c r="BB88" s="430"/>
      <c r="BC88" s="430"/>
      <c r="BD88" s="430"/>
    </row>
    <row r="89" spans="2:62" x14ac:dyDescent="0.35">
      <c r="F89" s="3"/>
      <c r="G89" s="3"/>
      <c r="S89" s="92"/>
      <c r="AG89" s="92"/>
      <c r="AH89" s="92"/>
      <c r="AI89" s="92"/>
      <c r="AJ89" s="92"/>
      <c r="AX89" s="430"/>
      <c r="AY89" s="430"/>
      <c r="AZ89" s="430"/>
      <c r="BA89" s="430"/>
      <c r="BB89" s="430"/>
      <c r="BC89" s="430"/>
      <c r="BD89" s="430"/>
    </row>
    <row r="90" spans="2:62" x14ac:dyDescent="0.35">
      <c r="F90" s="3"/>
      <c r="G90" s="3"/>
      <c r="AX90" s="430"/>
      <c r="AY90" s="430"/>
      <c r="AZ90" s="430"/>
      <c r="BA90" s="430"/>
      <c r="BB90" s="430"/>
      <c r="BC90" s="430"/>
      <c r="BD90" s="430"/>
    </row>
    <row r="91" spans="2:62" x14ac:dyDescent="0.35">
      <c r="D91" s="3" t="e">
        <f>D82/D82</f>
        <v>#DIV/0!</v>
      </c>
      <c r="F91" s="3"/>
      <c r="G91" s="3"/>
      <c r="S91" s="3" t="e">
        <f>S82/S82</f>
        <v>#DIV/0!</v>
      </c>
    </row>
    <row r="92" spans="2:62" x14ac:dyDescent="0.35">
      <c r="D92" s="3" t="s">
        <v>62</v>
      </c>
      <c r="F92" s="3"/>
      <c r="G92" s="3"/>
      <c r="S92" s="3" t="s">
        <v>62</v>
      </c>
    </row>
    <row r="93" spans="2:62"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X9uR62/nXMo69VB1UghEe1MQgXSGg+ZQa52Ikz6KNfqiUytd/+xKrepCVRr6JEP+J3x8mf8gElEDF1EJm6KEiA==" saltValue="L+rh7rDp4lmUn/8KYbm6Ug==" spinCount="100000" sheet="1" formatCells="0" formatColumns="0" formatRows="0" insertColumns="0"/>
  <mergeCells count="397">
    <mergeCell ref="AX3:BK3"/>
    <mergeCell ref="AX4:BK4"/>
    <mergeCell ref="BF5:BK5"/>
    <mergeCell ref="BA6:BK6"/>
    <mergeCell ref="BA7:BK7"/>
    <mergeCell ref="BA8:BK8"/>
    <mergeCell ref="AX10:BK10"/>
    <mergeCell ref="AX29:BK29"/>
    <mergeCell ref="AG19:AK19"/>
    <mergeCell ref="AX21:BK21"/>
    <mergeCell ref="AX22:AZ22"/>
    <mergeCell ref="BA22:BB22"/>
    <mergeCell ref="AX23:AZ23"/>
    <mergeCell ref="BA23:BB23"/>
    <mergeCell ref="AI18:AJ18"/>
    <mergeCell ref="AI22:AJ22"/>
    <mergeCell ref="P19:T19"/>
    <mergeCell ref="A19:E19"/>
    <mergeCell ref="AX5:AZ5"/>
    <mergeCell ref="BA5:BD5"/>
    <mergeCell ref="AX6:AZ6"/>
    <mergeCell ref="AX7:AZ7"/>
    <mergeCell ref="AX8:AZ8"/>
    <mergeCell ref="AX11:AZ11"/>
    <mergeCell ref="BA11:BB11"/>
    <mergeCell ref="AY12:AZ12"/>
    <mergeCell ref="BA12:BB12"/>
    <mergeCell ref="AY13:AZ13"/>
    <mergeCell ref="BA13:BB13"/>
    <mergeCell ref="AY14:AZ14"/>
    <mergeCell ref="BA14:BB14"/>
    <mergeCell ref="AY15:AZ15"/>
    <mergeCell ref="BA15:BB15"/>
    <mergeCell ref="AY17:AZ17"/>
    <mergeCell ref="BA17:BB17"/>
    <mergeCell ref="AX18:AZ18"/>
    <mergeCell ref="BA18:BB18"/>
    <mergeCell ref="AX19:BC19"/>
    <mergeCell ref="AY16:AZ16"/>
    <mergeCell ref="BA16:BB16"/>
    <mergeCell ref="BB85:BC85"/>
    <mergeCell ref="BB86:BC86"/>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BI76:BJ76"/>
    <mergeCell ref="AY69:BG69"/>
    <mergeCell ref="AY70:BG70"/>
    <mergeCell ref="AX71:BG71"/>
    <mergeCell ref="AX73:BG73"/>
    <mergeCell ref="AX74:BG74"/>
    <mergeCell ref="AX76:BG76"/>
    <mergeCell ref="AX77:BG77"/>
    <mergeCell ref="AX79:BG79"/>
    <mergeCell ref="AX60:BG60"/>
    <mergeCell ref="AY61:BG61"/>
    <mergeCell ref="AY62:BG62"/>
    <mergeCell ref="AY63:BG63"/>
    <mergeCell ref="AY64:BG64"/>
    <mergeCell ref="AY65:BG65"/>
    <mergeCell ref="AY66:BG66"/>
    <mergeCell ref="AY67:BG67"/>
    <mergeCell ref="AY68:BG68"/>
    <mergeCell ref="AY50:BG50"/>
    <mergeCell ref="AY51:BG51"/>
    <mergeCell ref="AY52:BG52"/>
    <mergeCell ref="AY53:BG53"/>
    <mergeCell ref="AY54:BG54"/>
    <mergeCell ref="AY55:BG55"/>
    <mergeCell ref="AY56:BG56"/>
    <mergeCell ref="AY57:BG57"/>
    <mergeCell ref="AX58:BG58"/>
    <mergeCell ref="AY40:BG40"/>
    <mergeCell ref="AY41:BG41"/>
    <mergeCell ref="AY42:BG42"/>
    <mergeCell ref="AX43:BG43"/>
    <mergeCell ref="AX45:BG45"/>
    <mergeCell ref="AY46:BG46"/>
    <mergeCell ref="AY47:BG47"/>
    <mergeCell ref="AY48:BG48"/>
    <mergeCell ref="AY49:BG49"/>
    <mergeCell ref="AX32:BK32"/>
    <mergeCell ref="AX30:BC30"/>
    <mergeCell ref="AX33:BG33"/>
    <mergeCell ref="AY34:BG34"/>
    <mergeCell ref="AY35:BG35"/>
    <mergeCell ref="AY36:BG36"/>
    <mergeCell ref="AX37:BG37"/>
    <mergeCell ref="AX39:BG39"/>
    <mergeCell ref="AX24:AZ24"/>
    <mergeCell ref="BA24:BB24"/>
    <mergeCell ref="AX25:AZ25"/>
    <mergeCell ref="BA25:BB25"/>
    <mergeCell ref="AX26:AZ26"/>
    <mergeCell ref="BA26:BB26"/>
    <mergeCell ref="AX27:AZ27"/>
    <mergeCell ref="BA27:BB27"/>
    <mergeCell ref="AX28:AZ28"/>
    <mergeCell ref="BA28:BB28"/>
    <mergeCell ref="Q56:X56"/>
    <mergeCell ref="Q57:X57"/>
    <mergeCell ref="AH46:AO46"/>
    <mergeCell ref="AH47:AO47"/>
    <mergeCell ref="AH48:AO48"/>
    <mergeCell ref="AH49:AO49"/>
    <mergeCell ref="AH50:AO50"/>
    <mergeCell ref="AH51:AO51"/>
    <mergeCell ref="AH52:AO52"/>
    <mergeCell ref="AH53:AO53"/>
    <mergeCell ref="AH55:AO55"/>
    <mergeCell ref="AH56:AO56"/>
    <mergeCell ref="AH57:AO57"/>
    <mergeCell ref="Q54:X54"/>
    <mergeCell ref="AH54:AO54"/>
    <mergeCell ref="B50:I50"/>
    <mergeCell ref="Q49:X49"/>
    <mergeCell ref="Q50:X50"/>
    <mergeCell ref="Q51:X51"/>
    <mergeCell ref="P30:T30"/>
    <mergeCell ref="Q52:X52"/>
    <mergeCell ref="Q53:X53"/>
    <mergeCell ref="Q55:X55"/>
    <mergeCell ref="B54:I54"/>
    <mergeCell ref="Q42:X42"/>
    <mergeCell ref="A18:B18"/>
    <mergeCell ref="A21:M21"/>
    <mergeCell ref="A77:I77"/>
    <mergeCell ref="A76:I76"/>
    <mergeCell ref="B70:I70"/>
    <mergeCell ref="A71:I71"/>
    <mergeCell ref="A74:I74"/>
    <mergeCell ref="A73:I73"/>
    <mergeCell ref="A45:I45"/>
    <mergeCell ref="B67:I67"/>
    <mergeCell ref="B68:I68"/>
    <mergeCell ref="B69:I69"/>
    <mergeCell ref="B51:I51"/>
    <mergeCell ref="B52:I52"/>
    <mergeCell ref="B53:I53"/>
    <mergeCell ref="B55:I55"/>
    <mergeCell ref="B56:I56"/>
    <mergeCell ref="B57:I57"/>
    <mergeCell ref="C24:D24"/>
    <mergeCell ref="C28:D28"/>
    <mergeCell ref="B46:I46"/>
    <mergeCell ref="B47:I47"/>
    <mergeCell ref="B48:I48"/>
    <mergeCell ref="B49:I49"/>
    <mergeCell ref="C17:D17"/>
    <mergeCell ref="C16:D16"/>
    <mergeCell ref="C18:D18"/>
    <mergeCell ref="C12:D12"/>
    <mergeCell ref="C14:D14"/>
    <mergeCell ref="A79:I79"/>
    <mergeCell ref="B34:I34"/>
    <mergeCell ref="B35:I35"/>
    <mergeCell ref="B36:I36"/>
    <mergeCell ref="B66:I66"/>
    <mergeCell ref="B42:I42"/>
    <mergeCell ref="A43:I43"/>
    <mergeCell ref="A32:M32"/>
    <mergeCell ref="B61:I61"/>
    <mergeCell ref="B62:I62"/>
    <mergeCell ref="B63:I63"/>
    <mergeCell ref="A60:I60"/>
    <mergeCell ref="B40:I40"/>
    <mergeCell ref="A39:I39"/>
    <mergeCell ref="B41:I41"/>
    <mergeCell ref="A23:B23"/>
    <mergeCell ref="C23:D23"/>
    <mergeCell ref="A22:B22"/>
    <mergeCell ref="C22:D22"/>
    <mergeCell ref="A6:B6"/>
    <mergeCell ref="A7:B7"/>
    <mergeCell ref="A8:B8"/>
    <mergeCell ref="B64:I64"/>
    <mergeCell ref="B65:I65"/>
    <mergeCell ref="B86:C86"/>
    <mergeCell ref="B85:C85"/>
    <mergeCell ref="B83:C83"/>
    <mergeCell ref="B84:C84"/>
    <mergeCell ref="A58:I58"/>
    <mergeCell ref="C11:D11"/>
    <mergeCell ref="A24:B24"/>
    <mergeCell ref="C27:D27"/>
    <mergeCell ref="A26:B26"/>
    <mergeCell ref="C26:D26"/>
    <mergeCell ref="A25:B25"/>
    <mergeCell ref="C25:D25"/>
    <mergeCell ref="A29:M29"/>
    <mergeCell ref="K76:L76"/>
    <mergeCell ref="C6:M6"/>
    <mergeCell ref="C8:M8"/>
    <mergeCell ref="C15:D15"/>
    <mergeCell ref="C13:D13"/>
    <mergeCell ref="A33:I33"/>
    <mergeCell ref="R17:S17"/>
    <mergeCell ref="AI17:AJ17"/>
    <mergeCell ref="P18:Q18"/>
    <mergeCell ref="R18:S18"/>
    <mergeCell ref="AG18:AH18"/>
    <mergeCell ref="B82:C82"/>
    <mergeCell ref="AI27:AJ27"/>
    <mergeCell ref="A27:B27"/>
    <mergeCell ref="AI25:AJ25"/>
    <mergeCell ref="AI26:AJ26"/>
    <mergeCell ref="P26:Q26"/>
    <mergeCell ref="R26:S26"/>
    <mergeCell ref="AG26:AH26"/>
    <mergeCell ref="P27:Q27"/>
    <mergeCell ref="R27:S27"/>
    <mergeCell ref="AG27:AH27"/>
    <mergeCell ref="A30:E30"/>
    <mergeCell ref="AI24:AJ24"/>
    <mergeCell ref="P24:Q24"/>
    <mergeCell ref="R24:S24"/>
    <mergeCell ref="AG24:AH24"/>
    <mergeCell ref="P25:Q25"/>
    <mergeCell ref="R25:S25"/>
    <mergeCell ref="AG25:AH25"/>
    <mergeCell ref="AH42:AO42"/>
    <mergeCell ref="AH40:AO40"/>
    <mergeCell ref="Q41:X41"/>
    <mergeCell ref="AH41:AO41"/>
    <mergeCell ref="P21:AC21"/>
    <mergeCell ref="AG21:AT21"/>
    <mergeCell ref="P22:Q22"/>
    <mergeCell ref="R22:S22"/>
    <mergeCell ref="AG22:AH22"/>
    <mergeCell ref="P23:Q23"/>
    <mergeCell ref="R23:S23"/>
    <mergeCell ref="AG23:AH23"/>
    <mergeCell ref="AI23:AJ23"/>
    <mergeCell ref="R28:S28"/>
    <mergeCell ref="AI28:AJ28"/>
    <mergeCell ref="P29:AD29"/>
    <mergeCell ref="AG29:AU29"/>
    <mergeCell ref="AH36:AO36"/>
    <mergeCell ref="P37:X37"/>
    <mergeCell ref="AG37:AO37"/>
    <mergeCell ref="P39:X39"/>
    <mergeCell ref="AG39:AO39"/>
    <mergeCell ref="Q40:X40"/>
    <mergeCell ref="Q36:X36"/>
    <mergeCell ref="AG43:AO43"/>
    <mergeCell ref="P45:X45"/>
    <mergeCell ref="AG30:AK30"/>
    <mergeCell ref="A37:I37"/>
    <mergeCell ref="P74:X74"/>
    <mergeCell ref="AG74:AO74"/>
    <mergeCell ref="P32:AC32"/>
    <mergeCell ref="AG32:AT32"/>
    <mergeCell ref="P33:X33"/>
    <mergeCell ref="AG33:AO33"/>
    <mergeCell ref="Q34:X34"/>
    <mergeCell ref="AH34:AO34"/>
    <mergeCell ref="Q35:X35"/>
    <mergeCell ref="AH35:AO35"/>
    <mergeCell ref="P43:X43"/>
    <mergeCell ref="Q66:X66"/>
    <mergeCell ref="AH66:AO66"/>
    <mergeCell ref="Q67:X67"/>
    <mergeCell ref="Q62:X62"/>
    <mergeCell ref="Q46:X46"/>
    <mergeCell ref="Q47:X47"/>
    <mergeCell ref="Q48:X48"/>
    <mergeCell ref="Q64:X64"/>
    <mergeCell ref="AG45:AO45"/>
    <mergeCell ref="AR76:AS76"/>
    <mergeCell ref="P77:X77"/>
    <mergeCell ref="P58:X58"/>
    <mergeCell ref="AG58:AO58"/>
    <mergeCell ref="P60:X60"/>
    <mergeCell ref="AG60:AO60"/>
    <mergeCell ref="Q61:X61"/>
    <mergeCell ref="AH61:AO61"/>
    <mergeCell ref="AH62:AO62"/>
    <mergeCell ref="Q63:X63"/>
    <mergeCell ref="AH63:AO63"/>
    <mergeCell ref="AH64:AO64"/>
    <mergeCell ref="Q65:X65"/>
    <mergeCell ref="Q70:X70"/>
    <mergeCell ref="AH70:AO70"/>
    <mergeCell ref="P71:X71"/>
    <mergeCell ref="AG71:AO71"/>
    <mergeCell ref="AH65:AO65"/>
    <mergeCell ref="AH67:AO67"/>
    <mergeCell ref="Q68:X68"/>
    <mergeCell ref="AH68:AO68"/>
    <mergeCell ref="Q69:X69"/>
    <mergeCell ref="AH69:AO69"/>
    <mergeCell ref="P73:X73"/>
    <mergeCell ref="P76:X76"/>
    <mergeCell ref="AA76:AB76"/>
    <mergeCell ref="B87:C87"/>
    <mergeCell ref="B88:C88"/>
    <mergeCell ref="AI84:AJ84"/>
    <mergeCell ref="AI85:AJ85"/>
    <mergeCell ref="AI86:AJ86"/>
    <mergeCell ref="P84:R84"/>
    <mergeCell ref="T84:U84"/>
    <mergeCell ref="X84:Y84"/>
    <mergeCell ref="AG84:AH84"/>
    <mergeCell ref="P85:R85"/>
    <mergeCell ref="P83:R83"/>
    <mergeCell ref="T83:U83"/>
    <mergeCell ref="X83:AA83"/>
    <mergeCell ref="AG83:AH83"/>
    <mergeCell ref="AG86:AH86"/>
    <mergeCell ref="AG73:AO73"/>
    <mergeCell ref="AO86:AP86"/>
    <mergeCell ref="P87:R87"/>
    <mergeCell ref="AG87:AH87"/>
    <mergeCell ref="P88:R88"/>
    <mergeCell ref="AG88:AH88"/>
    <mergeCell ref="AG76:AO76"/>
    <mergeCell ref="AK85:AL85"/>
    <mergeCell ref="AK86:AL86"/>
    <mergeCell ref="AK84:AL84"/>
    <mergeCell ref="AK83:AL83"/>
    <mergeCell ref="AG77:AO77"/>
    <mergeCell ref="P79:X79"/>
    <mergeCell ref="AG79:AO79"/>
    <mergeCell ref="AI88:AJ88"/>
    <mergeCell ref="AI87:AJ87"/>
    <mergeCell ref="AP84:AQ84"/>
    <mergeCell ref="AQ86:AS86"/>
    <mergeCell ref="T85:U85"/>
    <mergeCell ref="AG85:AH85"/>
    <mergeCell ref="P86:R86"/>
    <mergeCell ref="T86:U86"/>
    <mergeCell ref="W86:X86"/>
    <mergeCell ref="Y86:AA86"/>
    <mergeCell ref="A3:M3"/>
    <mergeCell ref="P3:AD3"/>
    <mergeCell ref="AG3:AU3"/>
    <mergeCell ref="A4:M4"/>
    <mergeCell ref="P4:AD4"/>
    <mergeCell ref="AG4:AU4"/>
    <mergeCell ref="H5:M5"/>
    <mergeCell ref="P5:Q5"/>
    <mergeCell ref="R5:V5"/>
    <mergeCell ref="X5:AD5"/>
    <mergeCell ref="AG5:AH5"/>
    <mergeCell ref="AI5:AM5"/>
    <mergeCell ref="AO5:AU5"/>
    <mergeCell ref="A5:B5"/>
    <mergeCell ref="C5:F5"/>
    <mergeCell ref="P6:Q6"/>
    <mergeCell ref="R6:AD6"/>
    <mergeCell ref="AG6:AH6"/>
    <mergeCell ref="AI6:AU6"/>
    <mergeCell ref="C7:M7"/>
    <mergeCell ref="P7:Q7"/>
    <mergeCell ref="R7:AD7"/>
    <mergeCell ref="AG7:AH7"/>
    <mergeCell ref="AI7:AU7"/>
    <mergeCell ref="P8:Q8"/>
    <mergeCell ref="R8:AD8"/>
    <mergeCell ref="AG8:AH8"/>
    <mergeCell ref="AI8:AU8"/>
    <mergeCell ref="A10:M10"/>
    <mergeCell ref="P10:AD10"/>
    <mergeCell ref="AG10:AU10"/>
    <mergeCell ref="R11:S11"/>
    <mergeCell ref="AI11:AJ11"/>
    <mergeCell ref="R12:S12"/>
    <mergeCell ref="AI12:AJ12"/>
    <mergeCell ref="R13:S13"/>
    <mergeCell ref="AI13:AJ13"/>
    <mergeCell ref="R14:S14"/>
    <mergeCell ref="AI14:AJ14"/>
    <mergeCell ref="R15:S15"/>
    <mergeCell ref="AI15:AJ15"/>
    <mergeCell ref="R16:S16"/>
    <mergeCell ref="AI16:AJ16"/>
    <mergeCell ref="AR84:AS84"/>
    <mergeCell ref="AI82:AJ82"/>
    <mergeCell ref="AK82:AL82"/>
    <mergeCell ref="P82:R82"/>
    <mergeCell ref="T82:U82"/>
    <mergeCell ref="X82:Y82"/>
    <mergeCell ref="AG82:AH82"/>
    <mergeCell ref="AP82:AQ82"/>
    <mergeCell ref="AP83:AS83"/>
    <mergeCell ref="AI83:AJ83"/>
  </mergeCells>
  <conditionalFormatting sqref="AU1:AU1048576">
    <cfRule type="cellIs" dxfId="112" priority="3" operator="lessThanOrEqual">
      <formula>-10000</formula>
    </cfRule>
  </conditionalFormatting>
  <dataValidations count="1">
    <dataValidation allowBlank="1" showErrorMessage="1" sqref="R18:S18 C18:D18" xr:uid="{3F6C6B57-418F-4CF6-96A9-88CDDFDC84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545B-4C2C-4857-B24E-D9177DAA33D3}">
  <sheetPr>
    <tabColor theme="4"/>
  </sheetPr>
  <dimension ref="A1:EB232"/>
  <sheetViews>
    <sheetView showGridLines="0" zoomScale="60" zoomScaleNormal="60" workbookViewId="0">
      <selection activeCell="BR24" sqref="BR24"/>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49" width="0" style="3" hidden="1" customWidth="1"/>
    <col min="50" max="50" width="4.1796875" style="3" hidden="1" customWidth="1"/>
    <col min="51" max="51" width="21.6328125" style="3" hidden="1" customWidth="1"/>
    <col min="52" max="52" width="0" style="3" hidden="1" customWidth="1"/>
    <col min="53" max="53" width="16.08984375" style="3" hidden="1" customWidth="1"/>
    <col min="54" max="54" width="16.54296875" style="3" hidden="1" customWidth="1"/>
    <col min="55" max="55" width="13.26953125" style="3" hidden="1" customWidth="1"/>
    <col min="56" max="56" width="28.81640625" style="3" hidden="1" customWidth="1"/>
    <col min="57" max="57" width="14.453125" style="3" hidden="1" customWidth="1"/>
    <col min="58" max="58" width="17.36328125" style="3" hidden="1" customWidth="1"/>
    <col min="59" max="59" width="24.453125" style="3" hidden="1" customWidth="1"/>
    <col min="60" max="62" width="22.90625" style="3" hidden="1" customWidth="1"/>
    <col min="63" max="63" width="31.26953125" style="3" hidden="1" customWidth="1"/>
    <col min="64" max="64" width="0" style="3" hidden="1" customWidth="1"/>
    <col min="65" max="16384" width="8.54296875" style="3"/>
  </cols>
  <sheetData>
    <row r="1" spans="1:63" x14ac:dyDescent="0.35">
      <c r="F1" s="3"/>
      <c r="G1" s="3"/>
    </row>
    <row r="2" spans="1:63" ht="16" thickBot="1" x14ac:dyDescent="0.4">
      <c r="F2" s="3"/>
      <c r="G2" s="3"/>
    </row>
    <row r="3" spans="1:63" s="91" customFormat="1" x14ac:dyDescent="0.35">
      <c r="A3" s="737" t="s">
        <v>77</v>
      </c>
      <c r="B3" s="738"/>
      <c r="C3" s="738"/>
      <c r="D3" s="738"/>
      <c r="E3" s="738"/>
      <c r="F3" s="738"/>
      <c r="G3" s="738"/>
      <c r="H3" s="738"/>
      <c r="I3" s="738"/>
      <c r="J3" s="738"/>
      <c r="K3" s="738"/>
      <c r="L3" s="738"/>
      <c r="M3" s="739"/>
      <c r="P3" s="715" t="s">
        <v>208</v>
      </c>
      <c r="Q3" s="716"/>
      <c r="R3" s="716"/>
      <c r="S3" s="716"/>
      <c r="T3" s="716"/>
      <c r="U3" s="716"/>
      <c r="V3" s="716"/>
      <c r="W3" s="716"/>
      <c r="X3" s="716"/>
      <c r="Y3" s="716"/>
      <c r="Z3" s="716"/>
      <c r="AA3" s="716"/>
      <c r="AB3" s="716"/>
      <c r="AC3" s="716"/>
      <c r="AD3" s="717"/>
      <c r="AG3" s="734" t="s">
        <v>209</v>
      </c>
      <c r="AH3" s="735"/>
      <c r="AI3" s="735"/>
      <c r="AJ3" s="735"/>
      <c r="AK3" s="735"/>
      <c r="AL3" s="735"/>
      <c r="AM3" s="735"/>
      <c r="AN3" s="735"/>
      <c r="AO3" s="735"/>
      <c r="AP3" s="735"/>
      <c r="AQ3" s="735"/>
      <c r="AR3" s="735"/>
      <c r="AS3" s="735"/>
      <c r="AT3" s="735"/>
      <c r="AU3" s="736"/>
      <c r="AW3" s="413"/>
      <c r="AX3" s="700" t="s">
        <v>322</v>
      </c>
      <c r="AY3" s="701"/>
      <c r="AZ3" s="701"/>
      <c r="BA3" s="701"/>
      <c r="BB3" s="701"/>
      <c r="BC3" s="701"/>
      <c r="BD3" s="701"/>
      <c r="BE3" s="701"/>
      <c r="BF3" s="701"/>
      <c r="BG3" s="701"/>
      <c r="BH3" s="701"/>
      <c r="BI3" s="701"/>
      <c r="BJ3" s="701"/>
      <c r="BK3" s="702"/>
    </row>
    <row r="4" spans="1:63" s="91" customFormat="1" x14ac:dyDescent="0.35">
      <c r="A4" s="574" t="s">
        <v>19</v>
      </c>
      <c r="B4" s="575"/>
      <c r="C4" s="575"/>
      <c r="D4" s="575"/>
      <c r="E4" s="575"/>
      <c r="F4" s="575"/>
      <c r="G4" s="575"/>
      <c r="H4" s="575"/>
      <c r="I4" s="575"/>
      <c r="J4" s="575"/>
      <c r="K4" s="575"/>
      <c r="L4" s="575"/>
      <c r="M4" s="641"/>
      <c r="P4" s="574" t="s">
        <v>48</v>
      </c>
      <c r="Q4" s="575"/>
      <c r="R4" s="575"/>
      <c r="S4" s="575"/>
      <c r="T4" s="575"/>
      <c r="U4" s="575"/>
      <c r="V4" s="575"/>
      <c r="W4" s="575"/>
      <c r="X4" s="575"/>
      <c r="Y4" s="575"/>
      <c r="Z4" s="575"/>
      <c r="AA4" s="575"/>
      <c r="AB4" s="575"/>
      <c r="AC4" s="575"/>
      <c r="AD4" s="641"/>
      <c r="AG4" s="574" t="s">
        <v>48</v>
      </c>
      <c r="AH4" s="575"/>
      <c r="AI4" s="575"/>
      <c r="AJ4" s="575"/>
      <c r="AK4" s="575"/>
      <c r="AL4" s="575"/>
      <c r="AM4" s="575"/>
      <c r="AN4" s="575"/>
      <c r="AO4" s="575"/>
      <c r="AP4" s="575"/>
      <c r="AQ4" s="575"/>
      <c r="AR4" s="575"/>
      <c r="AS4" s="575"/>
      <c r="AT4" s="575"/>
      <c r="AU4" s="641"/>
      <c r="AW4" s="413"/>
      <c r="AX4" s="628" t="s">
        <v>21</v>
      </c>
      <c r="AY4" s="576"/>
      <c r="AZ4" s="576"/>
      <c r="BA4" s="576"/>
      <c r="BB4" s="576"/>
      <c r="BC4" s="576"/>
      <c r="BD4" s="576"/>
      <c r="BE4" s="576"/>
      <c r="BF4" s="576"/>
      <c r="BG4" s="576"/>
      <c r="BH4" s="576"/>
      <c r="BI4" s="576"/>
      <c r="BJ4" s="576"/>
      <c r="BK4" s="629"/>
    </row>
    <row r="5" spans="1:63" s="91" customFormat="1" x14ac:dyDescent="0.35">
      <c r="A5" s="574" t="s">
        <v>210</v>
      </c>
      <c r="B5" s="575"/>
      <c r="C5" s="622"/>
      <c r="D5" s="622"/>
      <c r="E5" s="622"/>
      <c r="F5" s="622"/>
      <c r="G5" s="95" t="s">
        <v>211</v>
      </c>
      <c r="H5" s="622"/>
      <c r="I5" s="622"/>
      <c r="J5" s="622"/>
      <c r="K5" s="622"/>
      <c r="L5" s="622"/>
      <c r="M5" s="630"/>
      <c r="P5" s="574" t="s">
        <v>210</v>
      </c>
      <c r="Q5" s="575"/>
      <c r="R5" s="622"/>
      <c r="S5" s="622"/>
      <c r="T5" s="622"/>
      <c r="U5" s="622"/>
      <c r="V5" s="622"/>
      <c r="W5" s="95" t="s">
        <v>211</v>
      </c>
      <c r="X5" s="622"/>
      <c r="Y5" s="622"/>
      <c r="Z5" s="622"/>
      <c r="AA5" s="622"/>
      <c r="AB5" s="622"/>
      <c r="AC5" s="622"/>
      <c r="AD5" s="630"/>
      <c r="AG5" s="574" t="s">
        <v>210</v>
      </c>
      <c r="AH5" s="575"/>
      <c r="AI5" s="622"/>
      <c r="AJ5" s="622"/>
      <c r="AK5" s="622"/>
      <c r="AL5" s="622"/>
      <c r="AM5" s="622"/>
      <c r="AN5" s="95" t="s">
        <v>211</v>
      </c>
      <c r="AO5" s="622"/>
      <c r="AP5" s="622"/>
      <c r="AQ5" s="622"/>
      <c r="AR5" s="622"/>
      <c r="AS5" s="622"/>
      <c r="AT5" s="622"/>
      <c r="AU5" s="630"/>
      <c r="AW5" s="413"/>
      <c r="AX5" s="574" t="s">
        <v>326</v>
      </c>
      <c r="AY5" s="575"/>
      <c r="AZ5" s="575"/>
      <c r="BA5" s="622"/>
      <c r="BB5" s="622"/>
      <c r="BC5" s="622"/>
      <c r="BD5" s="622"/>
      <c r="BE5" s="95" t="s">
        <v>327</v>
      </c>
      <c r="BF5" s="622"/>
      <c r="BG5" s="622"/>
      <c r="BH5" s="622"/>
      <c r="BI5" s="622"/>
      <c r="BJ5" s="622"/>
      <c r="BK5" s="630"/>
    </row>
    <row r="6" spans="1:63" s="25" customFormat="1" x14ac:dyDescent="0.35">
      <c r="A6" s="574" t="s">
        <v>5</v>
      </c>
      <c r="B6" s="575"/>
      <c r="C6" s="623">
        <f>'Cumulative Budget'!E5</f>
        <v>0</v>
      </c>
      <c r="D6" s="623"/>
      <c r="E6" s="623"/>
      <c r="F6" s="623"/>
      <c r="G6" s="623"/>
      <c r="H6" s="623"/>
      <c r="I6" s="623"/>
      <c r="J6" s="623"/>
      <c r="K6" s="623"/>
      <c r="L6" s="623"/>
      <c r="M6" s="631"/>
      <c r="P6" s="574" t="s">
        <v>5</v>
      </c>
      <c r="Q6" s="575"/>
      <c r="R6" s="623">
        <f>'Cumulative Budget'!E5</f>
        <v>0</v>
      </c>
      <c r="S6" s="623"/>
      <c r="T6" s="623"/>
      <c r="U6" s="623"/>
      <c r="V6" s="623"/>
      <c r="W6" s="623"/>
      <c r="X6" s="623"/>
      <c r="Y6" s="623"/>
      <c r="Z6" s="623"/>
      <c r="AA6" s="623"/>
      <c r="AB6" s="623"/>
      <c r="AC6" s="623"/>
      <c r="AD6" s="631"/>
      <c r="AG6" s="574" t="s">
        <v>5</v>
      </c>
      <c r="AH6" s="575"/>
      <c r="AI6" s="623">
        <f>'Cumulative Budget'!E5</f>
        <v>0</v>
      </c>
      <c r="AJ6" s="623"/>
      <c r="AK6" s="623"/>
      <c r="AL6" s="623"/>
      <c r="AM6" s="623"/>
      <c r="AN6" s="623"/>
      <c r="AO6" s="623"/>
      <c r="AP6" s="623"/>
      <c r="AQ6" s="623"/>
      <c r="AR6" s="623"/>
      <c r="AS6" s="623"/>
      <c r="AT6" s="623"/>
      <c r="AU6" s="631"/>
      <c r="AW6" s="414"/>
      <c r="AX6" s="574" t="s">
        <v>5</v>
      </c>
      <c r="AY6" s="575"/>
      <c r="AZ6" s="575"/>
      <c r="BA6" s="623">
        <f>'Cumulative Budget'!E5</f>
        <v>0</v>
      </c>
      <c r="BB6" s="623"/>
      <c r="BC6" s="623"/>
      <c r="BD6" s="623"/>
      <c r="BE6" s="623"/>
      <c r="BF6" s="623"/>
      <c r="BG6" s="623"/>
      <c r="BH6" s="623"/>
      <c r="BI6" s="623"/>
      <c r="BJ6" s="623"/>
      <c r="BK6" s="631"/>
    </row>
    <row r="7" spans="1:63" s="25" customFormat="1" x14ac:dyDescent="0.35">
      <c r="A7" s="574" t="s">
        <v>82</v>
      </c>
      <c r="B7" s="575"/>
      <c r="C7" s="623">
        <f>'Cumulative Budget'!E6</f>
        <v>0</v>
      </c>
      <c r="D7" s="623"/>
      <c r="E7" s="623"/>
      <c r="F7" s="623"/>
      <c r="G7" s="623"/>
      <c r="H7" s="623"/>
      <c r="I7" s="623"/>
      <c r="J7" s="623"/>
      <c r="K7" s="623"/>
      <c r="L7" s="623"/>
      <c r="M7" s="631"/>
      <c r="P7" s="574" t="s">
        <v>82</v>
      </c>
      <c r="Q7" s="575"/>
      <c r="R7" s="623">
        <f>'Cumulative Budget'!E6</f>
        <v>0</v>
      </c>
      <c r="S7" s="623"/>
      <c r="T7" s="623"/>
      <c r="U7" s="623"/>
      <c r="V7" s="623"/>
      <c r="W7" s="623"/>
      <c r="X7" s="623"/>
      <c r="Y7" s="623"/>
      <c r="Z7" s="623"/>
      <c r="AA7" s="623"/>
      <c r="AB7" s="623"/>
      <c r="AC7" s="623"/>
      <c r="AD7" s="631"/>
      <c r="AG7" s="574" t="s">
        <v>82</v>
      </c>
      <c r="AH7" s="575"/>
      <c r="AI7" s="623">
        <f>'Cumulative Budget'!E6</f>
        <v>0</v>
      </c>
      <c r="AJ7" s="623"/>
      <c r="AK7" s="623"/>
      <c r="AL7" s="623"/>
      <c r="AM7" s="623"/>
      <c r="AN7" s="623"/>
      <c r="AO7" s="623"/>
      <c r="AP7" s="623"/>
      <c r="AQ7" s="623"/>
      <c r="AR7" s="623"/>
      <c r="AS7" s="623"/>
      <c r="AT7" s="623"/>
      <c r="AU7" s="631"/>
      <c r="AW7" s="414"/>
      <c r="AX7" s="574" t="s">
        <v>82</v>
      </c>
      <c r="AY7" s="575"/>
      <c r="AZ7" s="575"/>
      <c r="BA7" s="623">
        <f>'Cumulative Budget'!E6</f>
        <v>0</v>
      </c>
      <c r="BB7" s="623"/>
      <c r="BC7" s="623"/>
      <c r="BD7" s="623"/>
      <c r="BE7" s="623"/>
      <c r="BF7" s="623"/>
      <c r="BG7" s="623"/>
      <c r="BH7" s="623"/>
      <c r="BI7" s="623"/>
      <c r="BJ7" s="623"/>
      <c r="BK7" s="631"/>
    </row>
    <row r="8" spans="1:63" s="25" customFormat="1" ht="16" thickBot="1" x14ac:dyDescent="0.4">
      <c r="A8" s="634" t="s">
        <v>7</v>
      </c>
      <c r="B8" s="635"/>
      <c r="C8" s="636">
        <f>'Cumulative Budget'!E7</f>
        <v>0</v>
      </c>
      <c r="D8" s="636"/>
      <c r="E8" s="636"/>
      <c r="F8" s="636"/>
      <c r="G8" s="636"/>
      <c r="H8" s="636"/>
      <c r="I8" s="636"/>
      <c r="J8" s="636"/>
      <c r="K8" s="636"/>
      <c r="L8" s="636"/>
      <c r="M8" s="637"/>
      <c r="P8" s="634" t="s">
        <v>7</v>
      </c>
      <c r="Q8" s="635"/>
      <c r="R8" s="636">
        <f>'Cumulative Budget'!E7</f>
        <v>0</v>
      </c>
      <c r="S8" s="636"/>
      <c r="T8" s="636"/>
      <c r="U8" s="636"/>
      <c r="V8" s="636"/>
      <c r="W8" s="636"/>
      <c r="X8" s="636"/>
      <c r="Y8" s="636"/>
      <c r="Z8" s="636"/>
      <c r="AA8" s="636"/>
      <c r="AB8" s="636"/>
      <c r="AC8" s="636"/>
      <c r="AD8" s="637"/>
      <c r="AG8" s="634" t="s">
        <v>7</v>
      </c>
      <c r="AH8" s="635"/>
      <c r="AI8" s="636">
        <f>'Cumulative Budget'!E7</f>
        <v>0</v>
      </c>
      <c r="AJ8" s="636"/>
      <c r="AK8" s="636"/>
      <c r="AL8" s="636"/>
      <c r="AM8" s="636"/>
      <c r="AN8" s="636"/>
      <c r="AO8" s="636"/>
      <c r="AP8" s="636"/>
      <c r="AQ8" s="636"/>
      <c r="AR8" s="636"/>
      <c r="AS8" s="636"/>
      <c r="AT8" s="636"/>
      <c r="AU8" s="637"/>
      <c r="AW8" s="414"/>
      <c r="AX8" s="634" t="s">
        <v>7</v>
      </c>
      <c r="AY8" s="635"/>
      <c r="AZ8" s="635"/>
      <c r="BA8" s="703">
        <f>'Cumulative Budget'!E7</f>
        <v>0</v>
      </c>
      <c r="BB8" s="703"/>
      <c r="BC8" s="703"/>
      <c r="BD8" s="703"/>
      <c r="BE8" s="703"/>
      <c r="BF8" s="703"/>
      <c r="BG8" s="703"/>
      <c r="BH8" s="703"/>
      <c r="BI8" s="703"/>
      <c r="BJ8" s="703"/>
      <c r="BK8" s="704"/>
    </row>
    <row r="9" spans="1:63" ht="16" thickBot="1" x14ac:dyDescent="0.4">
      <c r="F9" s="3"/>
      <c r="G9" s="3"/>
      <c r="AX9" s="37"/>
      <c r="BA9" s="395"/>
      <c r="BB9" s="395"/>
      <c r="BC9" s="395"/>
      <c r="BD9" s="395"/>
      <c r="BE9" s="395"/>
      <c r="BF9" s="395"/>
      <c r="BG9" s="395"/>
      <c r="BH9" s="395"/>
      <c r="BI9" s="395"/>
      <c r="BJ9" s="395"/>
      <c r="BK9" s="395"/>
    </row>
    <row r="10" spans="1:63" s="20" customFormat="1" x14ac:dyDescent="0.35">
      <c r="A10" s="580" t="s">
        <v>83</v>
      </c>
      <c r="B10" s="581"/>
      <c r="C10" s="581"/>
      <c r="D10" s="581"/>
      <c r="E10" s="581"/>
      <c r="F10" s="581"/>
      <c r="G10" s="581"/>
      <c r="H10" s="581"/>
      <c r="I10" s="581"/>
      <c r="J10" s="581"/>
      <c r="K10" s="581"/>
      <c r="L10" s="581"/>
      <c r="M10" s="638"/>
      <c r="P10" s="580" t="s">
        <v>83</v>
      </c>
      <c r="Q10" s="581"/>
      <c r="R10" s="581"/>
      <c r="S10" s="581"/>
      <c r="T10" s="581"/>
      <c r="U10" s="581"/>
      <c r="V10" s="581"/>
      <c r="W10" s="581"/>
      <c r="X10" s="581"/>
      <c r="Y10" s="581"/>
      <c r="Z10" s="581"/>
      <c r="AA10" s="581"/>
      <c r="AB10" s="581"/>
      <c r="AC10" s="581"/>
      <c r="AD10" s="638"/>
      <c r="AG10" s="580" t="s">
        <v>83</v>
      </c>
      <c r="AH10" s="581"/>
      <c r="AI10" s="581"/>
      <c r="AJ10" s="581"/>
      <c r="AK10" s="581"/>
      <c r="AL10" s="581"/>
      <c r="AM10" s="581"/>
      <c r="AN10" s="581"/>
      <c r="AO10" s="581"/>
      <c r="AP10" s="581"/>
      <c r="AQ10" s="581"/>
      <c r="AR10" s="581"/>
      <c r="AS10" s="581"/>
      <c r="AT10" s="581"/>
      <c r="AU10" s="638"/>
      <c r="AX10" s="580" t="s">
        <v>83</v>
      </c>
      <c r="AY10" s="581"/>
      <c r="AZ10" s="581"/>
      <c r="BA10" s="581"/>
      <c r="BB10" s="581"/>
      <c r="BC10" s="581"/>
      <c r="BD10" s="581"/>
      <c r="BE10" s="581"/>
      <c r="BF10" s="581"/>
      <c r="BG10" s="581"/>
      <c r="BH10" s="581"/>
      <c r="BI10" s="581"/>
      <c r="BJ10" s="581"/>
      <c r="BK10" s="638"/>
    </row>
    <row r="11" spans="1:63" s="20" customFormat="1" ht="31" x14ac:dyDescent="0.35">
      <c r="A11" s="98"/>
      <c r="B11" s="96" t="s">
        <v>84</v>
      </c>
      <c r="C11" s="576" t="s">
        <v>85</v>
      </c>
      <c r="D11" s="576"/>
      <c r="E11" s="83" t="s">
        <v>86</v>
      </c>
      <c r="F11" s="96" t="s">
        <v>87</v>
      </c>
      <c r="G11" s="96" t="s">
        <v>88</v>
      </c>
      <c r="H11" s="101" t="s">
        <v>89</v>
      </c>
      <c r="I11" s="96" t="s">
        <v>90</v>
      </c>
      <c r="J11" s="83" t="s">
        <v>91</v>
      </c>
      <c r="K11" s="101" t="s">
        <v>92</v>
      </c>
      <c r="L11" s="96" t="s">
        <v>93</v>
      </c>
      <c r="M11" s="38" t="s">
        <v>94</v>
      </c>
      <c r="P11" s="98"/>
      <c r="Q11" s="96" t="s">
        <v>84</v>
      </c>
      <c r="R11" s="576" t="s">
        <v>85</v>
      </c>
      <c r="S11" s="576"/>
      <c r="T11" s="83" t="s">
        <v>86</v>
      </c>
      <c r="U11" s="28" t="s">
        <v>200</v>
      </c>
      <c r="V11" s="83" t="s">
        <v>87</v>
      </c>
      <c r="W11" s="83" t="s">
        <v>88</v>
      </c>
      <c r="X11" s="28" t="s">
        <v>89</v>
      </c>
      <c r="Y11" s="96" t="s">
        <v>90</v>
      </c>
      <c r="Z11" s="83" t="s">
        <v>91</v>
      </c>
      <c r="AA11" s="28" t="s">
        <v>92</v>
      </c>
      <c r="AB11" s="83" t="s">
        <v>93</v>
      </c>
      <c r="AC11" s="28" t="s">
        <v>94</v>
      </c>
      <c r="AD11" s="35" t="s">
        <v>95</v>
      </c>
      <c r="AG11" s="98"/>
      <c r="AH11" s="96" t="s">
        <v>84</v>
      </c>
      <c r="AI11" s="576" t="s">
        <v>85</v>
      </c>
      <c r="AJ11" s="576"/>
      <c r="AK11" s="83" t="s">
        <v>86</v>
      </c>
      <c r="AL11" s="28" t="s">
        <v>200</v>
      </c>
      <c r="AM11" s="83" t="s">
        <v>87</v>
      </c>
      <c r="AN11" s="83" t="s">
        <v>88</v>
      </c>
      <c r="AO11" s="28" t="s">
        <v>89</v>
      </c>
      <c r="AP11" s="96" t="s">
        <v>90</v>
      </c>
      <c r="AQ11" s="83" t="s">
        <v>91</v>
      </c>
      <c r="AR11" s="28" t="s">
        <v>92</v>
      </c>
      <c r="AS11" s="83" t="s">
        <v>93</v>
      </c>
      <c r="AT11" s="28" t="s">
        <v>96</v>
      </c>
      <c r="AU11" s="35" t="s">
        <v>212</v>
      </c>
      <c r="AX11" s="660" t="s">
        <v>84</v>
      </c>
      <c r="AY11" s="624"/>
      <c r="AZ11" s="624"/>
      <c r="BA11" s="624" t="s">
        <v>85</v>
      </c>
      <c r="BB11" s="624"/>
      <c r="BC11" s="196" t="s">
        <v>86</v>
      </c>
      <c r="BD11" s="196" t="s">
        <v>87</v>
      </c>
      <c r="BE11" s="196" t="s">
        <v>88</v>
      </c>
      <c r="BF11" s="197" t="s">
        <v>89</v>
      </c>
      <c r="BG11" s="195" t="s">
        <v>90</v>
      </c>
      <c r="BH11" s="196" t="s">
        <v>91</v>
      </c>
      <c r="BI11" s="197" t="s">
        <v>92</v>
      </c>
      <c r="BJ11" s="196" t="s">
        <v>93</v>
      </c>
      <c r="BK11" s="198" t="s">
        <v>249</v>
      </c>
    </row>
    <row r="12" spans="1:63" x14ac:dyDescent="0.35">
      <c r="A12" s="128">
        <v>1</v>
      </c>
      <c r="B12" s="392">
        <f>'Year 5'!B12</f>
        <v>0</v>
      </c>
      <c r="C12" s="575">
        <f>'Year 5'!C12</f>
        <v>0</v>
      </c>
      <c r="D12" s="575"/>
      <c r="E12" s="95">
        <f>'Year 5'!E12</f>
        <v>0</v>
      </c>
      <c r="F12" s="12">
        <v>0</v>
      </c>
      <c r="G12" s="12">
        <v>0</v>
      </c>
      <c r="H12" s="13">
        <f>SUM(F12:G12)</f>
        <v>0</v>
      </c>
      <c r="I12" s="12">
        <v>0</v>
      </c>
      <c r="J12" s="12">
        <v>0</v>
      </c>
      <c r="K12" s="13">
        <f>SUM(I12:J12)</f>
        <v>0</v>
      </c>
      <c r="L12" s="12">
        <v>0</v>
      </c>
      <c r="M12" s="14">
        <f>SUM(H12, K12, L12)</f>
        <v>0</v>
      </c>
      <c r="N12" s="5"/>
      <c r="P12" s="128">
        <v>1</v>
      </c>
      <c r="Q12" s="392">
        <f>'Year 5'!Q12</f>
        <v>0</v>
      </c>
      <c r="R12" s="572">
        <f>'Year 5'!R12</f>
        <v>0</v>
      </c>
      <c r="S12" s="572"/>
      <c r="T12" s="392">
        <f>'Year 5'!T12</f>
        <v>0</v>
      </c>
      <c r="U12" s="88">
        <f>'Year 5'!AU12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572">
        <f>IF($S$86&lt;&gt;0, R12, C12)</f>
        <v>0</v>
      </c>
      <c r="AJ12" s="572"/>
      <c r="AK12" s="392">
        <f>IF($S$86&lt;&gt;0, T12, E12)</f>
        <v>0</v>
      </c>
      <c r="AL12" s="69">
        <f>'Year 5'!AU12</f>
        <v>0</v>
      </c>
      <c r="AM12" s="12">
        <v>0</v>
      </c>
      <c r="AN12" s="12">
        <v>0</v>
      </c>
      <c r="AO12" s="41">
        <f>SUM(AM12:AN12)</f>
        <v>0</v>
      </c>
      <c r="AP12" s="12">
        <v>0</v>
      </c>
      <c r="AQ12" s="12">
        <v>0</v>
      </c>
      <c r="AR12" s="41">
        <f>SUM(AP12:AQ12)</f>
        <v>0</v>
      </c>
      <c r="AS12" s="12">
        <v>0</v>
      </c>
      <c r="AT12" s="41">
        <f>SUM(AO12, AR12, AS12)</f>
        <v>0</v>
      </c>
      <c r="AU12" s="42">
        <f>IF($S$86&lt;&gt;0, AC12+AL12-AT12, M12+AL12-AT12)</f>
        <v>0</v>
      </c>
      <c r="AX12" s="218">
        <v>1</v>
      </c>
      <c r="AY12" s="572"/>
      <c r="AZ12" s="572"/>
      <c r="BA12" s="572"/>
      <c r="BB12" s="572"/>
      <c r="BC12" s="392"/>
      <c r="BD12" s="12">
        <v>0</v>
      </c>
      <c r="BE12" s="12">
        <v>0</v>
      </c>
      <c r="BF12" s="410">
        <f>SUM(BD12:BE12)</f>
        <v>0</v>
      </c>
      <c r="BG12" s="139">
        <v>0</v>
      </c>
      <c r="BH12" s="12">
        <v>0</v>
      </c>
      <c r="BI12" s="410">
        <f>SUM(BG12:BH12)</f>
        <v>0</v>
      </c>
      <c r="BJ12" s="12">
        <v>0</v>
      </c>
      <c r="BK12" s="404">
        <f>SUM(BF12, BI12, BJ12)</f>
        <v>0</v>
      </c>
    </row>
    <row r="13" spans="1:63" x14ac:dyDescent="0.35">
      <c r="A13" s="128">
        <v>2</v>
      </c>
      <c r="B13" s="392">
        <f>'Year 5'!B13</f>
        <v>0</v>
      </c>
      <c r="C13" s="575">
        <f>'Year 5'!C13</f>
        <v>0</v>
      </c>
      <c r="D13" s="575"/>
      <c r="E13" s="95">
        <f>'Year 5'!E13</f>
        <v>0</v>
      </c>
      <c r="F13" s="12">
        <v>0</v>
      </c>
      <c r="G13" s="12">
        <v>0</v>
      </c>
      <c r="H13" s="13">
        <f t="shared" ref="H13:H18" si="1">SUM(F13:G13)</f>
        <v>0</v>
      </c>
      <c r="I13" s="12">
        <v>0</v>
      </c>
      <c r="J13" s="12">
        <v>0</v>
      </c>
      <c r="K13" s="13">
        <f t="shared" ref="K13:K18" si="2">SUM(I13:J13)</f>
        <v>0</v>
      </c>
      <c r="L13" s="12">
        <v>0</v>
      </c>
      <c r="M13" s="14">
        <f t="shared" ref="M13:M18" si="3">SUM(H13, K13, L13)</f>
        <v>0</v>
      </c>
      <c r="N13" s="5"/>
      <c r="P13" s="128">
        <v>2</v>
      </c>
      <c r="Q13" s="392">
        <f>'Year 5'!Q13</f>
        <v>0</v>
      </c>
      <c r="R13" s="572">
        <f>'Year 5'!R13</f>
        <v>0</v>
      </c>
      <c r="S13" s="572"/>
      <c r="T13" s="392">
        <f>'Year 5'!T13</f>
        <v>0</v>
      </c>
      <c r="U13" s="88">
        <f>'Year 5'!AU13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128">
        <v>2</v>
      </c>
      <c r="AH13" s="392">
        <f t="shared" ref="AH13:AH17" si="7">IF($S$86&lt;&gt;0, Q13, B13)</f>
        <v>0</v>
      </c>
      <c r="AI13" s="572">
        <f t="shared" ref="AI13:AI17" si="8">IF($S$86&lt;&gt;0, R13, C13)</f>
        <v>0</v>
      </c>
      <c r="AJ13" s="572"/>
      <c r="AK13" s="392">
        <f t="shared" ref="AK13:AK18" si="9">IF($S$86&lt;&gt;0, T13, E13)</f>
        <v>0</v>
      </c>
      <c r="AL13" s="69">
        <f>'Year 5'!AU13</f>
        <v>0</v>
      </c>
      <c r="AM13" s="12">
        <v>0</v>
      </c>
      <c r="AN13" s="12">
        <v>0</v>
      </c>
      <c r="AO13" s="41">
        <f t="shared" ref="AO13:AO18" si="10">SUM(AM13:AN13)</f>
        <v>0</v>
      </c>
      <c r="AP13" s="12">
        <v>0</v>
      </c>
      <c r="AQ13" s="12">
        <v>0</v>
      </c>
      <c r="AR13" s="41">
        <f t="shared" ref="AR13:AR18" si="11">SUM(AP13:AQ13)</f>
        <v>0</v>
      </c>
      <c r="AS13" s="12">
        <v>0</v>
      </c>
      <c r="AT13" s="41">
        <f t="shared" ref="AT13:AT18" si="12">SUM(AO13, AR13, AS13)</f>
        <v>0</v>
      </c>
      <c r="AU13" s="42">
        <f t="shared" ref="AU13:AU18" si="13">IF($S$86&lt;&gt;0, AC13+AL13-AT13, M13+AL13-AT13)</f>
        <v>0</v>
      </c>
      <c r="AX13" s="218">
        <v>2</v>
      </c>
      <c r="AY13" s="572"/>
      <c r="AZ13" s="572"/>
      <c r="BA13" s="572"/>
      <c r="BB13" s="572"/>
      <c r="BC13" s="392"/>
      <c r="BD13" s="12">
        <v>0</v>
      </c>
      <c r="BE13" s="12">
        <v>0</v>
      </c>
      <c r="BF13" s="410">
        <f t="shared" ref="BF13" si="14">SUM(BD13:BE13)</f>
        <v>0</v>
      </c>
      <c r="BG13" s="139">
        <v>0</v>
      </c>
      <c r="BH13" s="12">
        <v>0</v>
      </c>
      <c r="BI13" s="410">
        <f t="shared" ref="BI13:BI15" si="15">SUM(BG13:BH13)</f>
        <v>0</v>
      </c>
      <c r="BJ13" s="12">
        <v>0</v>
      </c>
      <c r="BK13" s="404">
        <f t="shared" ref="BK13:BK14" si="16">SUM(BF13, BI13, BJ13)</f>
        <v>0</v>
      </c>
    </row>
    <row r="14" spans="1:63" x14ac:dyDescent="0.35">
      <c r="A14" s="128">
        <v>3</v>
      </c>
      <c r="B14" s="392">
        <f>'Year 5'!B14</f>
        <v>0</v>
      </c>
      <c r="C14" s="575">
        <f>'Year 5'!C14</f>
        <v>0</v>
      </c>
      <c r="D14" s="575"/>
      <c r="E14" s="95">
        <f>'Year 5'!E14</f>
        <v>0</v>
      </c>
      <c r="F14" s="12">
        <v>0</v>
      </c>
      <c r="G14" s="12">
        <v>0</v>
      </c>
      <c r="H14" s="13">
        <f>SUM(F14:G14)</f>
        <v>0</v>
      </c>
      <c r="I14" s="12">
        <v>0</v>
      </c>
      <c r="J14" s="12">
        <v>0</v>
      </c>
      <c r="K14" s="13">
        <f t="shared" si="2"/>
        <v>0</v>
      </c>
      <c r="L14" s="12">
        <v>0</v>
      </c>
      <c r="M14" s="14">
        <f t="shared" si="3"/>
        <v>0</v>
      </c>
      <c r="N14" s="5"/>
      <c r="P14" s="128">
        <v>3</v>
      </c>
      <c r="Q14" s="392">
        <f>'Year 5'!Q14</f>
        <v>0</v>
      </c>
      <c r="R14" s="572">
        <f>'Year 5'!R14</f>
        <v>0</v>
      </c>
      <c r="S14" s="572"/>
      <c r="T14" s="392">
        <f>'Year 5'!T14</f>
        <v>0</v>
      </c>
      <c r="U14" s="88">
        <f>'Year 5'!AU14</f>
        <v>0</v>
      </c>
      <c r="V14" s="12">
        <v>0</v>
      </c>
      <c r="W14" s="12">
        <v>0</v>
      </c>
      <c r="X14" s="57">
        <f t="shared" si="4"/>
        <v>0</v>
      </c>
      <c r="Y14" s="12">
        <v>0</v>
      </c>
      <c r="Z14" s="12">
        <v>0</v>
      </c>
      <c r="AA14" s="57">
        <f>SUM(Y14:Z14)</f>
        <v>0</v>
      </c>
      <c r="AB14" s="12">
        <v>0</v>
      </c>
      <c r="AC14" s="57">
        <f t="shared" si="6"/>
        <v>0</v>
      </c>
      <c r="AD14" s="58">
        <f t="shared" si="0"/>
        <v>0</v>
      </c>
      <c r="AE14" s="5"/>
      <c r="AG14" s="128">
        <v>3</v>
      </c>
      <c r="AH14" s="392">
        <f t="shared" si="7"/>
        <v>0</v>
      </c>
      <c r="AI14" s="572">
        <f t="shared" si="8"/>
        <v>0</v>
      </c>
      <c r="AJ14" s="572"/>
      <c r="AK14" s="392">
        <f t="shared" si="9"/>
        <v>0</v>
      </c>
      <c r="AL14" s="69">
        <f>'Year 5'!AU14</f>
        <v>0</v>
      </c>
      <c r="AM14" s="12">
        <v>0</v>
      </c>
      <c r="AN14" s="12">
        <v>0</v>
      </c>
      <c r="AO14" s="41">
        <f t="shared" si="10"/>
        <v>0</v>
      </c>
      <c r="AP14" s="12">
        <v>0</v>
      </c>
      <c r="AQ14" s="12">
        <v>0</v>
      </c>
      <c r="AR14" s="41">
        <f t="shared" si="11"/>
        <v>0</v>
      </c>
      <c r="AS14" s="12">
        <v>0</v>
      </c>
      <c r="AT14" s="41">
        <f t="shared" si="12"/>
        <v>0</v>
      </c>
      <c r="AU14" s="42">
        <f t="shared" si="13"/>
        <v>0</v>
      </c>
      <c r="AX14" s="218">
        <v>3</v>
      </c>
      <c r="AY14" s="572"/>
      <c r="AZ14" s="572"/>
      <c r="BA14" s="572"/>
      <c r="BB14" s="572"/>
      <c r="BC14" s="392"/>
      <c r="BD14" s="12">
        <v>0</v>
      </c>
      <c r="BE14" s="12">
        <v>0</v>
      </c>
      <c r="BF14" s="410">
        <f>SUM(BD14:BE14)</f>
        <v>0</v>
      </c>
      <c r="BG14" s="139">
        <v>0</v>
      </c>
      <c r="BH14" s="12">
        <v>0</v>
      </c>
      <c r="BI14" s="410">
        <f t="shared" si="15"/>
        <v>0</v>
      </c>
      <c r="BJ14" s="12">
        <v>0</v>
      </c>
      <c r="BK14" s="404">
        <f t="shared" si="16"/>
        <v>0</v>
      </c>
    </row>
    <row r="15" spans="1:63" x14ac:dyDescent="0.35">
      <c r="A15" s="128">
        <v>4</v>
      </c>
      <c r="B15" s="392">
        <f>'Year 5'!B15</f>
        <v>0</v>
      </c>
      <c r="C15" s="575">
        <f>'Year 5'!C15</f>
        <v>0</v>
      </c>
      <c r="D15" s="575"/>
      <c r="E15" s="95">
        <f>'Year 5'!E15</f>
        <v>0</v>
      </c>
      <c r="F15" s="12">
        <v>0</v>
      </c>
      <c r="G15" s="12">
        <v>0</v>
      </c>
      <c r="H15" s="13">
        <f>SUM(F15:G15)</f>
        <v>0</v>
      </c>
      <c r="I15" s="12">
        <v>0</v>
      </c>
      <c r="J15" s="12">
        <v>0</v>
      </c>
      <c r="K15" s="13">
        <f t="shared" si="2"/>
        <v>0</v>
      </c>
      <c r="L15" s="12">
        <v>0</v>
      </c>
      <c r="M15" s="14">
        <f t="shared" si="3"/>
        <v>0</v>
      </c>
      <c r="N15" s="5"/>
      <c r="P15" s="128">
        <v>4</v>
      </c>
      <c r="Q15" s="392">
        <f>'Year 5'!Q15</f>
        <v>0</v>
      </c>
      <c r="R15" s="572">
        <f>'Year 5'!R15</f>
        <v>0</v>
      </c>
      <c r="S15" s="572"/>
      <c r="T15" s="392">
        <f>'Year 5'!T15</f>
        <v>0</v>
      </c>
      <c r="U15" s="88">
        <f>'Year 5'!AU15</f>
        <v>0</v>
      </c>
      <c r="V15" s="12">
        <v>0</v>
      </c>
      <c r="W15" s="12">
        <v>0</v>
      </c>
      <c r="X15" s="57">
        <f t="shared" si="4"/>
        <v>0</v>
      </c>
      <c r="Y15" s="12">
        <v>0</v>
      </c>
      <c r="Z15" s="12">
        <v>0</v>
      </c>
      <c r="AA15" s="57">
        <f t="shared" si="5"/>
        <v>0</v>
      </c>
      <c r="AB15" s="12">
        <v>0</v>
      </c>
      <c r="AC15" s="57">
        <f t="shared" si="6"/>
        <v>0</v>
      </c>
      <c r="AD15" s="58">
        <f t="shared" si="0"/>
        <v>0</v>
      </c>
      <c r="AE15" s="5"/>
      <c r="AG15" s="128">
        <v>4</v>
      </c>
      <c r="AH15" s="392">
        <f t="shared" si="7"/>
        <v>0</v>
      </c>
      <c r="AI15" s="572">
        <f t="shared" si="8"/>
        <v>0</v>
      </c>
      <c r="AJ15" s="572"/>
      <c r="AK15" s="392">
        <f t="shared" si="9"/>
        <v>0</v>
      </c>
      <c r="AL15" s="69">
        <f>'Year 5'!AU15</f>
        <v>0</v>
      </c>
      <c r="AM15" s="12">
        <v>0</v>
      </c>
      <c r="AN15" s="12">
        <v>0</v>
      </c>
      <c r="AO15" s="41">
        <f t="shared" si="10"/>
        <v>0</v>
      </c>
      <c r="AP15" s="12">
        <v>0</v>
      </c>
      <c r="AQ15" s="12">
        <v>0</v>
      </c>
      <c r="AR15" s="41">
        <f t="shared" si="11"/>
        <v>0</v>
      </c>
      <c r="AS15" s="12">
        <v>0</v>
      </c>
      <c r="AT15" s="41">
        <f t="shared" si="12"/>
        <v>0</v>
      </c>
      <c r="AU15" s="42">
        <f t="shared" si="13"/>
        <v>0</v>
      </c>
      <c r="AX15" s="218">
        <v>4</v>
      </c>
      <c r="AY15" s="572"/>
      <c r="AZ15" s="572"/>
      <c r="BA15" s="572"/>
      <c r="BB15" s="572"/>
      <c r="BC15" s="392"/>
      <c r="BD15" s="12">
        <v>0</v>
      </c>
      <c r="BE15" s="12">
        <v>0</v>
      </c>
      <c r="BF15" s="410">
        <f t="shared" ref="BF15:BF18" si="17">SUM(BD15:BE15)</f>
        <v>0</v>
      </c>
      <c r="BG15" s="139">
        <v>0</v>
      </c>
      <c r="BH15" s="12">
        <v>0</v>
      </c>
      <c r="BI15" s="410">
        <f t="shared" si="15"/>
        <v>0</v>
      </c>
      <c r="BJ15" s="12">
        <v>0</v>
      </c>
      <c r="BK15" s="404">
        <f>SUM(BF15, BI15, BJ15)</f>
        <v>0</v>
      </c>
    </row>
    <row r="16" spans="1:63" x14ac:dyDescent="0.35">
      <c r="A16" s="128">
        <v>5</v>
      </c>
      <c r="B16" s="392">
        <f>'Year 5'!B16</f>
        <v>0</v>
      </c>
      <c r="C16" s="575">
        <f>'Year 5'!C16</f>
        <v>0</v>
      </c>
      <c r="D16" s="575"/>
      <c r="E16" s="95">
        <f>'Year 5'!E16</f>
        <v>0</v>
      </c>
      <c r="F16" s="12">
        <v>0</v>
      </c>
      <c r="G16" s="12">
        <v>0</v>
      </c>
      <c r="H16" s="13">
        <f t="shared" si="1"/>
        <v>0</v>
      </c>
      <c r="I16" s="12">
        <v>0</v>
      </c>
      <c r="J16" s="12">
        <v>0</v>
      </c>
      <c r="K16" s="13">
        <f>SUM(I16:J16)</f>
        <v>0</v>
      </c>
      <c r="L16" s="12">
        <v>0</v>
      </c>
      <c r="M16" s="14">
        <f t="shared" si="3"/>
        <v>0</v>
      </c>
      <c r="N16" s="5"/>
      <c r="P16" s="128">
        <v>5</v>
      </c>
      <c r="Q16" s="392">
        <f>'Year 5'!Q16</f>
        <v>0</v>
      </c>
      <c r="R16" s="572">
        <f>'Year 5'!R16</f>
        <v>0</v>
      </c>
      <c r="S16" s="572"/>
      <c r="T16" s="392">
        <f>'Year 5'!T16</f>
        <v>0</v>
      </c>
      <c r="U16" s="88">
        <f>'Year 5'!AU16</f>
        <v>0</v>
      </c>
      <c r="V16" s="12">
        <v>0</v>
      </c>
      <c r="W16" s="12">
        <v>0</v>
      </c>
      <c r="X16" s="57">
        <f t="shared" si="4"/>
        <v>0</v>
      </c>
      <c r="Y16" s="12">
        <v>0</v>
      </c>
      <c r="Z16" s="12">
        <v>0</v>
      </c>
      <c r="AA16" s="57">
        <f t="shared" si="5"/>
        <v>0</v>
      </c>
      <c r="AB16" s="12">
        <v>0</v>
      </c>
      <c r="AC16" s="57">
        <f t="shared" si="6"/>
        <v>0</v>
      </c>
      <c r="AD16" s="58">
        <f t="shared" si="0"/>
        <v>0</v>
      </c>
      <c r="AE16" s="5"/>
      <c r="AG16" s="128">
        <v>5</v>
      </c>
      <c r="AH16" s="392">
        <f t="shared" si="7"/>
        <v>0</v>
      </c>
      <c r="AI16" s="572">
        <f t="shared" si="8"/>
        <v>0</v>
      </c>
      <c r="AJ16" s="572"/>
      <c r="AK16" s="392">
        <f t="shared" si="9"/>
        <v>0</v>
      </c>
      <c r="AL16" s="69">
        <f>'Year 5'!AU16</f>
        <v>0</v>
      </c>
      <c r="AM16" s="12">
        <v>0</v>
      </c>
      <c r="AN16" s="12">
        <v>0</v>
      </c>
      <c r="AO16" s="41">
        <f t="shared" si="10"/>
        <v>0</v>
      </c>
      <c r="AP16" s="12">
        <v>0</v>
      </c>
      <c r="AQ16" s="12">
        <v>0</v>
      </c>
      <c r="AR16" s="41">
        <f>SUM(AP16:AQ16)</f>
        <v>0</v>
      </c>
      <c r="AS16" s="12">
        <v>0</v>
      </c>
      <c r="AT16" s="41">
        <f t="shared" si="12"/>
        <v>0</v>
      </c>
      <c r="AU16" s="42">
        <f t="shared" si="13"/>
        <v>0</v>
      </c>
      <c r="AX16" s="218">
        <v>5</v>
      </c>
      <c r="AY16" s="572"/>
      <c r="AZ16" s="572"/>
      <c r="BA16" s="572"/>
      <c r="BB16" s="572"/>
      <c r="BC16" s="392"/>
      <c r="BD16" s="12">
        <v>0</v>
      </c>
      <c r="BE16" s="12">
        <v>0</v>
      </c>
      <c r="BF16" s="410">
        <f t="shared" si="17"/>
        <v>0</v>
      </c>
      <c r="BG16" s="139">
        <v>0</v>
      </c>
      <c r="BH16" s="12">
        <v>0</v>
      </c>
      <c r="BI16" s="410">
        <f>SUM(BG16:BH16)</f>
        <v>0</v>
      </c>
      <c r="BJ16" s="12">
        <v>0</v>
      </c>
      <c r="BK16" s="404">
        <f t="shared" ref="BK16:BK18" si="18">SUM(BF16, BI16, BJ16)</f>
        <v>0</v>
      </c>
    </row>
    <row r="17" spans="1:64" x14ac:dyDescent="0.35">
      <c r="A17" s="128">
        <v>6</v>
      </c>
      <c r="B17" s="392">
        <f>'Year 5'!B17</f>
        <v>0</v>
      </c>
      <c r="C17" s="575">
        <f>'Year 5'!C17</f>
        <v>0</v>
      </c>
      <c r="D17" s="575"/>
      <c r="E17" s="95">
        <f>'Year 5'!E17</f>
        <v>0</v>
      </c>
      <c r="F17" s="12">
        <v>0</v>
      </c>
      <c r="G17" s="12">
        <v>0</v>
      </c>
      <c r="H17" s="13">
        <f t="shared" si="1"/>
        <v>0</v>
      </c>
      <c r="I17" s="12">
        <v>0</v>
      </c>
      <c r="J17" s="12">
        <v>0</v>
      </c>
      <c r="K17" s="13">
        <f t="shared" si="2"/>
        <v>0</v>
      </c>
      <c r="L17" s="12">
        <v>0</v>
      </c>
      <c r="M17" s="14">
        <f t="shared" si="3"/>
        <v>0</v>
      </c>
      <c r="N17" s="5"/>
      <c r="P17" s="128">
        <v>6</v>
      </c>
      <c r="Q17" s="392">
        <f>'Year 5'!Q17</f>
        <v>0</v>
      </c>
      <c r="R17" s="572">
        <f>'Year 5'!R17</f>
        <v>0</v>
      </c>
      <c r="S17" s="572"/>
      <c r="T17" s="392">
        <f>'Year 5'!T17</f>
        <v>0</v>
      </c>
      <c r="U17" s="88">
        <f>'Year 5'!AU17</f>
        <v>0</v>
      </c>
      <c r="V17" s="12">
        <v>0</v>
      </c>
      <c r="W17" s="12">
        <v>0</v>
      </c>
      <c r="X17" s="57">
        <f t="shared" si="4"/>
        <v>0</v>
      </c>
      <c r="Y17" s="12">
        <v>0</v>
      </c>
      <c r="Z17" s="12">
        <v>0</v>
      </c>
      <c r="AA17" s="57">
        <f t="shared" si="5"/>
        <v>0</v>
      </c>
      <c r="AB17" s="12">
        <v>0</v>
      </c>
      <c r="AC17" s="57">
        <f t="shared" si="6"/>
        <v>0</v>
      </c>
      <c r="AD17" s="58">
        <f t="shared" si="0"/>
        <v>0</v>
      </c>
      <c r="AE17" s="5"/>
      <c r="AG17" s="128">
        <v>6</v>
      </c>
      <c r="AH17" s="392">
        <f t="shared" si="7"/>
        <v>0</v>
      </c>
      <c r="AI17" s="572">
        <f t="shared" si="8"/>
        <v>0</v>
      </c>
      <c r="AJ17" s="572"/>
      <c r="AK17" s="392">
        <f t="shared" si="9"/>
        <v>0</v>
      </c>
      <c r="AL17" s="69">
        <f>'Year 5'!AU17</f>
        <v>0</v>
      </c>
      <c r="AM17" s="12">
        <v>0</v>
      </c>
      <c r="AN17" s="12">
        <v>0</v>
      </c>
      <c r="AO17" s="41">
        <f t="shared" si="10"/>
        <v>0</v>
      </c>
      <c r="AP17" s="12">
        <v>0</v>
      </c>
      <c r="AQ17" s="12">
        <v>0</v>
      </c>
      <c r="AR17" s="41">
        <f t="shared" si="11"/>
        <v>0</v>
      </c>
      <c r="AS17" s="12">
        <v>0</v>
      </c>
      <c r="AT17" s="41">
        <f t="shared" si="12"/>
        <v>0</v>
      </c>
      <c r="AU17" s="42">
        <f t="shared" si="13"/>
        <v>0</v>
      </c>
      <c r="AX17" s="218">
        <v>6</v>
      </c>
      <c r="AY17" s="572"/>
      <c r="AZ17" s="572"/>
      <c r="BA17" s="572"/>
      <c r="BB17" s="572"/>
      <c r="BC17" s="392"/>
      <c r="BD17" s="12">
        <v>0</v>
      </c>
      <c r="BE17" s="12">
        <v>0</v>
      </c>
      <c r="BF17" s="410">
        <f t="shared" si="17"/>
        <v>0</v>
      </c>
      <c r="BG17" s="139">
        <v>0</v>
      </c>
      <c r="BH17" s="12">
        <v>0</v>
      </c>
      <c r="BI17" s="410">
        <f t="shared" ref="BI17:BI18" si="19">SUM(BG17:BH17)</f>
        <v>0</v>
      </c>
      <c r="BJ17" s="12">
        <v>0</v>
      </c>
      <c r="BK17" s="404">
        <f t="shared" si="18"/>
        <v>0</v>
      </c>
    </row>
    <row r="18" spans="1:64" x14ac:dyDescent="0.35">
      <c r="A18" s="665" t="s">
        <v>98</v>
      </c>
      <c r="B18" s="623"/>
      <c r="C18" s="575">
        <f>'Year 5'!C18</f>
        <v>0</v>
      </c>
      <c r="D18" s="575"/>
      <c r="E18" s="95">
        <f>'Year 5'!E18</f>
        <v>0</v>
      </c>
      <c r="F18" s="12">
        <v>0</v>
      </c>
      <c r="G18" s="12">
        <v>0</v>
      </c>
      <c r="H18" s="13">
        <f t="shared" si="1"/>
        <v>0</v>
      </c>
      <c r="I18" s="12">
        <v>0</v>
      </c>
      <c r="J18" s="12">
        <v>0</v>
      </c>
      <c r="K18" s="13">
        <f t="shared" si="2"/>
        <v>0</v>
      </c>
      <c r="L18" s="12">
        <v>0</v>
      </c>
      <c r="M18" s="14">
        <f t="shared" si="3"/>
        <v>0</v>
      </c>
      <c r="N18" s="5"/>
      <c r="P18" s="665" t="s">
        <v>98</v>
      </c>
      <c r="Q18" s="623"/>
      <c r="R18" s="575">
        <v>0</v>
      </c>
      <c r="S18" s="575"/>
      <c r="T18" s="392">
        <f>'Year 5'!T18</f>
        <v>0</v>
      </c>
      <c r="U18" s="88">
        <f>'Year 5'!AU18</f>
        <v>0</v>
      </c>
      <c r="V18" s="12">
        <v>0</v>
      </c>
      <c r="W18" s="12">
        <v>0</v>
      </c>
      <c r="X18" s="57">
        <f t="shared" si="4"/>
        <v>0</v>
      </c>
      <c r="Y18" s="12">
        <v>0</v>
      </c>
      <c r="Z18" s="12">
        <v>0</v>
      </c>
      <c r="AA18" s="57">
        <f t="shared" si="5"/>
        <v>0</v>
      </c>
      <c r="AB18" s="12">
        <v>0</v>
      </c>
      <c r="AC18" s="57">
        <f t="shared" si="6"/>
        <v>0</v>
      </c>
      <c r="AD18" s="58">
        <f t="shared" si="0"/>
        <v>0</v>
      </c>
      <c r="AE18" s="5"/>
      <c r="AG18" s="665" t="s">
        <v>98</v>
      </c>
      <c r="AH18" s="623"/>
      <c r="AI18" s="572">
        <f>IF($S$86&lt;&gt;0, R18, C18)</f>
        <v>0</v>
      </c>
      <c r="AJ18" s="572"/>
      <c r="AK18" s="392">
        <f t="shared" si="9"/>
        <v>0</v>
      </c>
      <c r="AL18" s="69">
        <f>'Year 5'!AU18</f>
        <v>0</v>
      </c>
      <c r="AM18" s="12">
        <v>0</v>
      </c>
      <c r="AN18" s="12">
        <v>0</v>
      </c>
      <c r="AO18" s="41">
        <f t="shared" si="10"/>
        <v>0</v>
      </c>
      <c r="AP18" s="12">
        <v>0</v>
      </c>
      <c r="AQ18" s="12">
        <v>0</v>
      </c>
      <c r="AR18" s="41">
        <f t="shared" si="11"/>
        <v>0</v>
      </c>
      <c r="AS18" s="12">
        <v>0</v>
      </c>
      <c r="AT18" s="41">
        <f t="shared" si="12"/>
        <v>0</v>
      </c>
      <c r="AU18" s="42">
        <f t="shared" si="13"/>
        <v>0</v>
      </c>
      <c r="AX18" s="620" t="s">
        <v>98</v>
      </c>
      <c r="AY18" s="577"/>
      <c r="AZ18" s="577"/>
      <c r="BA18" s="572">
        <v>0</v>
      </c>
      <c r="BB18" s="572"/>
      <c r="BC18" s="392"/>
      <c r="BD18" s="12">
        <v>0</v>
      </c>
      <c r="BE18" s="12">
        <v>0</v>
      </c>
      <c r="BF18" s="410">
        <f t="shared" si="17"/>
        <v>0</v>
      </c>
      <c r="BG18" s="139">
        <v>0</v>
      </c>
      <c r="BH18" s="12">
        <v>0</v>
      </c>
      <c r="BI18" s="410">
        <f t="shared" si="19"/>
        <v>0</v>
      </c>
      <c r="BJ18" s="12">
        <v>0</v>
      </c>
      <c r="BK18" s="404">
        <f t="shared" si="18"/>
        <v>0</v>
      </c>
    </row>
    <row r="19" spans="1:64" ht="16" thickBot="1" x14ac:dyDescent="0.4">
      <c r="A19" s="694" t="s">
        <v>161</v>
      </c>
      <c r="B19" s="695"/>
      <c r="C19" s="695"/>
      <c r="D19" s="695"/>
      <c r="E19" s="696"/>
      <c r="F19" s="21">
        <f>SUM(F12:F18)</f>
        <v>0</v>
      </c>
      <c r="G19" s="21">
        <f>SUM(G12:G18)</f>
        <v>0</v>
      </c>
      <c r="H19" s="21">
        <f>SUM(H12:H18)</f>
        <v>0</v>
      </c>
      <c r="I19" s="21">
        <f t="shared" ref="I19:L19" si="20">SUM(I12:I18)</f>
        <v>0</v>
      </c>
      <c r="J19" s="21">
        <f t="shared" si="20"/>
        <v>0</v>
      </c>
      <c r="K19" s="21">
        <f t="shared" si="20"/>
        <v>0</v>
      </c>
      <c r="L19" s="21">
        <f t="shared" si="20"/>
        <v>0</v>
      </c>
      <c r="M19" s="15">
        <f>SUM(M12:M18)</f>
        <v>0</v>
      </c>
      <c r="N19" s="5"/>
      <c r="P19" s="694" t="s">
        <v>161</v>
      </c>
      <c r="Q19" s="695"/>
      <c r="R19" s="695"/>
      <c r="S19" s="695"/>
      <c r="T19" s="696"/>
      <c r="U19" s="64">
        <f>SUM(U12:U18)</f>
        <v>0</v>
      </c>
      <c r="V19" s="64">
        <f>SUM(V12:V18)</f>
        <v>0</v>
      </c>
      <c r="W19" s="64">
        <f>SUM(W12:W18)</f>
        <v>0</v>
      </c>
      <c r="X19" s="64">
        <f t="shared" ref="X19:AB19" si="21">SUM(X12:X18)</f>
        <v>0</v>
      </c>
      <c r="Y19" s="64">
        <f>SUM(Y12:Y18)</f>
        <v>0</v>
      </c>
      <c r="Z19" s="64">
        <f t="shared" si="21"/>
        <v>0</v>
      </c>
      <c r="AA19" s="64">
        <f>SUM(AA12:AA18)</f>
        <v>0</v>
      </c>
      <c r="AB19" s="64">
        <f t="shared" si="21"/>
        <v>0</v>
      </c>
      <c r="AC19" s="64">
        <f>SUM(AC12:AC18)</f>
        <v>0</v>
      </c>
      <c r="AD19" s="56">
        <f>SUM(AD12:AD18)</f>
        <v>0</v>
      </c>
      <c r="AE19" s="5"/>
      <c r="AG19" s="694" t="s">
        <v>161</v>
      </c>
      <c r="AH19" s="695"/>
      <c r="AI19" s="695"/>
      <c r="AJ19" s="695"/>
      <c r="AK19" s="696"/>
      <c r="AL19" s="39">
        <f>SUM(AL12:AL18)</f>
        <v>0</v>
      </c>
      <c r="AM19" s="39">
        <f>SUM(AM12:AM18)</f>
        <v>0</v>
      </c>
      <c r="AN19" s="39">
        <f>SUM(AN12:AN18)</f>
        <v>0</v>
      </c>
      <c r="AO19" s="39">
        <f>SUM(AO12:AO18)</f>
        <v>0</v>
      </c>
      <c r="AP19" s="39">
        <f>SUM(AP12:AP18)</f>
        <v>0</v>
      </c>
      <c r="AQ19" s="39">
        <f t="shared" ref="AQ19:AU19" si="22">SUM(AQ12:AQ18)</f>
        <v>0</v>
      </c>
      <c r="AR19" s="39">
        <f t="shared" si="22"/>
        <v>0</v>
      </c>
      <c r="AS19" s="39">
        <f t="shared" si="22"/>
        <v>0</v>
      </c>
      <c r="AT19" s="39">
        <f>SUM(AT12:AT18)</f>
        <v>0</v>
      </c>
      <c r="AU19" s="40">
        <f t="shared" si="22"/>
        <v>0</v>
      </c>
      <c r="AX19" s="694" t="s">
        <v>99</v>
      </c>
      <c r="AY19" s="695"/>
      <c r="AZ19" s="695"/>
      <c r="BA19" s="695"/>
      <c r="BB19" s="695"/>
      <c r="BC19" s="696"/>
      <c r="BD19" s="407">
        <f>SUM(BD12:BD18)</f>
        <v>0</v>
      </c>
      <c r="BE19" s="407">
        <f>SUM(BE12:BE18)</f>
        <v>0</v>
      </c>
      <c r="BF19" s="407">
        <f t="shared" ref="BF19" si="23">SUM(BF12:BF18)</f>
        <v>0</v>
      </c>
      <c r="BG19" s="407">
        <f>SUM(BG12:BG18)</f>
        <v>0</v>
      </c>
      <c r="BH19" s="407">
        <f t="shared" ref="BH19" si="24">SUM(BH12:BH18)</f>
        <v>0</v>
      </c>
      <c r="BI19" s="407">
        <f>SUM(BI12:BI18)</f>
        <v>0</v>
      </c>
      <c r="BJ19" s="407">
        <f t="shared" ref="BJ19" si="25">SUM(BJ12:BJ18)</f>
        <v>0</v>
      </c>
      <c r="BK19" s="423">
        <f>SUM(BK12:BK18)</f>
        <v>0</v>
      </c>
    </row>
    <row r="20" spans="1:64" ht="3.75" customHeight="1" thickBot="1" x14ac:dyDescent="0.4">
      <c r="F20" s="3"/>
      <c r="G20" s="3"/>
      <c r="Y20" s="89"/>
      <c r="Z20" s="89"/>
      <c r="AA20" s="89"/>
      <c r="AB20" s="89"/>
      <c r="AC20" s="89"/>
      <c r="AD20" s="89"/>
      <c r="AK20" s="395"/>
      <c r="BC20" s="395"/>
    </row>
    <row r="21" spans="1:64" s="20" customFormat="1" x14ac:dyDescent="0.35">
      <c r="A21" s="580" t="s">
        <v>100</v>
      </c>
      <c r="B21" s="581"/>
      <c r="C21" s="581"/>
      <c r="D21" s="581"/>
      <c r="E21" s="581"/>
      <c r="F21" s="581"/>
      <c r="G21" s="581"/>
      <c r="H21" s="581"/>
      <c r="I21" s="581"/>
      <c r="J21" s="581"/>
      <c r="K21" s="581"/>
      <c r="L21" s="581"/>
      <c r="M21" s="638"/>
      <c r="P21" s="580" t="s">
        <v>100</v>
      </c>
      <c r="Q21" s="581"/>
      <c r="R21" s="581"/>
      <c r="S21" s="581"/>
      <c r="T21" s="581"/>
      <c r="U21" s="581"/>
      <c r="V21" s="581"/>
      <c r="W21" s="581"/>
      <c r="X21" s="581"/>
      <c r="Y21" s="581"/>
      <c r="Z21" s="581"/>
      <c r="AA21" s="581"/>
      <c r="AB21" s="581"/>
      <c r="AC21" s="581"/>
      <c r="AD21" s="99"/>
      <c r="AG21" s="580" t="s">
        <v>100</v>
      </c>
      <c r="AH21" s="581"/>
      <c r="AI21" s="581"/>
      <c r="AJ21" s="581"/>
      <c r="AK21" s="581"/>
      <c r="AL21" s="581"/>
      <c r="AM21" s="581"/>
      <c r="AN21" s="581"/>
      <c r="AO21" s="581"/>
      <c r="AP21" s="581"/>
      <c r="AQ21" s="581"/>
      <c r="AR21" s="581"/>
      <c r="AS21" s="581"/>
      <c r="AT21" s="581"/>
      <c r="AU21" s="99"/>
      <c r="AX21" s="580" t="s">
        <v>100</v>
      </c>
      <c r="AY21" s="581"/>
      <c r="AZ21" s="581"/>
      <c r="BA21" s="581"/>
      <c r="BB21" s="581"/>
      <c r="BC21" s="581"/>
      <c r="BD21" s="581"/>
      <c r="BE21" s="581"/>
      <c r="BF21" s="581"/>
      <c r="BG21" s="581"/>
      <c r="BH21" s="581"/>
      <c r="BI21" s="581"/>
      <c r="BJ21" s="581"/>
      <c r="BK21" s="638"/>
    </row>
    <row r="22" spans="1:64" s="20" customFormat="1" ht="31.5" customHeight="1" x14ac:dyDescent="0.35">
      <c r="A22" s="573" t="s">
        <v>101</v>
      </c>
      <c r="B22" s="570"/>
      <c r="C22" s="570" t="s">
        <v>85</v>
      </c>
      <c r="D22" s="570"/>
      <c r="E22" s="83" t="s">
        <v>86</v>
      </c>
      <c r="F22" s="96" t="s">
        <v>87</v>
      </c>
      <c r="G22" s="96" t="s">
        <v>88</v>
      </c>
      <c r="H22" s="101" t="s">
        <v>89</v>
      </c>
      <c r="I22" s="96" t="s">
        <v>90</v>
      </c>
      <c r="J22" s="96" t="s">
        <v>91</v>
      </c>
      <c r="K22" s="101" t="s">
        <v>92</v>
      </c>
      <c r="L22" s="96" t="s">
        <v>93</v>
      </c>
      <c r="M22" s="38" t="s">
        <v>94</v>
      </c>
      <c r="P22" s="573" t="s">
        <v>101</v>
      </c>
      <c r="Q22" s="570"/>
      <c r="R22" s="570" t="s">
        <v>85</v>
      </c>
      <c r="S22" s="570"/>
      <c r="T22" s="83" t="s">
        <v>86</v>
      </c>
      <c r="U22" s="28" t="s">
        <v>200</v>
      </c>
      <c r="V22" s="83" t="s">
        <v>87</v>
      </c>
      <c r="W22" s="83" t="s">
        <v>88</v>
      </c>
      <c r="X22" s="28" t="s">
        <v>89</v>
      </c>
      <c r="Y22" s="96" t="s">
        <v>90</v>
      </c>
      <c r="Z22" s="83" t="s">
        <v>91</v>
      </c>
      <c r="AA22" s="28" t="s">
        <v>92</v>
      </c>
      <c r="AB22" s="83" t="s">
        <v>93</v>
      </c>
      <c r="AC22" s="28" t="s">
        <v>94</v>
      </c>
      <c r="AD22" s="35" t="s">
        <v>95</v>
      </c>
      <c r="AG22" s="573" t="s">
        <v>101</v>
      </c>
      <c r="AH22" s="570"/>
      <c r="AI22" s="570" t="s">
        <v>85</v>
      </c>
      <c r="AJ22" s="570"/>
      <c r="AK22" s="83" t="s">
        <v>86</v>
      </c>
      <c r="AL22" s="28" t="s">
        <v>200</v>
      </c>
      <c r="AM22" s="83" t="s">
        <v>87</v>
      </c>
      <c r="AN22" s="83" t="s">
        <v>88</v>
      </c>
      <c r="AO22" s="28" t="s">
        <v>89</v>
      </c>
      <c r="AP22" s="96" t="s">
        <v>90</v>
      </c>
      <c r="AQ22" s="83" t="s">
        <v>91</v>
      </c>
      <c r="AR22" s="28" t="s">
        <v>92</v>
      </c>
      <c r="AS22" s="83" t="s">
        <v>93</v>
      </c>
      <c r="AT22" s="28" t="s">
        <v>96</v>
      </c>
      <c r="AU22" s="35" t="s">
        <v>212</v>
      </c>
      <c r="AX22" s="573" t="s">
        <v>101</v>
      </c>
      <c r="AY22" s="570"/>
      <c r="AZ22" s="570"/>
      <c r="BA22" s="570" t="s">
        <v>85</v>
      </c>
      <c r="BB22" s="570"/>
      <c r="BC22" s="83" t="s">
        <v>86</v>
      </c>
      <c r="BD22" s="83" t="s">
        <v>87</v>
      </c>
      <c r="BE22" s="83" t="s">
        <v>88</v>
      </c>
      <c r="BF22" s="28" t="s">
        <v>89</v>
      </c>
      <c r="BG22" s="96" t="s">
        <v>90</v>
      </c>
      <c r="BH22" s="83" t="s">
        <v>91</v>
      </c>
      <c r="BI22" s="28" t="s">
        <v>92</v>
      </c>
      <c r="BJ22" s="83" t="s">
        <v>93</v>
      </c>
      <c r="BK22" s="35" t="s">
        <v>249</v>
      </c>
    </row>
    <row r="23" spans="1:64" x14ac:dyDescent="0.35">
      <c r="A23" s="574">
        <f>'Year 5'!A23</f>
        <v>0</v>
      </c>
      <c r="B23" s="575"/>
      <c r="C23" s="575" t="s">
        <v>102</v>
      </c>
      <c r="D23" s="575"/>
      <c r="E23" s="95">
        <f>'Year 5'!E23</f>
        <v>0</v>
      </c>
      <c r="F23" s="12">
        <v>0</v>
      </c>
      <c r="G23" s="12">
        <v>0</v>
      </c>
      <c r="H23" s="13">
        <f>SUM(F23:G23)</f>
        <v>0</v>
      </c>
      <c r="I23" s="12">
        <v>0</v>
      </c>
      <c r="J23" s="12">
        <v>0</v>
      </c>
      <c r="K23" s="13">
        <f>SUM(I23:J23)</f>
        <v>0</v>
      </c>
      <c r="L23" s="12">
        <v>0</v>
      </c>
      <c r="M23" s="14">
        <f>SUM(H23, K23, L23)</f>
        <v>0</v>
      </c>
      <c r="N23" s="6"/>
      <c r="P23" s="571">
        <f>'Year 5'!P23</f>
        <v>0</v>
      </c>
      <c r="Q23" s="572"/>
      <c r="R23" s="572" t="s">
        <v>102</v>
      </c>
      <c r="S23" s="572"/>
      <c r="T23" s="392">
        <f>'Year 5'!T23</f>
        <v>0</v>
      </c>
      <c r="U23" s="88">
        <f>'Year 5'!AU23</f>
        <v>0</v>
      </c>
      <c r="V23" s="12">
        <v>0</v>
      </c>
      <c r="W23" s="12">
        <v>0</v>
      </c>
      <c r="X23" s="57">
        <f>SUM(V23:W23)</f>
        <v>0</v>
      </c>
      <c r="Y23" s="12">
        <v>0</v>
      </c>
      <c r="Z23" s="12">
        <v>0</v>
      </c>
      <c r="AA23" s="57">
        <f>SUM(Y23:Z23)</f>
        <v>0</v>
      </c>
      <c r="AB23" s="12">
        <v>0</v>
      </c>
      <c r="AC23" s="57">
        <f>SUM(X23, AA23, AB23)</f>
        <v>0</v>
      </c>
      <c r="AD23" s="58">
        <f>M23-AC23</f>
        <v>0</v>
      </c>
      <c r="AE23" s="6"/>
      <c r="AG23" s="571">
        <f>IF($S$86&lt;&gt;0, P23, A23)</f>
        <v>0</v>
      </c>
      <c r="AH23" s="572"/>
      <c r="AI23" s="572" t="s">
        <v>102</v>
      </c>
      <c r="AJ23" s="572"/>
      <c r="AK23" s="392">
        <f>IF($S$86&lt;&gt;0, T23, E23)</f>
        <v>0</v>
      </c>
      <c r="AL23" s="69">
        <f>'Year 5'!AU23</f>
        <v>0</v>
      </c>
      <c r="AM23" s="12">
        <v>0</v>
      </c>
      <c r="AN23" s="12">
        <v>0</v>
      </c>
      <c r="AO23" s="41">
        <f>SUM(AM23:AN23)</f>
        <v>0</v>
      </c>
      <c r="AP23" s="12">
        <v>0</v>
      </c>
      <c r="AQ23" s="12">
        <v>0</v>
      </c>
      <c r="AR23" s="41">
        <f>SUM(AP23:AQ23)</f>
        <v>0</v>
      </c>
      <c r="AS23" s="12">
        <v>0</v>
      </c>
      <c r="AT23" s="41">
        <f>SUM(AO23, AR23, AS23)</f>
        <v>0</v>
      </c>
      <c r="AU23" s="42">
        <f>IF($S$86&lt;&gt;0, AC23+AL23-AT23, M23+AL23-AT23)</f>
        <v>0</v>
      </c>
      <c r="AX23" s="571"/>
      <c r="AY23" s="572"/>
      <c r="AZ23" s="572"/>
      <c r="BA23" s="577" t="s">
        <v>102</v>
      </c>
      <c r="BB23" s="577"/>
      <c r="BC23" s="392"/>
      <c r="BD23" s="12">
        <v>0</v>
      </c>
      <c r="BE23" s="12">
        <v>0</v>
      </c>
      <c r="BF23" s="410">
        <f>SUM(BD23:BE23)</f>
        <v>0</v>
      </c>
      <c r="BG23" s="12">
        <v>0</v>
      </c>
      <c r="BH23" s="12">
        <v>0</v>
      </c>
      <c r="BI23" s="410">
        <f>SUM(BG23:BH23)</f>
        <v>0</v>
      </c>
      <c r="BJ23" s="12">
        <v>0</v>
      </c>
      <c r="BK23" s="404">
        <f>SUM(BF23, BI23, BJ23)</f>
        <v>0</v>
      </c>
    </row>
    <row r="24" spans="1:64" x14ac:dyDescent="0.35">
      <c r="A24" s="574">
        <f>'Year 5'!A24</f>
        <v>0</v>
      </c>
      <c r="B24" s="575"/>
      <c r="C24" s="575" t="s">
        <v>103</v>
      </c>
      <c r="D24" s="575"/>
      <c r="E24" s="95">
        <f>'Year 5'!E24</f>
        <v>0</v>
      </c>
      <c r="F24" s="12">
        <v>0</v>
      </c>
      <c r="G24" s="12">
        <v>0</v>
      </c>
      <c r="H24" s="13">
        <f t="shared" ref="H24:H27" si="26">SUM(F24:G24)</f>
        <v>0</v>
      </c>
      <c r="I24" s="12">
        <v>0</v>
      </c>
      <c r="J24" s="12">
        <v>0</v>
      </c>
      <c r="K24" s="13">
        <f t="shared" ref="K24" si="27">SUM(I24:J24)</f>
        <v>0</v>
      </c>
      <c r="L24" s="12">
        <v>0</v>
      </c>
      <c r="M24" s="14">
        <f t="shared" ref="M24:M27" si="28">SUM(H24, K24, L24)</f>
        <v>0</v>
      </c>
      <c r="N24" s="6"/>
      <c r="P24" s="571">
        <f>'Year 5'!P24</f>
        <v>0</v>
      </c>
      <c r="Q24" s="572"/>
      <c r="R24" s="572" t="s">
        <v>103</v>
      </c>
      <c r="S24" s="572"/>
      <c r="T24" s="392">
        <f>'Year 5'!T24</f>
        <v>0</v>
      </c>
      <c r="U24" s="88">
        <f>'Year 5'!AU24</f>
        <v>0</v>
      </c>
      <c r="V24" s="12">
        <v>0</v>
      </c>
      <c r="W24" s="12">
        <v>0</v>
      </c>
      <c r="X24" s="57">
        <f t="shared" ref="X24:X27" si="29">SUM(V24:W24)</f>
        <v>0</v>
      </c>
      <c r="Y24" s="12">
        <v>0</v>
      </c>
      <c r="Z24" s="12">
        <v>0</v>
      </c>
      <c r="AA24" s="57">
        <f>SUM(Y24:Z24)</f>
        <v>0</v>
      </c>
      <c r="AB24" s="12">
        <v>0</v>
      </c>
      <c r="AC24" s="57">
        <f t="shared" ref="AC24:AC27" si="30">SUM(X24, AA24, AB24)</f>
        <v>0</v>
      </c>
      <c r="AD24" s="58">
        <f>M24-AC24</f>
        <v>0</v>
      </c>
      <c r="AE24" s="6"/>
      <c r="AG24" s="571">
        <f t="shared" ref="AG24:AG27" si="31">IF($S$86&lt;&gt;0, P24, A24)</f>
        <v>0</v>
      </c>
      <c r="AH24" s="572"/>
      <c r="AI24" s="572" t="s">
        <v>103</v>
      </c>
      <c r="AJ24" s="572"/>
      <c r="AK24" s="392">
        <f t="shared" ref="AK24:AK27" si="32">IF($S$86&lt;&gt;0, T24, E24)</f>
        <v>0</v>
      </c>
      <c r="AL24" s="69">
        <f>'Year 5'!AU24</f>
        <v>0</v>
      </c>
      <c r="AM24" s="12">
        <v>0</v>
      </c>
      <c r="AN24" s="12">
        <v>0</v>
      </c>
      <c r="AO24" s="41">
        <f t="shared" ref="AO24:AO27" si="33">SUM(AM24:AN24)</f>
        <v>0</v>
      </c>
      <c r="AP24" s="12">
        <v>0</v>
      </c>
      <c r="AQ24" s="12">
        <v>0</v>
      </c>
      <c r="AR24" s="41">
        <f t="shared" ref="AR24:AR27" si="34">SUM(AP24:AQ24)</f>
        <v>0</v>
      </c>
      <c r="AS24" s="12">
        <v>0</v>
      </c>
      <c r="AT24" s="41">
        <f t="shared" ref="AT24:AT27" si="35">SUM(AO24, AR24, AS24)</f>
        <v>0</v>
      </c>
      <c r="AU24" s="42">
        <f t="shared" ref="AU24:AU27" si="36">IF($S$86&lt;&gt;0, AC24+AL24-AT24, M24+AL24-AT24)</f>
        <v>0</v>
      </c>
      <c r="AX24" s="571"/>
      <c r="AY24" s="572"/>
      <c r="AZ24" s="572"/>
      <c r="BA24" s="577" t="s">
        <v>103</v>
      </c>
      <c r="BB24" s="577"/>
      <c r="BC24" s="392"/>
      <c r="BD24" s="12">
        <v>0</v>
      </c>
      <c r="BE24" s="12">
        <v>0</v>
      </c>
      <c r="BF24" s="410">
        <f t="shared" ref="BF24:BF25" si="37">SUM(BD24:BE24)</f>
        <v>0</v>
      </c>
      <c r="BG24" s="12">
        <v>0</v>
      </c>
      <c r="BH24" s="12">
        <v>0</v>
      </c>
      <c r="BI24" s="410">
        <f t="shared" ref="BI24" si="38">SUM(BG24:BH24)</f>
        <v>0</v>
      </c>
      <c r="BJ24" s="12">
        <v>0</v>
      </c>
      <c r="BK24" s="404">
        <f t="shared" ref="BK24:BK25" si="39">SUM(BF24, BI24, BJ24)</f>
        <v>0</v>
      </c>
    </row>
    <row r="25" spans="1:64" x14ac:dyDescent="0.35">
      <c r="A25" s="574">
        <f>'Year 5'!A25</f>
        <v>0</v>
      </c>
      <c r="B25" s="575"/>
      <c r="C25" s="575" t="s">
        <v>104</v>
      </c>
      <c r="D25" s="575"/>
      <c r="E25" s="95">
        <f>'Year 5'!E25</f>
        <v>0</v>
      </c>
      <c r="F25" s="12">
        <v>0</v>
      </c>
      <c r="G25" s="12">
        <v>0</v>
      </c>
      <c r="H25" s="13">
        <f>SUM(F25:G25)</f>
        <v>0</v>
      </c>
      <c r="I25" s="12">
        <v>0</v>
      </c>
      <c r="J25" s="12">
        <v>0</v>
      </c>
      <c r="K25" s="13">
        <f>SUM(I25:J25)</f>
        <v>0</v>
      </c>
      <c r="L25" s="12">
        <v>0</v>
      </c>
      <c r="M25" s="14">
        <f t="shared" si="28"/>
        <v>0</v>
      </c>
      <c r="N25" s="6"/>
      <c r="P25" s="571">
        <f>'Year 5'!P25</f>
        <v>0</v>
      </c>
      <c r="Q25" s="572"/>
      <c r="R25" s="572" t="s">
        <v>104</v>
      </c>
      <c r="S25" s="572"/>
      <c r="T25" s="392">
        <f>'Year 5'!T25</f>
        <v>0</v>
      </c>
      <c r="U25" s="88">
        <f>'Year 5'!AU25</f>
        <v>0</v>
      </c>
      <c r="V25" s="12">
        <v>0</v>
      </c>
      <c r="W25" s="12">
        <v>0</v>
      </c>
      <c r="X25" s="57">
        <f t="shared" si="29"/>
        <v>0</v>
      </c>
      <c r="Y25" s="12">
        <v>0</v>
      </c>
      <c r="Z25" s="12">
        <v>0</v>
      </c>
      <c r="AA25" s="57">
        <f>SUM(Y25:Z25)</f>
        <v>0</v>
      </c>
      <c r="AB25" s="12">
        <v>0</v>
      </c>
      <c r="AC25" s="57">
        <f t="shared" si="30"/>
        <v>0</v>
      </c>
      <c r="AD25" s="58">
        <f>M25-AC25</f>
        <v>0</v>
      </c>
      <c r="AE25" s="6"/>
      <c r="AG25" s="571">
        <f t="shared" si="31"/>
        <v>0</v>
      </c>
      <c r="AH25" s="572"/>
      <c r="AI25" s="572" t="s">
        <v>104</v>
      </c>
      <c r="AJ25" s="572"/>
      <c r="AK25" s="392">
        <f t="shared" si="32"/>
        <v>0</v>
      </c>
      <c r="AL25" s="69">
        <f>'Year 5'!AU25</f>
        <v>0</v>
      </c>
      <c r="AM25" s="12">
        <v>0</v>
      </c>
      <c r="AN25" s="12">
        <v>0</v>
      </c>
      <c r="AO25" s="41">
        <f t="shared" si="33"/>
        <v>0</v>
      </c>
      <c r="AP25" s="12">
        <v>0</v>
      </c>
      <c r="AQ25" s="12">
        <v>0</v>
      </c>
      <c r="AR25" s="41">
        <f>SUM(AP25:AQ25)</f>
        <v>0</v>
      </c>
      <c r="AS25" s="12">
        <v>0</v>
      </c>
      <c r="AT25" s="41">
        <f t="shared" si="35"/>
        <v>0</v>
      </c>
      <c r="AU25" s="42">
        <f t="shared" si="36"/>
        <v>0</v>
      </c>
      <c r="AX25" s="571"/>
      <c r="AY25" s="572"/>
      <c r="AZ25" s="572"/>
      <c r="BA25" s="577" t="s">
        <v>104</v>
      </c>
      <c r="BB25" s="577"/>
      <c r="BC25" s="392"/>
      <c r="BD25" s="12">
        <v>0</v>
      </c>
      <c r="BE25" s="12">
        <v>0</v>
      </c>
      <c r="BF25" s="410">
        <f t="shared" si="37"/>
        <v>0</v>
      </c>
      <c r="BG25" s="12">
        <v>0</v>
      </c>
      <c r="BH25" s="12">
        <v>0</v>
      </c>
      <c r="BI25" s="410">
        <f>SUM(BG25:BH25)</f>
        <v>0</v>
      </c>
      <c r="BJ25" s="12">
        <v>0</v>
      </c>
      <c r="BK25" s="404">
        <f t="shared" si="39"/>
        <v>0</v>
      </c>
    </row>
    <row r="26" spans="1:64" x14ac:dyDescent="0.35">
      <c r="A26" s="574">
        <f>'Year 5'!A26</f>
        <v>0</v>
      </c>
      <c r="B26" s="575"/>
      <c r="C26" s="575" t="s">
        <v>105</v>
      </c>
      <c r="D26" s="575"/>
      <c r="E26" s="95">
        <f>'Year 5'!E26</f>
        <v>0</v>
      </c>
      <c r="F26" s="12">
        <v>0</v>
      </c>
      <c r="G26" s="12">
        <v>0</v>
      </c>
      <c r="H26" s="13">
        <f t="shared" si="26"/>
        <v>0</v>
      </c>
      <c r="I26" s="12">
        <v>0</v>
      </c>
      <c r="J26" s="12">
        <v>0</v>
      </c>
      <c r="K26" s="13">
        <f>SUM(I26:J26)</f>
        <v>0</v>
      </c>
      <c r="L26" s="12">
        <v>0</v>
      </c>
      <c r="M26" s="14">
        <f t="shared" si="28"/>
        <v>0</v>
      </c>
      <c r="N26" s="6"/>
      <c r="P26" s="571">
        <f>'Year 5'!P26</f>
        <v>0</v>
      </c>
      <c r="Q26" s="572"/>
      <c r="R26" s="572" t="s">
        <v>105</v>
      </c>
      <c r="S26" s="572"/>
      <c r="T26" s="392">
        <f>'Year 5'!T26</f>
        <v>0</v>
      </c>
      <c r="U26" s="88">
        <f>'Year 5'!AU26</f>
        <v>0</v>
      </c>
      <c r="V26" s="12">
        <v>0</v>
      </c>
      <c r="W26" s="12">
        <v>0</v>
      </c>
      <c r="X26" s="57">
        <f t="shared" si="29"/>
        <v>0</v>
      </c>
      <c r="Y26" s="12">
        <v>0</v>
      </c>
      <c r="Z26" s="12">
        <v>0</v>
      </c>
      <c r="AA26" s="57">
        <f t="shared" ref="AA26:AA27" si="40">SUM(Y26:Z26)</f>
        <v>0</v>
      </c>
      <c r="AB26" s="12">
        <v>0</v>
      </c>
      <c r="AC26" s="57">
        <f t="shared" si="30"/>
        <v>0</v>
      </c>
      <c r="AD26" s="58">
        <f>M26-AC26</f>
        <v>0</v>
      </c>
      <c r="AE26" s="6"/>
      <c r="AG26" s="571">
        <f t="shared" si="31"/>
        <v>0</v>
      </c>
      <c r="AH26" s="572"/>
      <c r="AI26" s="572" t="s">
        <v>105</v>
      </c>
      <c r="AJ26" s="572"/>
      <c r="AK26" s="392">
        <f t="shared" si="32"/>
        <v>0</v>
      </c>
      <c r="AL26" s="69">
        <f>'Year 5'!AU26</f>
        <v>0</v>
      </c>
      <c r="AM26" s="12">
        <v>0</v>
      </c>
      <c r="AN26" s="12">
        <v>0</v>
      </c>
      <c r="AO26" s="41">
        <f t="shared" si="33"/>
        <v>0</v>
      </c>
      <c r="AP26" s="12">
        <v>0</v>
      </c>
      <c r="AQ26" s="12">
        <v>0</v>
      </c>
      <c r="AR26" s="41">
        <f>SUM(AP26:AQ26)</f>
        <v>0</v>
      </c>
      <c r="AS26" s="12">
        <v>0</v>
      </c>
      <c r="AT26" s="41">
        <f t="shared" si="35"/>
        <v>0</v>
      </c>
      <c r="AU26" s="42">
        <f t="shared" si="36"/>
        <v>0</v>
      </c>
      <c r="AX26" s="571"/>
      <c r="AY26" s="572"/>
      <c r="AZ26" s="572"/>
      <c r="BA26" s="577" t="s">
        <v>105</v>
      </c>
      <c r="BB26" s="577"/>
      <c r="BC26" s="392"/>
      <c r="BD26" s="12">
        <v>0</v>
      </c>
      <c r="BE26" s="12">
        <v>0</v>
      </c>
      <c r="BF26" s="410">
        <f>SUM(BD26:BE26)</f>
        <v>0</v>
      </c>
      <c r="BG26" s="12">
        <v>0</v>
      </c>
      <c r="BH26" s="12">
        <v>0</v>
      </c>
      <c r="BI26" s="410">
        <f t="shared" ref="BI26:BI27" si="41">SUM(BG26:BH26)</f>
        <v>0</v>
      </c>
      <c r="BJ26" s="12">
        <v>0</v>
      </c>
      <c r="BK26" s="404">
        <f>SUM(BF26, BI26, BJ26)</f>
        <v>0</v>
      </c>
    </row>
    <row r="27" spans="1:64" x14ac:dyDescent="0.35">
      <c r="A27" s="574">
        <f>'Year 5'!A27</f>
        <v>0</v>
      </c>
      <c r="B27" s="575"/>
      <c r="C27" s="575" t="s">
        <v>106</v>
      </c>
      <c r="D27" s="575"/>
      <c r="E27" s="95">
        <f>'Year 5'!E27</f>
        <v>0</v>
      </c>
      <c r="F27" s="12">
        <v>0</v>
      </c>
      <c r="G27" s="12">
        <v>0</v>
      </c>
      <c r="H27" s="13">
        <f t="shared" si="26"/>
        <v>0</v>
      </c>
      <c r="I27" s="12">
        <v>0</v>
      </c>
      <c r="J27" s="12">
        <v>0</v>
      </c>
      <c r="K27" s="13">
        <f>SUM(I27:J27)</f>
        <v>0</v>
      </c>
      <c r="L27" s="12">
        <v>0</v>
      </c>
      <c r="M27" s="14">
        <f t="shared" si="28"/>
        <v>0</v>
      </c>
      <c r="N27" s="6"/>
      <c r="P27" s="571">
        <f>'Year 5'!P27</f>
        <v>0</v>
      </c>
      <c r="Q27" s="572"/>
      <c r="R27" s="572" t="s">
        <v>106</v>
      </c>
      <c r="S27" s="572"/>
      <c r="T27" s="392">
        <f>'Year 5'!T27</f>
        <v>0</v>
      </c>
      <c r="U27" s="88">
        <f>'Year 5'!AU27</f>
        <v>0</v>
      </c>
      <c r="V27" s="12">
        <v>0</v>
      </c>
      <c r="W27" s="12">
        <v>0</v>
      </c>
      <c r="X27" s="57">
        <f t="shared" si="29"/>
        <v>0</v>
      </c>
      <c r="Y27" s="12">
        <v>0</v>
      </c>
      <c r="Z27" s="12">
        <v>0</v>
      </c>
      <c r="AA27" s="57">
        <f t="shared" si="40"/>
        <v>0</v>
      </c>
      <c r="AB27" s="12">
        <v>0</v>
      </c>
      <c r="AC27" s="57">
        <f t="shared" si="30"/>
        <v>0</v>
      </c>
      <c r="AD27" s="58">
        <f>M27-AC27</f>
        <v>0</v>
      </c>
      <c r="AE27" s="6"/>
      <c r="AG27" s="571">
        <f t="shared" si="31"/>
        <v>0</v>
      </c>
      <c r="AH27" s="572"/>
      <c r="AI27" s="572" t="s">
        <v>106</v>
      </c>
      <c r="AJ27" s="572"/>
      <c r="AK27" s="392">
        <f t="shared" si="32"/>
        <v>0</v>
      </c>
      <c r="AL27" s="69">
        <f>'Year 5'!AU27</f>
        <v>0</v>
      </c>
      <c r="AM27" s="12">
        <v>0</v>
      </c>
      <c r="AN27" s="12">
        <v>0</v>
      </c>
      <c r="AO27" s="41">
        <f t="shared" si="33"/>
        <v>0</v>
      </c>
      <c r="AP27" s="12">
        <v>0</v>
      </c>
      <c r="AQ27" s="12">
        <v>0</v>
      </c>
      <c r="AR27" s="41">
        <f t="shared" si="34"/>
        <v>0</v>
      </c>
      <c r="AS27" s="12">
        <v>0</v>
      </c>
      <c r="AT27" s="41">
        <f t="shared" si="35"/>
        <v>0</v>
      </c>
      <c r="AU27" s="42">
        <f t="shared" si="36"/>
        <v>0</v>
      </c>
      <c r="AX27" s="571"/>
      <c r="AY27" s="572"/>
      <c r="AZ27" s="572"/>
      <c r="BA27" s="572" t="s">
        <v>106</v>
      </c>
      <c r="BB27" s="572"/>
      <c r="BC27" s="392"/>
      <c r="BD27" s="12">
        <v>0</v>
      </c>
      <c r="BE27" s="12">
        <v>0</v>
      </c>
      <c r="BF27" s="410">
        <f t="shared" ref="BF27" si="42">SUM(BD27:BE27)</f>
        <v>0</v>
      </c>
      <c r="BG27" s="12">
        <v>0</v>
      </c>
      <c r="BH27" s="12">
        <v>0</v>
      </c>
      <c r="BI27" s="410">
        <f t="shared" si="41"/>
        <v>0</v>
      </c>
      <c r="BJ27" s="12">
        <v>0</v>
      </c>
      <c r="BK27" s="404">
        <f t="shared" ref="BK27" si="43">SUM(BF27, BI27, BJ27)</f>
        <v>0</v>
      </c>
    </row>
    <row r="28" spans="1:64" ht="16" thickBot="1" x14ac:dyDescent="0.4">
      <c r="A28" s="396" t="s">
        <v>107</v>
      </c>
      <c r="B28" s="397"/>
      <c r="C28" s="731">
        <f>SUM(A23:B27)</f>
        <v>0</v>
      </c>
      <c r="D28" s="731"/>
      <c r="E28" s="399">
        <f>'Year 5'!E28</f>
        <v>0</v>
      </c>
      <c r="F28" s="400">
        <f>SUM(F23:F27)</f>
        <v>0</v>
      </c>
      <c r="G28" s="400">
        <f t="shared" ref="G28:L28" si="44">SUM(G23:G27)</f>
        <v>0</v>
      </c>
      <c r="H28" s="400">
        <f>SUM(H23:H27)</f>
        <v>0</v>
      </c>
      <c r="I28" s="400">
        <f>SUM(I23:I27)</f>
        <v>0</v>
      </c>
      <c r="J28" s="400">
        <f>SUM(J23:J27)</f>
        <v>0</v>
      </c>
      <c r="K28" s="400">
        <f>SUM(K23:K27)</f>
        <v>0</v>
      </c>
      <c r="L28" s="400">
        <f t="shared" si="44"/>
        <v>0</v>
      </c>
      <c r="M28" s="401">
        <f>SUM(M23:M27)</f>
        <v>0</v>
      </c>
      <c r="N28" s="6"/>
      <c r="P28" s="396" t="s">
        <v>107</v>
      </c>
      <c r="Q28" s="397"/>
      <c r="R28" s="756">
        <f>SUM(P23:Q27)</f>
        <v>0</v>
      </c>
      <c r="S28" s="756"/>
      <c r="T28" s="394">
        <f>'Year 5'!T28</f>
        <v>0</v>
      </c>
      <c r="U28" s="402">
        <f>SUM(U23:U27)</f>
        <v>0</v>
      </c>
      <c r="V28" s="402">
        <f>SUM(V23:V27)</f>
        <v>0</v>
      </c>
      <c r="W28" s="402">
        <f t="shared" ref="W28:AB28" si="45">SUM(W23:W27)</f>
        <v>0</v>
      </c>
      <c r="X28" s="402">
        <f t="shared" si="45"/>
        <v>0</v>
      </c>
      <c r="Y28" s="402">
        <f>SUM(Y23:Y27)</f>
        <v>0</v>
      </c>
      <c r="Z28" s="402">
        <f t="shared" ref="Z28" si="46">SUM(Z23:Z27)</f>
        <v>0</v>
      </c>
      <c r="AA28" s="402">
        <f>SUM(AA23:AA27)</f>
        <v>0</v>
      </c>
      <c r="AB28" s="402">
        <f t="shared" si="45"/>
        <v>0</v>
      </c>
      <c r="AC28" s="402">
        <f>SUM(AC23:AC27)</f>
        <v>0</v>
      </c>
      <c r="AD28" s="403">
        <f>SUM(AD23:AD27)</f>
        <v>0</v>
      </c>
      <c r="AE28" s="6"/>
      <c r="AG28" s="396" t="s">
        <v>107</v>
      </c>
      <c r="AH28" s="397"/>
      <c r="AI28" s="732">
        <f>SUM(AG23:AH27)</f>
        <v>0</v>
      </c>
      <c r="AJ28" s="732"/>
      <c r="AK28" s="394">
        <f>IF($S$86&lt;&gt;0, T28, E28)</f>
        <v>0</v>
      </c>
      <c r="AL28" s="398">
        <f>SUM(AL23:AL27)</f>
        <v>0</v>
      </c>
      <c r="AM28" s="398">
        <f>SUM(AM23:AM27)</f>
        <v>0</v>
      </c>
      <c r="AN28" s="398">
        <f t="shared" ref="AN28:AU28" si="47">SUM(AN23:AN27)</f>
        <v>0</v>
      </c>
      <c r="AO28" s="398">
        <f>SUM(AO23:AO27)</f>
        <v>0</v>
      </c>
      <c r="AP28" s="398">
        <f>SUM(AP23:AP27)</f>
        <v>0</v>
      </c>
      <c r="AQ28" s="398">
        <f t="shared" ref="AQ28:AS28" si="48">SUM(AQ23:AQ27)</f>
        <v>0</v>
      </c>
      <c r="AR28" s="398">
        <f t="shared" si="48"/>
        <v>0</v>
      </c>
      <c r="AS28" s="398">
        <f t="shared" si="48"/>
        <v>0</v>
      </c>
      <c r="AT28" s="398">
        <f>SUM(AT23:AT27)</f>
        <v>0</v>
      </c>
      <c r="AU28" s="72">
        <f t="shared" si="47"/>
        <v>0</v>
      </c>
      <c r="AX28" s="597" t="s">
        <v>107</v>
      </c>
      <c r="AY28" s="598"/>
      <c r="AZ28" s="598"/>
      <c r="BA28" s="686">
        <f>SUM(AX23:AZ27)</f>
        <v>0</v>
      </c>
      <c r="BB28" s="686"/>
      <c r="BC28" s="251"/>
      <c r="BD28" s="407">
        <f>SUM(BD23:BD27)</f>
        <v>0</v>
      </c>
      <c r="BE28" s="407">
        <f t="shared" ref="BE28:BF28" si="49">SUM(BE23:BE27)</f>
        <v>0</v>
      </c>
      <c r="BF28" s="407">
        <f t="shared" si="49"/>
        <v>0</v>
      </c>
      <c r="BG28" s="407">
        <f>SUM(BG23:BG27)</f>
        <v>0</v>
      </c>
      <c r="BH28" s="407">
        <f t="shared" ref="BH28" si="50">SUM(BH23:BH27)</f>
        <v>0</v>
      </c>
      <c r="BI28" s="407">
        <f>SUM(BI23:BI27)</f>
        <v>0</v>
      </c>
      <c r="BJ28" s="407">
        <f>SUM(BJ23:BJ27)</f>
        <v>0</v>
      </c>
      <c r="BK28" s="423">
        <f>SUM(BK23:BK27)</f>
        <v>0</v>
      </c>
    </row>
    <row r="29" spans="1:64" ht="3.75" customHeight="1" thickBot="1" x14ac:dyDescent="0.4">
      <c r="A29" s="733"/>
      <c r="B29" s="733"/>
      <c r="C29" s="733"/>
      <c r="D29" s="733"/>
      <c r="E29" s="733"/>
      <c r="F29" s="733"/>
      <c r="G29" s="733"/>
      <c r="H29" s="733"/>
      <c r="I29" s="733"/>
      <c r="J29" s="733"/>
      <c r="K29" s="733"/>
      <c r="L29" s="733"/>
      <c r="M29" s="733"/>
      <c r="N29" s="6"/>
      <c r="P29" s="733"/>
      <c r="Q29" s="733"/>
      <c r="R29" s="733"/>
      <c r="S29" s="733"/>
      <c r="T29" s="733"/>
      <c r="U29" s="733"/>
      <c r="V29" s="733"/>
      <c r="W29" s="733"/>
      <c r="X29" s="733"/>
      <c r="Y29" s="733"/>
      <c r="Z29" s="733"/>
      <c r="AA29" s="733"/>
      <c r="AB29" s="733"/>
      <c r="AC29" s="733"/>
      <c r="AD29" s="733"/>
      <c r="AE29" s="6"/>
      <c r="AG29" s="733"/>
      <c r="AH29" s="733"/>
      <c r="AI29" s="733"/>
      <c r="AJ29" s="733"/>
      <c r="AK29" s="733"/>
      <c r="AL29" s="733"/>
      <c r="AM29" s="733"/>
      <c r="AN29" s="733"/>
      <c r="AO29" s="733"/>
      <c r="AP29" s="733"/>
      <c r="AQ29" s="733"/>
      <c r="AR29" s="733"/>
      <c r="AS29" s="733"/>
      <c r="AT29" s="733"/>
      <c r="AU29" s="733"/>
      <c r="AX29" s="584"/>
      <c r="AY29" s="584"/>
      <c r="AZ29" s="584"/>
      <c r="BA29" s="584"/>
      <c r="BB29" s="584"/>
      <c r="BC29" s="584"/>
      <c r="BD29" s="584"/>
      <c r="BE29" s="584"/>
      <c r="BF29" s="584"/>
      <c r="BG29" s="584"/>
      <c r="BH29" s="584"/>
      <c r="BI29" s="584"/>
      <c r="BJ29" s="584"/>
      <c r="BK29" s="584"/>
    </row>
    <row r="30" spans="1:64" ht="16" thickBot="1" x14ac:dyDescent="0.4">
      <c r="A30" s="655" t="s">
        <v>108</v>
      </c>
      <c r="B30" s="656"/>
      <c r="C30" s="656"/>
      <c r="D30" s="656"/>
      <c r="E30" s="656"/>
      <c r="F30" s="19">
        <f>SUM(F28, F19)</f>
        <v>0</v>
      </c>
      <c r="G30" s="19">
        <f t="shared" ref="G30:L30" si="51">SUM(G28, G19)</f>
        <v>0</v>
      </c>
      <c r="H30" s="19">
        <f>SUM(H28, H19)</f>
        <v>0</v>
      </c>
      <c r="I30" s="19">
        <f t="shared" si="51"/>
        <v>0</v>
      </c>
      <c r="J30" s="19">
        <f>SUM(J28, J19)</f>
        <v>0</v>
      </c>
      <c r="K30" s="19">
        <f t="shared" ref="K30" si="52">SUM(K28, K19)</f>
        <v>0</v>
      </c>
      <c r="L30" s="19">
        <f t="shared" si="51"/>
        <v>0</v>
      </c>
      <c r="M30" s="18">
        <f>SUM(M28, M19)</f>
        <v>0</v>
      </c>
      <c r="N30" s="6"/>
      <c r="P30" s="655" t="s">
        <v>108</v>
      </c>
      <c r="Q30" s="656"/>
      <c r="R30" s="656"/>
      <c r="S30" s="656"/>
      <c r="T30" s="656"/>
      <c r="U30" s="59">
        <f>SUM(U28, U19)</f>
        <v>0</v>
      </c>
      <c r="V30" s="59">
        <f>SUM(V28, V19)</f>
        <v>0</v>
      </c>
      <c r="W30" s="59">
        <f t="shared" ref="W30" si="53">SUM(W28, W19)</f>
        <v>0</v>
      </c>
      <c r="X30" s="59">
        <f>SUM(X28, X19)</f>
        <v>0</v>
      </c>
      <c r="Y30" s="59">
        <f>SUM(Y28, Y19)</f>
        <v>0</v>
      </c>
      <c r="Z30" s="59">
        <f t="shared" ref="Z30:AB30" si="54">SUM(Z28, Z19)</f>
        <v>0</v>
      </c>
      <c r="AA30" s="59">
        <f t="shared" si="54"/>
        <v>0</v>
      </c>
      <c r="AB30" s="59">
        <f t="shared" si="54"/>
        <v>0</v>
      </c>
      <c r="AC30" s="59">
        <f>SUM(AC28, AC19)</f>
        <v>0</v>
      </c>
      <c r="AD30" s="60">
        <f>SUM(AD28, AD19)</f>
        <v>0</v>
      </c>
      <c r="AE30" s="6"/>
      <c r="AG30" s="655" t="s">
        <v>108</v>
      </c>
      <c r="AH30" s="656"/>
      <c r="AI30" s="656"/>
      <c r="AJ30" s="656"/>
      <c r="AK30" s="656"/>
      <c r="AL30" s="43">
        <f>SUM(AL28, AL19)</f>
        <v>0</v>
      </c>
      <c r="AM30" s="43">
        <f>SUM(AM28, AM19)</f>
        <v>0</v>
      </c>
      <c r="AN30" s="43">
        <f t="shared" ref="AN30" si="55">SUM(AN28, AN19)</f>
        <v>0</v>
      </c>
      <c r="AO30" s="43">
        <f>SUM(AO28, AO19)</f>
        <v>0</v>
      </c>
      <c r="AP30" s="43">
        <f>SUM(AP28, AP19)</f>
        <v>0</v>
      </c>
      <c r="AQ30" s="43">
        <f t="shared" ref="AQ30:AS30" si="56">SUM(AQ28, AQ19)</f>
        <v>0</v>
      </c>
      <c r="AR30" s="43">
        <f t="shared" si="56"/>
        <v>0</v>
      </c>
      <c r="AS30" s="43">
        <f t="shared" si="56"/>
        <v>0</v>
      </c>
      <c r="AT30" s="43">
        <f>SUM(AT28, AT19)</f>
        <v>0</v>
      </c>
      <c r="AU30" s="44">
        <f t="shared" ref="AU30" si="57">SUM(AU28, AU19)</f>
        <v>0</v>
      </c>
      <c r="AX30" s="655" t="s">
        <v>108</v>
      </c>
      <c r="AY30" s="656"/>
      <c r="AZ30" s="656"/>
      <c r="BA30" s="656"/>
      <c r="BB30" s="656"/>
      <c r="BC30" s="656"/>
      <c r="BD30" s="406">
        <f>SUM(BD28, BD19)</f>
        <v>0</v>
      </c>
      <c r="BE30" s="406">
        <f t="shared" ref="BE30" si="58">SUM(BE28, BE19)</f>
        <v>0</v>
      </c>
      <c r="BF30" s="406">
        <f>SUM(BF28, BF19)</f>
        <v>0</v>
      </c>
      <c r="BG30" s="406">
        <f>SUM(BG28, BG19)</f>
        <v>0</v>
      </c>
      <c r="BH30" s="406">
        <f t="shared" ref="BH30:BJ30" si="59">SUM(BH28, BH19)</f>
        <v>0</v>
      </c>
      <c r="BI30" s="406">
        <f t="shared" si="59"/>
        <v>0</v>
      </c>
      <c r="BJ30" s="406">
        <f t="shared" si="59"/>
        <v>0</v>
      </c>
      <c r="BK30" s="429">
        <f>SUM(BK28, BK19)</f>
        <v>0</v>
      </c>
      <c r="BL30" s="131"/>
    </row>
    <row r="31" spans="1:64" ht="16" thickBot="1" x14ac:dyDescent="0.4">
      <c r="F31" s="3"/>
      <c r="G31" s="3"/>
    </row>
    <row r="32" spans="1:64" s="20" customFormat="1" x14ac:dyDescent="0.35">
      <c r="A32" s="580" t="s">
        <v>109</v>
      </c>
      <c r="B32" s="581"/>
      <c r="C32" s="581"/>
      <c r="D32" s="581"/>
      <c r="E32" s="581"/>
      <c r="F32" s="581"/>
      <c r="G32" s="581"/>
      <c r="H32" s="581"/>
      <c r="I32" s="581"/>
      <c r="J32" s="581"/>
      <c r="K32" s="581"/>
      <c r="L32" s="581"/>
      <c r="M32" s="638"/>
      <c r="P32" s="580" t="s">
        <v>109</v>
      </c>
      <c r="Q32" s="581"/>
      <c r="R32" s="581"/>
      <c r="S32" s="581"/>
      <c r="T32" s="581"/>
      <c r="U32" s="581"/>
      <c r="V32" s="581"/>
      <c r="W32" s="581"/>
      <c r="X32" s="581"/>
      <c r="Y32" s="581"/>
      <c r="Z32" s="581"/>
      <c r="AA32" s="581"/>
      <c r="AB32" s="581"/>
      <c r="AC32" s="581"/>
      <c r="AD32" s="99"/>
      <c r="AG32" s="580" t="s">
        <v>109</v>
      </c>
      <c r="AH32" s="581"/>
      <c r="AI32" s="581"/>
      <c r="AJ32" s="581"/>
      <c r="AK32" s="581"/>
      <c r="AL32" s="581"/>
      <c r="AM32" s="581"/>
      <c r="AN32" s="581"/>
      <c r="AO32" s="581"/>
      <c r="AP32" s="581"/>
      <c r="AQ32" s="581"/>
      <c r="AR32" s="581"/>
      <c r="AS32" s="581"/>
      <c r="AT32" s="581"/>
      <c r="AU32" s="99"/>
      <c r="AX32" s="580" t="s">
        <v>109</v>
      </c>
      <c r="AY32" s="581"/>
      <c r="AZ32" s="581"/>
      <c r="BA32" s="581"/>
      <c r="BB32" s="581"/>
      <c r="BC32" s="581"/>
      <c r="BD32" s="581"/>
      <c r="BE32" s="581"/>
      <c r="BF32" s="581"/>
      <c r="BG32" s="581"/>
      <c r="BH32" s="581"/>
      <c r="BI32" s="581"/>
      <c r="BJ32" s="581"/>
      <c r="BK32" s="638"/>
    </row>
    <row r="33" spans="1:63" s="20" customFormat="1" x14ac:dyDescent="0.35">
      <c r="A33" s="582" t="s">
        <v>110</v>
      </c>
      <c r="B33" s="583"/>
      <c r="C33" s="583"/>
      <c r="D33" s="583"/>
      <c r="E33" s="583"/>
      <c r="F33" s="583"/>
      <c r="G33" s="583"/>
      <c r="H33" s="583"/>
      <c r="I33" s="583"/>
      <c r="J33" s="83" t="s">
        <v>111</v>
      </c>
      <c r="K33" s="83" t="s">
        <v>71</v>
      </c>
      <c r="L33" s="83" t="s">
        <v>72</v>
      </c>
      <c r="M33" s="38" t="s">
        <v>94</v>
      </c>
      <c r="P33" s="753" t="s">
        <v>110</v>
      </c>
      <c r="Q33" s="754"/>
      <c r="R33" s="754"/>
      <c r="S33" s="754"/>
      <c r="T33" s="754"/>
      <c r="U33" s="754"/>
      <c r="V33" s="754"/>
      <c r="W33" s="754"/>
      <c r="X33" s="754"/>
      <c r="Y33" s="101" t="s">
        <v>200</v>
      </c>
      <c r="Z33" s="83" t="s">
        <v>41</v>
      </c>
      <c r="AA33" s="83" t="s">
        <v>71</v>
      </c>
      <c r="AB33" s="83" t="s">
        <v>72</v>
      </c>
      <c r="AC33" s="101" t="s">
        <v>94</v>
      </c>
      <c r="AD33" s="35" t="s">
        <v>95</v>
      </c>
      <c r="AG33" s="582" t="s">
        <v>110</v>
      </c>
      <c r="AH33" s="583"/>
      <c r="AI33" s="583"/>
      <c r="AJ33" s="583"/>
      <c r="AK33" s="583"/>
      <c r="AL33" s="583"/>
      <c r="AM33" s="583"/>
      <c r="AN33" s="583"/>
      <c r="AO33" s="583"/>
      <c r="AP33" s="101" t="s">
        <v>200</v>
      </c>
      <c r="AQ33" s="83" t="s">
        <v>112</v>
      </c>
      <c r="AR33" s="83" t="s">
        <v>71</v>
      </c>
      <c r="AS33" s="83" t="s">
        <v>72</v>
      </c>
      <c r="AT33" s="101" t="s">
        <v>96</v>
      </c>
      <c r="AU33" s="35" t="s">
        <v>212</v>
      </c>
      <c r="AX33" s="582" t="s">
        <v>110</v>
      </c>
      <c r="AY33" s="583"/>
      <c r="AZ33" s="583"/>
      <c r="BA33" s="583"/>
      <c r="BB33" s="583"/>
      <c r="BC33" s="583"/>
      <c r="BD33" s="583"/>
      <c r="BE33" s="583"/>
      <c r="BF33" s="583"/>
      <c r="BG33" s="583"/>
      <c r="BH33" s="83" t="s">
        <v>41</v>
      </c>
      <c r="BI33" s="83" t="s">
        <v>71</v>
      </c>
      <c r="BJ33" s="83" t="s">
        <v>72</v>
      </c>
      <c r="BK33" s="38" t="s">
        <v>249</v>
      </c>
    </row>
    <row r="34" spans="1:63" x14ac:dyDescent="0.35">
      <c r="A34" s="7">
        <v>1</v>
      </c>
      <c r="B34" s="575">
        <f>'Year 5'!B34</f>
        <v>0</v>
      </c>
      <c r="C34" s="575"/>
      <c r="D34" s="575"/>
      <c r="E34" s="575"/>
      <c r="F34" s="575"/>
      <c r="G34" s="575"/>
      <c r="H34" s="575"/>
      <c r="I34" s="575"/>
      <c r="J34" s="12">
        <v>0</v>
      </c>
      <c r="K34" s="12">
        <v>0</v>
      </c>
      <c r="L34" s="12">
        <v>0</v>
      </c>
      <c r="M34" s="14">
        <f>SUM(J34:L34)</f>
        <v>0</v>
      </c>
      <c r="N34" s="6"/>
      <c r="P34" s="218">
        <v>1</v>
      </c>
      <c r="Q34" s="572">
        <f>'Year 5'!Q34</f>
        <v>0</v>
      </c>
      <c r="R34" s="572"/>
      <c r="S34" s="572"/>
      <c r="T34" s="572"/>
      <c r="U34" s="572"/>
      <c r="V34" s="572"/>
      <c r="W34" s="572"/>
      <c r="X34" s="572"/>
      <c r="Y34" s="90">
        <f>'Year 5'!AU34</f>
        <v>0</v>
      </c>
      <c r="Z34" s="12">
        <v>0</v>
      </c>
      <c r="AA34" s="12">
        <v>0</v>
      </c>
      <c r="AB34" s="12">
        <v>0</v>
      </c>
      <c r="AC34" s="57">
        <f>SUM(Z34:AB34)</f>
        <v>0</v>
      </c>
      <c r="AD34" s="58">
        <f>M34-AC34</f>
        <v>0</v>
      </c>
      <c r="AE34" s="6"/>
      <c r="AG34" s="7">
        <v>1</v>
      </c>
      <c r="AH34" s="575">
        <f>IF($S$86&lt;&gt;0, Q34, B34)</f>
        <v>0</v>
      </c>
      <c r="AI34" s="575"/>
      <c r="AJ34" s="575"/>
      <c r="AK34" s="575"/>
      <c r="AL34" s="575"/>
      <c r="AM34" s="575"/>
      <c r="AN34" s="575"/>
      <c r="AO34" s="575"/>
      <c r="AP34" s="67">
        <f>'Year 5'!AU34</f>
        <v>0</v>
      </c>
      <c r="AQ34" s="12">
        <v>0</v>
      </c>
      <c r="AR34" s="12">
        <v>0</v>
      </c>
      <c r="AS34" s="12">
        <v>0</v>
      </c>
      <c r="AT34" s="41">
        <f>SUM(AQ34:AS34)</f>
        <v>0</v>
      </c>
      <c r="AU34" s="42">
        <f>IF($S$86&lt;&gt;0, AC34+AP34-AT34, M34+AP34-AT34)</f>
        <v>0</v>
      </c>
      <c r="AX34" s="7">
        <v>1</v>
      </c>
      <c r="AY34" s="575"/>
      <c r="AZ34" s="575"/>
      <c r="BA34" s="575"/>
      <c r="BB34" s="575"/>
      <c r="BC34" s="575"/>
      <c r="BD34" s="575"/>
      <c r="BE34" s="575"/>
      <c r="BF34" s="575"/>
      <c r="BG34" s="575"/>
      <c r="BH34" s="12">
        <v>0</v>
      </c>
      <c r="BI34" s="12">
        <v>0</v>
      </c>
      <c r="BJ34" s="12">
        <v>0</v>
      </c>
      <c r="BK34" s="404">
        <f>SUM(BH34:BJ34)</f>
        <v>0</v>
      </c>
    </row>
    <row r="35" spans="1:63" x14ac:dyDescent="0.35">
      <c r="A35" s="7">
        <v>2</v>
      </c>
      <c r="B35" s="575">
        <f>'Year 5'!B35</f>
        <v>0</v>
      </c>
      <c r="C35" s="575"/>
      <c r="D35" s="575"/>
      <c r="E35" s="575"/>
      <c r="F35" s="575"/>
      <c r="G35" s="575"/>
      <c r="H35" s="575"/>
      <c r="I35" s="575"/>
      <c r="J35" s="12">
        <v>0</v>
      </c>
      <c r="K35" s="12">
        <v>0</v>
      </c>
      <c r="L35" s="12">
        <v>0</v>
      </c>
      <c r="M35" s="14">
        <f>SUM(J35:L35)</f>
        <v>0</v>
      </c>
      <c r="N35" s="6"/>
      <c r="P35" s="218">
        <v>2</v>
      </c>
      <c r="Q35" s="572">
        <f>'Year 5'!Q35</f>
        <v>0</v>
      </c>
      <c r="R35" s="572"/>
      <c r="S35" s="572"/>
      <c r="T35" s="572"/>
      <c r="U35" s="572"/>
      <c r="V35" s="572"/>
      <c r="W35" s="572"/>
      <c r="X35" s="572"/>
      <c r="Y35" s="90">
        <f>'Year 5'!AU35</f>
        <v>0</v>
      </c>
      <c r="Z35" s="12">
        <v>0</v>
      </c>
      <c r="AA35" s="12">
        <v>0</v>
      </c>
      <c r="AB35" s="12">
        <v>0</v>
      </c>
      <c r="AC35" s="57">
        <f>SUM(Z35:AB35)</f>
        <v>0</v>
      </c>
      <c r="AD35" s="58">
        <f>M35-AC35</f>
        <v>0</v>
      </c>
      <c r="AE35" s="6"/>
      <c r="AG35" s="7">
        <v>2</v>
      </c>
      <c r="AH35" s="575">
        <f t="shared" ref="AH35:AH36" si="60">IF($S$86&lt;&gt;0, Q35, B35)</f>
        <v>0</v>
      </c>
      <c r="AI35" s="575"/>
      <c r="AJ35" s="575"/>
      <c r="AK35" s="575"/>
      <c r="AL35" s="575"/>
      <c r="AM35" s="575"/>
      <c r="AN35" s="575"/>
      <c r="AO35" s="575"/>
      <c r="AP35" s="67">
        <f>'Year 5'!AU35</f>
        <v>0</v>
      </c>
      <c r="AQ35" s="12">
        <v>0</v>
      </c>
      <c r="AR35" s="12">
        <v>0</v>
      </c>
      <c r="AS35" s="12">
        <v>0</v>
      </c>
      <c r="AT35" s="41">
        <f>SUM(AQ35:AS35)</f>
        <v>0</v>
      </c>
      <c r="AU35" s="42">
        <f t="shared" ref="AU35:AU36" si="61">IF($S$86&lt;&gt;0, AC35+AP35-AT35, M35+AP35-AT35)</f>
        <v>0</v>
      </c>
      <c r="AX35" s="7">
        <v>2</v>
      </c>
      <c r="AY35" s="575"/>
      <c r="AZ35" s="575"/>
      <c r="BA35" s="575"/>
      <c r="BB35" s="575"/>
      <c r="BC35" s="575"/>
      <c r="BD35" s="575"/>
      <c r="BE35" s="575"/>
      <c r="BF35" s="575"/>
      <c r="BG35" s="575"/>
      <c r="BH35" s="12">
        <v>0</v>
      </c>
      <c r="BI35" s="12">
        <v>0</v>
      </c>
      <c r="BJ35" s="12">
        <v>0</v>
      </c>
      <c r="BK35" s="404">
        <f>SUM(BH35:BJ35)</f>
        <v>0</v>
      </c>
    </row>
    <row r="36" spans="1:63" x14ac:dyDescent="0.35">
      <c r="A36" s="7">
        <v>3</v>
      </c>
      <c r="B36" s="575">
        <f>'Year 5'!B36</f>
        <v>0</v>
      </c>
      <c r="C36" s="575"/>
      <c r="D36" s="575"/>
      <c r="E36" s="575"/>
      <c r="F36" s="575"/>
      <c r="G36" s="575"/>
      <c r="H36" s="575"/>
      <c r="I36" s="575"/>
      <c r="J36" s="12">
        <v>0</v>
      </c>
      <c r="K36" s="12">
        <v>0</v>
      </c>
      <c r="L36" s="12">
        <v>0</v>
      </c>
      <c r="M36" s="14">
        <f>SUM(J36:L36)</f>
        <v>0</v>
      </c>
      <c r="N36" s="6"/>
      <c r="P36" s="218">
        <v>3</v>
      </c>
      <c r="Q36" s="572">
        <f>'Year 5'!Q36</f>
        <v>0</v>
      </c>
      <c r="R36" s="572"/>
      <c r="S36" s="572"/>
      <c r="T36" s="572"/>
      <c r="U36" s="572"/>
      <c r="V36" s="572"/>
      <c r="W36" s="572"/>
      <c r="X36" s="572"/>
      <c r="Y36" s="90">
        <f>'Year 5'!AU36</f>
        <v>0</v>
      </c>
      <c r="Z36" s="12">
        <v>0</v>
      </c>
      <c r="AA36" s="12">
        <v>0</v>
      </c>
      <c r="AB36" s="12">
        <v>0</v>
      </c>
      <c r="AC36" s="57">
        <f>SUM(Z36:AB36)</f>
        <v>0</v>
      </c>
      <c r="AD36" s="58">
        <f>M36-AC36</f>
        <v>0</v>
      </c>
      <c r="AE36" s="6"/>
      <c r="AG36" s="7">
        <v>3</v>
      </c>
      <c r="AH36" s="575">
        <f t="shared" si="60"/>
        <v>0</v>
      </c>
      <c r="AI36" s="575"/>
      <c r="AJ36" s="575"/>
      <c r="AK36" s="575"/>
      <c r="AL36" s="575"/>
      <c r="AM36" s="575"/>
      <c r="AN36" s="575"/>
      <c r="AO36" s="575"/>
      <c r="AP36" s="67">
        <f>'Year 5'!AU36</f>
        <v>0</v>
      </c>
      <c r="AQ36" s="12">
        <v>0</v>
      </c>
      <c r="AR36" s="12">
        <v>0</v>
      </c>
      <c r="AS36" s="12">
        <v>0</v>
      </c>
      <c r="AT36" s="41">
        <f>SUM(AQ36:AS36)</f>
        <v>0</v>
      </c>
      <c r="AU36" s="42">
        <f t="shared" si="61"/>
        <v>0</v>
      </c>
      <c r="AX36" s="7">
        <v>3</v>
      </c>
      <c r="AY36" s="575"/>
      <c r="AZ36" s="575"/>
      <c r="BA36" s="575"/>
      <c r="BB36" s="575"/>
      <c r="BC36" s="575"/>
      <c r="BD36" s="575"/>
      <c r="BE36" s="575"/>
      <c r="BF36" s="575"/>
      <c r="BG36" s="575"/>
      <c r="BH36" s="12">
        <v>0</v>
      </c>
      <c r="BI36" s="12">
        <v>0</v>
      </c>
      <c r="BJ36" s="12">
        <v>0</v>
      </c>
      <c r="BK36" s="404">
        <f>SUM(BH36:BJ36)</f>
        <v>0</v>
      </c>
    </row>
    <row r="37" spans="1:63" ht="16" thickBot="1" x14ac:dyDescent="0.4">
      <c r="A37" s="578" t="s">
        <v>113</v>
      </c>
      <c r="B37" s="579"/>
      <c r="C37" s="579"/>
      <c r="D37" s="579"/>
      <c r="E37" s="579"/>
      <c r="F37" s="579"/>
      <c r="G37" s="579"/>
      <c r="H37" s="579"/>
      <c r="I37" s="579"/>
      <c r="J37" s="21">
        <f>SUM(J34:J36)</f>
        <v>0</v>
      </c>
      <c r="K37" s="21">
        <f t="shared" ref="K37:L37" si="62">SUM(K34:K36)</f>
        <v>0</v>
      </c>
      <c r="L37" s="21">
        <f t="shared" si="62"/>
        <v>0</v>
      </c>
      <c r="M37" s="15">
        <f>SUM(J37:L37)</f>
        <v>0</v>
      </c>
      <c r="N37" s="6"/>
      <c r="P37" s="751" t="s">
        <v>113</v>
      </c>
      <c r="Q37" s="752"/>
      <c r="R37" s="752"/>
      <c r="S37" s="752"/>
      <c r="T37" s="752"/>
      <c r="U37" s="752"/>
      <c r="V37" s="752"/>
      <c r="W37" s="752"/>
      <c r="X37" s="752"/>
      <c r="Y37" s="64">
        <f>SUM(Y34:Y36)</f>
        <v>0</v>
      </c>
      <c r="Z37" s="64">
        <f t="shared" ref="Z37:AD37" si="63">SUM(Z34:Z36)</f>
        <v>0</v>
      </c>
      <c r="AA37" s="64">
        <f t="shared" si="63"/>
        <v>0</v>
      </c>
      <c r="AB37" s="64">
        <f t="shared" si="63"/>
        <v>0</v>
      </c>
      <c r="AC37" s="64">
        <f t="shared" si="63"/>
        <v>0</v>
      </c>
      <c r="AD37" s="56">
        <f t="shared" si="63"/>
        <v>0</v>
      </c>
      <c r="AE37" s="6"/>
      <c r="AG37" s="578" t="s">
        <v>113</v>
      </c>
      <c r="AH37" s="579"/>
      <c r="AI37" s="579"/>
      <c r="AJ37" s="579"/>
      <c r="AK37" s="579"/>
      <c r="AL37" s="579"/>
      <c r="AM37" s="579"/>
      <c r="AN37" s="579"/>
      <c r="AO37" s="579"/>
      <c r="AP37" s="39">
        <f>SUM(AP34:AP36)</f>
        <v>0</v>
      </c>
      <c r="AQ37" s="39">
        <f>SUM(AQ34:AQ36)</f>
        <v>0</v>
      </c>
      <c r="AR37" s="39">
        <f t="shared" ref="AR37:AT37" si="64">SUM(AR34:AR36)</f>
        <v>0</v>
      </c>
      <c r="AS37" s="39">
        <f t="shared" si="64"/>
        <v>0</v>
      </c>
      <c r="AT37" s="39">
        <f t="shared" si="64"/>
        <v>0</v>
      </c>
      <c r="AU37" s="40">
        <f>IF($S$86&lt;&gt;0, AC37+AP37-AT37, M37+AP37-AT37)</f>
        <v>0</v>
      </c>
      <c r="AX37" s="578" t="s">
        <v>113</v>
      </c>
      <c r="AY37" s="579"/>
      <c r="AZ37" s="579"/>
      <c r="BA37" s="579"/>
      <c r="BB37" s="579"/>
      <c r="BC37" s="579"/>
      <c r="BD37" s="579"/>
      <c r="BE37" s="579"/>
      <c r="BF37" s="579"/>
      <c r="BG37" s="579"/>
      <c r="BH37" s="407">
        <f>SUM(BH34:BH36)</f>
        <v>0</v>
      </c>
      <c r="BI37" s="407">
        <f t="shared" ref="BI37:BK37" si="65">SUM(BI34:BI36)</f>
        <v>0</v>
      </c>
      <c r="BJ37" s="407">
        <f t="shared" si="65"/>
        <v>0</v>
      </c>
      <c r="BK37" s="423">
        <f t="shared" si="65"/>
        <v>0</v>
      </c>
    </row>
    <row r="38" spans="1:63" ht="3.75" customHeight="1" thickBot="1" x14ac:dyDescent="0.4">
      <c r="A38" s="20"/>
      <c r="B38" s="20"/>
      <c r="C38" s="20"/>
      <c r="D38" s="20"/>
      <c r="E38" s="20"/>
      <c r="F38" s="20"/>
      <c r="G38" s="20"/>
      <c r="H38" s="20"/>
      <c r="I38" s="20"/>
      <c r="J38" s="5"/>
      <c r="K38" s="5"/>
      <c r="L38" s="5"/>
      <c r="M38" s="5"/>
      <c r="N38" s="6"/>
      <c r="P38" s="170"/>
      <c r="Q38" s="170"/>
      <c r="R38" s="170"/>
      <c r="S38" s="170"/>
      <c r="T38" s="170"/>
      <c r="U38" s="170"/>
      <c r="V38" s="170"/>
      <c r="W38" s="170"/>
      <c r="X38" s="17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x14ac:dyDescent="0.35">
      <c r="A39" s="580" t="s">
        <v>114</v>
      </c>
      <c r="B39" s="581"/>
      <c r="C39" s="581"/>
      <c r="D39" s="581"/>
      <c r="E39" s="581"/>
      <c r="F39" s="581"/>
      <c r="G39" s="581"/>
      <c r="H39" s="581"/>
      <c r="I39" s="581"/>
      <c r="J39" s="84" t="s">
        <v>111</v>
      </c>
      <c r="K39" s="84" t="s">
        <v>71</v>
      </c>
      <c r="L39" s="84" t="s">
        <v>72</v>
      </c>
      <c r="M39" s="99" t="s">
        <v>94</v>
      </c>
      <c r="P39" s="749" t="s">
        <v>114</v>
      </c>
      <c r="Q39" s="750"/>
      <c r="R39" s="750"/>
      <c r="S39" s="750"/>
      <c r="T39" s="750"/>
      <c r="U39" s="750"/>
      <c r="V39" s="750"/>
      <c r="W39" s="750"/>
      <c r="X39" s="750"/>
      <c r="Y39" s="94" t="s">
        <v>200</v>
      </c>
      <c r="Z39" s="84" t="s">
        <v>41</v>
      </c>
      <c r="AA39" s="84" t="s">
        <v>71</v>
      </c>
      <c r="AB39" s="84" t="s">
        <v>72</v>
      </c>
      <c r="AC39" s="94" t="s">
        <v>94</v>
      </c>
      <c r="AD39" s="36" t="s">
        <v>95</v>
      </c>
      <c r="AG39" s="580" t="s">
        <v>114</v>
      </c>
      <c r="AH39" s="581"/>
      <c r="AI39" s="581"/>
      <c r="AJ39" s="581"/>
      <c r="AK39" s="581"/>
      <c r="AL39" s="581"/>
      <c r="AM39" s="581"/>
      <c r="AN39" s="581"/>
      <c r="AO39" s="581"/>
      <c r="AP39" s="94" t="s">
        <v>200</v>
      </c>
      <c r="AQ39" s="84" t="s">
        <v>112</v>
      </c>
      <c r="AR39" s="84" t="s">
        <v>71</v>
      </c>
      <c r="AS39" s="84" t="s">
        <v>72</v>
      </c>
      <c r="AT39" s="94" t="s">
        <v>96</v>
      </c>
      <c r="AU39" s="36" t="s">
        <v>212</v>
      </c>
      <c r="AX39" s="580" t="s">
        <v>114</v>
      </c>
      <c r="AY39" s="581"/>
      <c r="AZ39" s="581"/>
      <c r="BA39" s="581"/>
      <c r="BB39" s="581"/>
      <c r="BC39" s="581"/>
      <c r="BD39" s="581"/>
      <c r="BE39" s="581"/>
      <c r="BF39" s="581"/>
      <c r="BG39" s="581"/>
      <c r="BH39" s="84" t="s">
        <v>41</v>
      </c>
      <c r="BI39" s="84" t="s">
        <v>71</v>
      </c>
      <c r="BJ39" s="84" t="s">
        <v>72</v>
      </c>
      <c r="BK39" s="99" t="s">
        <v>249</v>
      </c>
    </row>
    <row r="40" spans="1:63" x14ac:dyDescent="0.35">
      <c r="A40" s="7">
        <v>1</v>
      </c>
      <c r="B40" s="575">
        <f>'Year 5'!B40</f>
        <v>0</v>
      </c>
      <c r="C40" s="575"/>
      <c r="D40" s="575"/>
      <c r="E40" s="575"/>
      <c r="F40" s="575"/>
      <c r="G40" s="575"/>
      <c r="H40" s="575"/>
      <c r="I40" s="575"/>
      <c r="J40" s="12">
        <v>0</v>
      </c>
      <c r="K40" s="12">
        <v>0</v>
      </c>
      <c r="L40" s="12">
        <v>0</v>
      </c>
      <c r="M40" s="14">
        <f>SUM(J40:L40)</f>
        <v>0</v>
      </c>
      <c r="N40" s="6"/>
      <c r="P40" s="218">
        <v>1</v>
      </c>
      <c r="Q40" s="719">
        <f>'Year 5'!Q40</f>
        <v>0</v>
      </c>
      <c r="R40" s="719"/>
      <c r="S40" s="719"/>
      <c r="T40" s="719"/>
      <c r="U40" s="719"/>
      <c r="V40" s="719"/>
      <c r="W40" s="719"/>
      <c r="X40" s="719"/>
      <c r="Y40" s="90">
        <f>'Year 5'!AU40</f>
        <v>0</v>
      </c>
      <c r="Z40" s="12">
        <v>0</v>
      </c>
      <c r="AA40" s="12">
        <v>0</v>
      </c>
      <c r="AB40" s="12">
        <v>0</v>
      </c>
      <c r="AC40" s="57">
        <f>SUM(Z40:AB40)</f>
        <v>0</v>
      </c>
      <c r="AD40" s="58">
        <f>M40-AC40</f>
        <v>0</v>
      </c>
      <c r="AE40" s="6"/>
      <c r="AG40" s="7">
        <v>1</v>
      </c>
      <c r="AH40" s="575">
        <f>IF($S$86&lt;&gt;0, Q40, B40)</f>
        <v>0</v>
      </c>
      <c r="AI40" s="575"/>
      <c r="AJ40" s="575"/>
      <c r="AK40" s="575"/>
      <c r="AL40" s="575"/>
      <c r="AM40" s="575"/>
      <c r="AN40" s="575"/>
      <c r="AO40" s="575"/>
      <c r="AP40" s="67">
        <f>'Year 5'!AU40</f>
        <v>0</v>
      </c>
      <c r="AQ40" s="12">
        <v>0</v>
      </c>
      <c r="AR40" s="12">
        <v>0</v>
      </c>
      <c r="AS40" s="12">
        <v>0</v>
      </c>
      <c r="AT40" s="41">
        <f>SUM(AQ40:AS40)</f>
        <v>0</v>
      </c>
      <c r="AU40" s="42">
        <f>IF($S$86&lt;&gt;0, AC40+AP40-AT40, M40+AP40-AT40)</f>
        <v>0</v>
      </c>
      <c r="AX40" s="7">
        <v>1</v>
      </c>
      <c r="AY40" s="575"/>
      <c r="AZ40" s="575"/>
      <c r="BA40" s="575"/>
      <c r="BB40" s="575"/>
      <c r="BC40" s="575"/>
      <c r="BD40" s="575"/>
      <c r="BE40" s="575"/>
      <c r="BF40" s="575"/>
      <c r="BG40" s="575"/>
      <c r="BH40" s="12">
        <v>0</v>
      </c>
      <c r="BI40" s="12">
        <v>0</v>
      </c>
      <c r="BJ40" s="12">
        <v>0</v>
      </c>
      <c r="BK40" s="404">
        <f>SUM(BH40:BJ40)</f>
        <v>0</v>
      </c>
    </row>
    <row r="41" spans="1:63" x14ac:dyDescent="0.35">
      <c r="A41" s="7">
        <v>2</v>
      </c>
      <c r="B41" s="575">
        <f>'Year 5'!B41</f>
        <v>0</v>
      </c>
      <c r="C41" s="575"/>
      <c r="D41" s="575"/>
      <c r="E41" s="575"/>
      <c r="F41" s="575"/>
      <c r="G41" s="575"/>
      <c r="H41" s="575"/>
      <c r="I41" s="575"/>
      <c r="J41" s="12">
        <v>0</v>
      </c>
      <c r="K41" s="12">
        <v>0</v>
      </c>
      <c r="L41" s="12">
        <v>0</v>
      </c>
      <c r="M41" s="14">
        <f>SUM(J41:L41)</f>
        <v>0</v>
      </c>
      <c r="N41" s="6"/>
      <c r="P41" s="218">
        <v>2</v>
      </c>
      <c r="Q41" s="719">
        <f>'Year 5'!Q41</f>
        <v>0</v>
      </c>
      <c r="R41" s="719"/>
      <c r="S41" s="719"/>
      <c r="T41" s="719"/>
      <c r="U41" s="719"/>
      <c r="V41" s="719"/>
      <c r="W41" s="719"/>
      <c r="X41" s="719"/>
      <c r="Y41" s="90">
        <f>'Year 5'!AU41</f>
        <v>0</v>
      </c>
      <c r="Z41" s="12">
        <v>0</v>
      </c>
      <c r="AA41" s="12">
        <v>0</v>
      </c>
      <c r="AB41" s="12">
        <v>0</v>
      </c>
      <c r="AC41" s="57">
        <f>SUM(Z41:AB41)</f>
        <v>0</v>
      </c>
      <c r="AD41" s="58">
        <f>M41-AC41</f>
        <v>0</v>
      </c>
      <c r="AE41" s="6"/>
      <c r="AG41" s="7">
        <v>2</v>
      </c>
      <c r="AH41" s="575">
        <f t="shared" ref="AH41:AH42" si="66">IF($S$86&lt;&gt;0, Q41, B41)</f>
        <v>0</v>
      </c>
      <c r="AI41" s="575"/>
      <c r="AJ41" s="575"/>
      <c r="AK41" s="575"/>
      <c r="AL41" s="575"/>
      <c r="AM41" s="575"/>
      <c r="AN41" s="575"/>
      <c r="AO41" s="575"/>
      <c r="AP41" s="67">
        <f>'Year 5'!AU41</f>
        <v>0</v>
      </c>
      <c r="AQ41" s="12">
        <v>0</v>
      </c>
      <c r="AR41" s="12">
        <v>0</v>
      </c>
      <c r="AS41" s="12">
        <v>0</v>
      </c>
      <c r="AT41" s="41">
        <f>SUM(AQ41:AS41)</f>
        <v>0</v>
      </c>
      <c r="AU41" s="42">
        <f>IF($S$86&lt;&gt;0, AC41+AP41-AT41, M41+AP41-AT41)</f>
        <v>0</v>
      </c>
      <c r="AX41" s="7">
        <v>2</v>
      </c>
      <c r="AY41" s="575"/>
      <c r="AZ41" s="575"/>
      <c r="BA41" s="575"/>
      <c r="BB41" s="575"/>
      <c r="BC41" s="575"/>
      <c r="BD41" s="575"/>
      <c r="BE41" s="575"/>
      <c r="BF41" s="575"/>
      <c r="BG41" s="575"/>
      <c r="BH41" s="12">
        <v>0</v>
      </c>
      <c r="BI41" s="12">
        <v>0</v>
      </c>
      <c r="BJ41" s="12">
        <v>0</v>
      </c>
      <c r="BK41" s="404">
        <f>SUM(BH41:BJ41)</f>
        <v>0</v>
      </c>
    </row>
    <row r="42" spans="1:63" x14ac:dyDescent="0.35">
      <c r="A42" s="7">
        <v>3</v>
      </c>
      <c r="B42" s="575">
        <f>'Year 5'!B42</f>
        <v>0</v>
      </c>
      <c r="C42" s="575"/>
      <c r="D42" s="575"/>
      <c r="E42" s="575"/>
      <c r="F42" s="575"/>
      <c r="G42" s="575"/>
      <c r="H42" s="575"/>
      <c r="I42" s="575"/>
      <c r="J42" s="12">
        <v>0</v>
      </c>
      <c r="K42" s="12">
        <v>0</v>
      </c>
      <c r="L42" s="12">
        <v>0</v>
      </c>
      <c r="M42" s="14">
        <f>SUM(J42:L42)</f>
        <v>0</v>
      </c>
      <c r="N42" s="6"/>
      <c r="P42" s="218">
        <v>3</v>
      </c>
      <c r="Q42" s="719">
        <f>'Year 5'!Q42</f>
        <v>0</v>
      </c>
      <c r="R42" s="719"/>
      <c r="S42" s="719"/>
      <c r="T42" s="719"/>
      <c r="U42" s="719"/>
      <c r="V42" s="719"/>
      <c r="W42" s="719"/>
      <c r="X42" s="719"/>
      <c r="Y42" s="90">
        <f>'Year 5'!AU42</f>
        <v>0</v>
      </c>
      <c r="Z42" s="12">
        <v>0</v>
      </c>
      <c r="AA42" s="12">
        <v>0</v>
      </c>
      <c r="AB42" s="12">
        <v>0</v>
      </c>
      <c r="AC42" s="57">
        <f>SUM(Z42:AB42)</f>
        <v>0</v>
      </c>
      <c r="AD42" s="58">
        <f>M42-AC42</f>
        <v>0</v>
      </c>
      <c r="AE42" s="6"/>
      <c r="AG42" s="7">
        <v>3</v>
      </c>
      <c r="AH42" s="575">
        <f t="shared" si="66"/>
        <v>0</v>
      </c>
      <c r="AI42" s="575"/>
      <c r="AJ42" s="575"/>
      <c r="AK42" s="575"/>
      <c r="AL42" s="575"/>
      <c r="AM42" s="575"/>
      <c r="AN42" s="575"/>
      <c r="AO42" s="575"/>
      <c r="AP42" s="67">
        <f>'Year 5'!AU42</f>
        <v>0</v>
      </c>
      <c r="AQ42" s="12">
        <v>0</v>
      </c>
      <c r="AR42" s="12">
        <v>0</v>
      </c>
      <c r="AS42" s="12">
        <v>0</v>
      </c>
      <c r="AT42" s="41">
        <f>SUM(AQ42:AS42)</f>
        <v>0</v>
      </c>
      <c r="AU42" s="42">
        <f>IF($S$86&lt;&gt;0, AC42+AP42-AT42, M42+AP42-AT42)</f>
        <v>0</v>
      </c>
      <c r="AX42" s="7">
        <v>3</v>
      </c>
      <c r="AY42" s="575"/>
      <c r="AZ42" s="575"/>
      <c r="BA42" s="575"/>
      <c r="BB42" s="575"/>
      <c r="BC42" s="575"/>
      <c r="BD42" s="575"/>
      <c r="BE42" s="575"/>
      <c r="BF42" s="575"/>
      <c r="BG42" s="575"/>
      <c r="BH42" s="12">
        <v>0</v>
      </c>
      <c r="BI42" s="12">
        <v>0</v>
      </c>
      <c r="BJ42" s="12">
        <v>0</v>
      </c>
      <c r="BK42" s="404">
        <f>SUM(BH42:BJ42)</f>
        <v>0</v>
      </c>
    </row>
    <row r="43" spans="1:63" ht="16" thickBot="1" x14ac:dyDescent="0.4">
      <c r="A43" s="578" t="s">
        <v>115</v>
      </c>
      <c r="B43" s="579"/>
      <c r="C43" s="579"/>
      <c r="D43" s="579"/>
      <c r="E43" s="579"/>
      <c r="F43" s="579"/>
      <c r="G43" s="579"/>
      <c r="H43" s="579"/>
      <c r="I43" s="579"/>
      <c r="J43" s="21">
        <f>SUM(J40:J42)</f>
        <v>0</v>
      </c>
      <c r="K43" s="21">
        <f t="shared" ref="K43:L43" si="67">SUM(K40:K42)</f>
        <v>0</v>
      </c>
      <c r="L43" s="21">
        <f t="shared" si="67"/>
        <v>0</v>
      </c>
      <c r="M43" s="15">
        <f>SUM(J43:L43)</f>
        <v>0</v>
      </c>
      <c r="N43" s="6"/>
      <c r="P43" s="751" t="s">
        <v>115</v>
      </c>
      <c r="Q43" s="752"/>
      <c r="R43" s="752"/>
      <c r="S43" s="752"/>
      <c r="T43" s="752"/>
      <c r="U43" s="752"/>
      <c r="V43" s="752"/>
      <c r="W43" s="752"/>
      <c r="X43" s="752"/>
      <c r="Y43" s="64">
        <f>SUM(Y40:Y42)</f>
        <v>0</v>
      </c>
      <c r="Z43" s="64">
        <f>SUM(Z40:Z42)</f>
        <v>0</v>
      </c>
      <c r="AA43" s="64">
        <f t="shared" ref="AA43:AD43" si="68">SUM(AA40:AA42)</f>
        <v>0</v>
      </c>
      <c r="AB43" s="64">
        <f t="shared" si="68"/>
        <v>0</v>
      </c>
      <c r="AC43" s="64">
        <f t="shared" si="68"/>
        <v>0</v>
      </c>
      <c r="AD43" s="56">
        <f t="shared" si="68"/>
        <v>0</v>
      </c>
      <c r="AE43" s="6"/>
      <c r="AG43" s="578" t="s">
        <v>115</v>
      </c>
      <c r="AH43" s="579"/>
      <c r="AI43" s="579"/>
      <c r="AJ43" s="579"/>
      <c r="AK43" s="579"/>
      <c r="AL43" s="579"/>
      <c r="AM43" s="579"/>
      <c r="AN43" s="579"/>
      <c r="AO43" s="579"/>
      <c r="AP43" s="39">
        <f>SUM(AP40:AP42)</f>
        <v>0</v>
      </c>
      <c r="AQ43" s="39">
        <f>SUM(AQ40:AQ42)</f>
        <v>0</v>
      </c>
      <c r="AR43" s="39">
        <f t="shared" ref="AR43:AT43" si="69">SUM(AR40:AR42)</f>
        <v>0</v>
      </c>
      <c r="AS43" s="39">
        <f t="shared" si="69"/>
        <v>0</v>
      </c>
      <c r="AT43" s="39">
        <f t="shared" si="69"/>
        <v>0</v>
      </c>
      <c r="AU43" s="40">
        <f>IF($S$86&lt;&gt;0, AC43+AP43-AT43, M43+AP43-AT43)</f>
        <v>0</v>
      </c>
      <c r="AX43" s="578" t="s">
        <v>115</v>
      </c>
      <c r="AY43" s="579"/>
      <c r="AZ43" s="579"/>
      <c r="BA43" s="579"/>
      <c r="BB43" s="579"/>
      <c r="BC43" s="579"/>
      <c r="BD43" s="579"/>
      <c r="BE43" s="579"/>
      <c r="BF43" s="579"/>
      <c r="BG43" s="579"/>
      <c r="BH43" s="407">
        <f>SUM(BH40:BH42)</f>
        <v>0</v>
      </c>
      <c r="BI43" s="407">
        <f t="shared" ref="BI43:BK43" si="70">SUM(BI40:BI42)</f>
        <v>0</v>
      </c>
      <c r="BJ43" s="407">
        <f t="shared" si="70"/>
        <v>0</v>
      </c>
      <c r="BK43" s="423">
        <f t="shared" si="70"/>
        <v>0</v>
      </c>
    </row>
    <row r="44" spans="1:63" ht="3.75" customHeight="1" thickBot="1" x14ac:dyDescent="0.4">
      <c r="A44" s="20"/>
      <c r="B44" s="20"/>
      <c r="C44" s="20"/>
      <c r="D44" s="20"/>
      <c r="E44" s="20"/>
      <c r="F44" s="20"/>
      <c r="G44" s="20"/>
      <c r="H44" s="20"/>
      <c r="I44" s="20"/>
      <c r="J44" s="5"/>
      <c r="K44" s="5"/>
      <c r="L44" s="5"/>
      <c r="M44" s="5"/>
      <c r="N44" s="6"/>
      <c r="P44" s="170"/>
      <c r="Q44" s="170"/>
      <c r="R44" s="170"/>
      <c r="S44" s="170"/>
      <c r="T44" s="170"/>
      <c r="U44" s="170"/>
      <c r="V44" s="170"/>
      <c r="W44" s="170"/>
      <c r="X44" s="17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x14ac:dyDescent="0.35">
      <c r="A45" s="580" t="s">
        <v>116</v>
      </c>
      <c r="B45" s="581"/>
      <c r="C45" s="581"/>
      <c r="D45" s="581"/>
      <c r="E45" s="581"/>
      <c r="F45" s="581"/>
      <c r="G45" s="581"/>
      <c r="H45" s="581"/>
      <c r="I45" s="581"/>
      <c r="J45" s="84" t="s">
        <v>111</v>
      </c>
      <c r="K45" s="84" t="s">
        <v>71</v>
      </c>
      <c r="L45" s="84" t="s">
        <v>72</v>
      </c>
      <c r="M45" s="99" t="s">
        <v>94</v>
      </c>
      <c r="P45" s="749" t="s">
        <v>116</v>
      </c>
      <c r="Q45" s="750"/>
      <c r="R45" s="750"/>
      <c r="S45" s="750"/>
      <c r="T45" s="750"/>
      <c r="U45" s="750"/>
      <c r="V45" s="750"/>
      <c r="W45" s="750"/>
      <c r="X45" s="750"/>
      <c r="Y45" s="94" t="s">
        <v>200</v>
      </c>
      <c r="Z45" s="84" t="s">
        <v>41</v>
      </c>
      <c r="AA45" s="84" t="s">
        <v>71</v>
      </c>
      <c r="AB45" s="84" t="s">
        <v>72</v>
      </c>
      <c r="AC45" s="94" t="s">
        <v>94</v>
      </c>
      <c r="AD45" s="36" t="s">
        <v>95</v>
      </c>
      <c r="AG45" s="580" t="s">
        <v>116</v>
      </c>
      <c r="AH45" s="581"/>
      <c r="AI45" s="581"/>
      <c r="AJ45" s="581"/>
      <c r="AK45" s="581"/>
      <c r="AL45" s="581"/>
      <c r="AM45" s="581"/>
      <c r="AN45" s="581"/>
      <c r="AO45" s="581"/>
      <c r="AP45" s="94" t="s">
        <v>200</v>
      </c>
      <c r="AQ45" s="84" t="s">
        <v>112</v>
      </c>
      <c r="AR45" s="84" t="s">
        <v>71</v>
      </c>
      <c r="AS45" s="84" t="s">
        <v>72</v>
      </c>
      <c r="AT45" s="94" t="s">
        <v>96</v>
      </c>
      <c r="AU45" s="36" t="s">
        <v>212</v>
      </c>
      <c r="AX45" s="580" t="s">
        <v>116</v>
      </c>
      <c r="AY45" s="581"/>
      <c r="AZ45" s="581"/>
      <c r="BA45" s="581"/>
      <c r="BB45" s="581"/>
      <c r="BC45" s="581"/>
      <c r="BD45" s="581"/>
      <c r="BE45" s="581"/>
      <c r="BF45" s="581"/>
      <c r="BG45" s="581"/>
      <c r="BH45" s="84" t="s">
        <v>41</v>
      </c>
      <c r="BI45" s="84" t="s">
        <v>71</v>
      </c>
      <c r="BJ45" s="84" t="s">
        <v>72</v>
      </c>
      <c r="BK45" s="99" t="s">
        <v>96</v>
      </c>
    </row>
    <row r="46" spans="1:63" x14ac:dyDescent="0.35">
      <c r="A46" s="7">
        <v>1</v>
      </c>
      <c r="B46" s="687">
        <f>'Year 5'!B46</f>
        <v>0</v>
      </c>
      <c r="C46" s="688"/>
      <c r="D46" s="688"/>
      <c r="E46" s="688"/>
      <c r="F46" s="688"/>
      <c r="G46" s="688"/>
      <c r="H46" s="688"/>
      <c r="I46" s="689"/>
      <c r="J46" s="12">
        <v>0</v>
      </c>
      <c r="K46" s="12">
        <v>0</v>
      </c>
      <c r="L46" s="12">
        <v>0</v>
      </c>
      <c r="M46" s="14">
        <f>SUM(J46:L46)</f>
        <v>0</v>
      </c>
      <c r="N46" s="6"/>
      <c r="P46" s="218">
        <v>1</v>
      </c>
      <c r="Q46" s="687">
        <f>'Year 5'!Q46</f>
        <v>0</v>
      </c>
      <c r="R46" s="688"/>
      <c r="S46" s="688"/>
      <c r="T46" s="688"/>
      <c r="U46" s="688"/>
      <c r="V46" s="688"/>
      <c r="W46" s="688"/>
      <c r="X46" s="689"/>
      <c r="Y46" s="90">
        <f>'Year 5'!AU46</f>
        <v>0</v>
      </c>
      <c r="Z46" s="12">
        <v>0</v>
      </c>
      <c r="AA46" s="12">
        <v>0</v>
      </c>
      <c r="AB46" s="12">
        <v>0</v>
      </c>
      <c r="AC46" s="57">
        <f>SUM(Z46:AB46)</f>
        <v>0</v>
      </c>
      <c r="AD46" s="58">
        <f t="shared" ref="AD46:AD57" si="71">M46-AC46</f>
        <v>0</v>
      </c>
      <c r="AE46" s="6"/>
      <c r="AG46" s="7">
        <v>1</v>
      </c>
      <c r="AH46" s="603">
        <f>IF($S$86&lt;&gt;0, Q46, B46)</f>
        <v>0</v>
      </c>
      <c r="AI46" s="604"/>
      <c r="AJ46" s="604"/>
      <c r="AK46" s="604"/>
      <c r="AL46" s="604"/>
      <c r="AM46" s="604"/>
      <c r="AN46" s="604"/>
      <c r="AO46" s="605"/>
      <c r="AP46" s="67">
        <f>'Year 5'!AU46</f>
        <v>0</v>
      </c>
      <c r="AQ46" s="12">
        <v>0</v>
      </c>
      <c r="AR46" s="12">
        <v>0</v>
      </c>
      <c r="AS46" s="12">
        <v>0</v>
      </c>
      <c r="AT46" s="41">
        <f t="shared" ref="AT46:AT57" si="72">SUM(AQ46:AS46)</f>
        <v>0</v>
      </c>
      <c r="AU46" s="42">
        <f>IF($S$86&lt;&gt;0, AC46+AP46-AT46, M46+AP46-AT46)</f>
        <v>0</v>
      </c>
      <c r="AX46" s="7">
        <v>1</v>
      </c>
      <c r="AY46" s="687"/>
      <c r="AZ46" s="688"/>
      <c r="BA46" s="688"/>
      <c r="BB46" s="688"/>
      <c r="BC46" s="688"/>
      <c r="BD46" s="688"/>
      <c r="BE46" s="688"/>
      <c r="BF46" s="688"/>
      <c r="BG46" s="689"/>
      <c r="BH46" s="12">
        <v>0</v>
      </c>
      <c r="BI46" s="12">
        <v>0</v>
      </c>
      <c r="BJ46" s="12">
        <v>0</v>
      </c>
      <c r="BK46" s="404">
        <f t="shared" ref="BK46:BK48" si="73">SUM(BH46:BJ46)</f>
        <v>0</v>
      </c>
    </row>
    <row r="47" spans="1:63" x14ac:dyDescent="0.35">
      <c r="A47" s="7">
        <v>2</v>
      </c>
      <c r="B47" s="687">
        <f>'Year 5'!B47</f>
        <v>0</v>
      </c>
      <c r="C47" s="688"/>
      <c r="D47" s="688"/>
      <c r="E47" s="688"/>
      <c r="F47" s="688"/>
      <c r="G47" s="688"/>
      <c r="H47" s="688"/>
      <c r="I47" s="689"/>
      <c r="J47" s="12">
        <v>0</v>
      </c>
      <c r="K47" s="12">
        <v>0</v>
      </c>
      <c r="L47" s="12">
        <v>0</v>
      </c>
      <c r="M47" s="14">
        <f t="shared" ref="M47:M58" si="74">SUM(J47:L47)</f>
        <v>0</v>
      </c>
      <c r="N47" s="6"/>
      <c r="P47" s="218">
        <v>2</v>
      </c>
      <c r="Q47" s="687">
        <f>'Year 5'!Q47</f>
        <v>0</v>
      </c>
      <c r="R47" s="688"/>
      <c r="S47" s="688"/>
      <c r="T47" s="688"/>
      <c r="U47" s="688"/>
      <c r="V47" s="688"/>
      <c r="W47" s="688"/>
      <c r="X47" s="689"/>
      <c r="Y47" s="90">
        <f>'Year 5'!AU47</f>
        <v>0</v>
      </c>
      <c r="Z47" s="12">
        <v>0</v>
      </c>
      <c r="AA47" s="12">
        <v>0</v>
      </c>
      <c r="AB47" s="12">
        <v>0</v>
      </c>
      <c r="AC47" s="57">
        <f>SUM(Z47:AB47)</f>
        <v>0</v>
      </c>
      <c r="AD47" s="58">
        <f t="shared" si="71"/>
        <v>0</v>
      </c>
      <c r="AE47" s="6"/>
      <c r="AG47" s="7">
        <v>2</v>
      </c>
      <c r="AH47" s="603">
        <f t="shared" ref="AH47:AH57" si="75">IF($S$86&lt;&gt;0, Q47, B47)</f>
        <v>0</v>
      </c>
      <c r="AI47" s="604"/>
      <c r="AJ47" s="604"/>
      <c r="AK47" s="604"/>
      <c r="AL47" s="604"/>
      <c r="AM47" s="604"/>
      <c r="AN47" s="604"/>
      <c r="AO47" s="605"/>
      <c r="AP47" s="67">
        <f>'Year 5'!AU47</f>
        <v>0</v>
      </c>
      <c r="AQ47" s="12">
        <v>0</v>
      </c>
      <c r="AR47" s="12">
        <v>0</v>
      </c>
      <c r="AS47" s="12">
        <v>0</v>
      </c>
      <c r="AT47" s="41">
        <f t="shared" si="72"/>
        <v>0</v>
      </c>
      <c r="AU47" s="42">
        <f t="shared" ref="AU47:AU57" si="76">IF($S$86&lt;&gt;0, AC47+AP47-AT47, M47+AP47-AT47)</f>
        <v>0</v>
      </c>
      <c r="AX47" s="7">
        <v>2</v>
      </c>
      <c r="AY47" s="687"/>
      <c r="AZ47" s="688"/>
      <c r="BA47" s="688"/>
      <c r="BB47" s="688"/>
      <c r="BC47" s="688"/>
      <c r="BD47" s="688"/>
      <c r="BE47" s="688"/>
      <c r="BF47" s="688"/>
      <c r="BG47" s="689"/>
      <c r="BH47" s="12">
        <v>0</v>
      </c>
      <c r="BI47" s="12">
        <v>0</v>
      </c>
      <c r="BJ47" s="12">
        <v>0</v>
      </c>
      <c r="BK47" s="404">
        <f t="shared" si="73"/>
        <v>0</v>
      </c>
    </row>
    <row r="48" spans="1:63" x14ac:dyDescent="0.35">
      <c r="A48" s="7">
        <v>3</v>
      </c>
      <c r="B48" s="687">
        <f>'Year 5'!B48</f>
        <v>0</v>
      </c>
      <c r="C48" s="688"/>
      <c r="D48" s="688"/>
      <c r="E48" s="688"/>
      <c r="F48" s="688"/>
      <c r="G48" s="688"/>
      <c r="H48" s="688"/>
      <c r="I48" s="689"/>
      <c r="J48" s="12">
        <v>0</v>
      </c>
      <c r="K48" s="12">
        <v>0</v>
      </c>
      <c r="L48" s="12">
        <v>0</v>
      </c>
      <c r="M48" s="14">
        <f>SUM(J48:L48)</f>
        <v>0</v>
      </c>
      <c r="N48" s="6"/>
      <c r="P48" s="218">
        <v>3</v>
      </c>
      <c r="Q48" s="687">
        <f>'Year 5'!Q48</f>
        <v>0</v>
      </c>
      <c r="R48" s="688"/>
      <c r="S48" s="688"/>
      <c r="T48" s="688"/>
      <c r="U48" s="688"/>
      <c r="V48" s="688"/>
      <c r="W48" s="688"/>
      <c r="X48" s="689"/>
      <c r="Y48" s="90">
        <f>'Year 5'!AU48</f>
        <v>0</v>
      </c>
      <c r="Z48" s="12">
        <v>0</v>
      </c>
      <c r="AA48" s="12">
        <v>0</v>
      </c>
      <c r="AB48" s="12">
        <v>0</v>
      </c>
      <c r="AC48" s="57">
        <f>SUM(Z48:AB48)</f>
        <v>0</v>
      </c>
      <c r="AD48" s="58">
        <f t="shared" si="71"/>
        <v>0</v>
      </c>
      <c r="AE48" s="6"/>
      <c r="AG48" s="7">
        <v>3</v>
      </c>
      <c r="AH48" s="603">
        <f t="shared" si="75"/>
        <v>0</v>
      </c>
      <c r="AI48" s="604"/>
      <c r="AJ48" s="604"/>
      <c r="AK48" s="604"/>
      <c r="AL48" s="604"/>
      <c r="AM48" s="604"/>
      <c r="AN48" s="604"/>
      <c r="AO48" s="605"/>
      <c r="AP48" s="67">
        <f>'Year 5'!AU48</f>
        <v>0</v>
      </c>
      <c r="AQ48" s="12">
        <v>0</v>
      </c>
      <c r="AR48" s="12">
        <v>0</v>
      </c>
      <c r="AS48" s="12">
        <v>0</v>
      </c>
      <c r="AT48" s="41">
        <f t="shared" si="72"/>
        <v>0</v>
      </c>
      <c r="AU48" s="42">
        <f t="shared" si="76"/>
        <v>0</v>
      </c>
      <c r="AX48" s="7">
        <v>3</v>
      </c>
      <c r="AY48" s="687"/>
      <c r="AZ48" s="688"/>
      <c r="BA48" s="688"/>
      <c r="BB48" s="688"/>
      <c r="BC48" s="688"/>
      <c r="BD48" s="688"/>
      <c r="BE48" s="688"/>
      <c r="BF48" s="688"/>
      <c r="BG48" s="689"/>
      <c r="BH48" s="12">
        <v>0</v>
      </c>
      <c r="BI48" s="12">
        <v>0</v>
      </c>
      <c r="BJ48" s="12">
        <v>0</v>
      </c>
      <c r="BK48" s="404">
        <f t="shared" si="73"/>
        <v>0</v>
      </c>
    </row>
    <row r="49" spans="1:132" x14ac:dyDescent="0.35">
      <c r="A49" s="7">
        <v>4</v>
      </c>
      <c r="B49" s="687">
        <f>'Year 5'!B49</f>
        <v>0</v>
      </c>
      <c r="C49" s="688"/>
      <c r="D49" s="688"/>
      <c r="E49" s="688"/>
      <c r="F49" s="688"/>
      <c r="G49" s="688"/>
      <c r="H49" s="688"/>
      <c r="I49" s="689"/>
      <c r="J49" s="12">
        <v>0</v>
      </c>
      <c r="K49" s="12">
        <v>0</v>
      </c>
      <c r="L49" s="12">
        <v>0</v>
      </c>
      <c r="M49" s="14">
        <f t="shared" ref="M49:M56" si="77">SUM(J49:L49)</f>
        <v>0</v>
      </c>
      <c r="N49" s="6"/>
      <c r="P49" s="218">
        <v>4</v>
      </c>
      <c r="Q49" s="687">
        <f>'Year 5'!Q49</f>
        <v>0</v>
      </c>
      <c r="R49" s="688"/>
      <c r="S49" s="688"/>
      <c r="T49" s="688"/>
      <c r="U49" s="688"/>
      <c r="V49" s="688"/>
      <c r="W49" s="688"/>
      <c r="X49" s="689"/>
      <c r="Y49" s="90">
        <f>'Year 5'!AU49</f>
        <v>0</v>
      </c>
      <c r="Z49" s="12">
        <v>0</v>
      </c>
      <c r="AA49" s="12">
        <v>0</v>
      </c>
      <c r="AB49" s="12">
        <v>0</v>
      </c>
      <c r="AC49" s="57">
        <f>SUM(Z49:AB49)</f>
        <v>0</v>
      </c>
      <c r="AD49" s="58">
        <f t="shared" si="71"/>
        <v>0</v>
      </c>
      <c r="AE49" s="6"/>
      <c r="AG49" s="7">
        <v>4</v>
      </c>
      <c r="AH49" s="603">
        <f t="shared" si="75"/>
        <v>0</v>
      </c>
      <c r="AI49" s="604"/>
      <c r="AJ49" s="604"/>
      <c r="AK49" s="604"/>
      <c r="AL49" s="604"/>
      <c r="AM49" s="604"/>
      <c r="AN49" s="604"/>
      <c r="AO49" s="605"/>
      <c r="AP49" s="67">
        <f>'Year 5'!AU49</f>
        <v>0</v>
      </c>
      <c r="AQ49" s="12">
        <v>0</v>
      </c>
      <c r="AR49" s="12">
        <v>0</v>
      </c>
      <c r="AS49" s="12">
        <v>0</v>
      </c>
      <c r="AT49" s="41">
        <f t="shared" ref="AT49:AT55" si="78">SUM(AQ49:AS49)</f>
        <v>0</v>
      </c>
      <c r="AU49" s="42">
        <f t="shared" si="76"/>
        <v>0</v>
      </c>
      <c r="AX49" s="7">
        <v>4</v>
      </c>
      <c r="AY49" s="687"/>
      <c r="AZ49" s="688"/>
      <c r="BA49" s="688"/>
      <c r="BB49" s="688"/>
      <c r="BC49" s="688"/>
      <c r="BD49" s="688"/>
      <c r="BE49" s="688"/>
      <c r="BF49" s="688"/>
      <c r="BG49" s="689"/>
      <c r="BH49" s="12">
        <v>0</v>
      </c>
      <c r="BI49" s="12">
        <v>0</v>
      </c>
      <c r="BJ49" s="12">
        <v>0</v>
      </c>
      <c r="BK49" s="404">
        <f t="shared" ref="BK49:BK56" si="79">SUM(BH49:BJ49)</f>
        <v>0</v>
      </c>
    </row>
    <row r="50" spans="1:132" x14ac:dyDescent="0.35">
      <c r="A50" s="7">
        <v>5</v>
      </c>
      <c r="B50" s="687">
        <f>'Year 5'!B50</f>
        <v>0</v>
      </c>
      <c r="C50" s="688"/>
      <c r="D50" s="688"/>
      <c r="E50" s="688"/>
      <c r="F50" s="688"/>
      <c r="G50" s="688"/>
      <c r="H50" s="688"/>
      <c r="I50" s="689"/>
      <c r="J50" s="12">
        <v>0</v>
      </c>
      <c r="K50" s="12">
        <v>0</v>
      </c>
      <c r="L50" s="12">
        <v>0</v>
      </c>
      <c r="M50" s="14">
        <f t="shared" si="77"/>
        <v>0</v>
      </c>
      <c r="N50" s="6"/>
      <c r="P50" s="218">
        <v>5</v>
      </c>
      <c r="Q50" s="687">
        <f>'Year 5'!Q50</f>
        <v>0</v>
      </c>
      <c r="R50" s="688"/>
      <c r="S50" s="688"/>
      <c r="T50" s="688"/>
      <c r="U50" s="688"/>
      <c r="V50" s="688"/>
      <c r="W50" s="688"/>
      <c r="X50" s="689"/>
      <c r="Y50" s="90">
        <f>'Year 5'!AU50</f>
        <v>0</v>
      </c>
      <c r="Z50" s="12">
        <v>0</v>
      </c>
      <c r="AA50" s="12">
        <v>0</v>
      </c>
      <c r="AB50" s="12">
        <v>0</v>
      </c>
      <c r="AC50" s="57">
        <f t="shared" ref="AC50:AC56" si="80">SUM(Z50:AB50)</f>
        <v>0</v>
      </c>
      <c r="AD50" s="58">
        <f t="shared" ref="AD50:AD56" si="81">M50-AC50</f>
        <v>0</v>
      </c>
      <c r="AE50" s="6"/>
      <c r="AG50" s="7">
        <v>5</v>
      </c>
      <c r="AH50" s="603">
        <f t="shared" si="75"/>
        <v>0</v>
      </c>
      <c r="AI50" s="604"/>
      <c r="AJ50" s="604"/>
      <c r="AK50" s="604"/>
      <c r="AL50" s="604"/>
      <c r="AM50" s="604"/>
      <c r="AN50" s="604"/>
      <c r="AO50" s="605"/>
      <c r="AP50" s="67">
        <f>'Year 5'!AU50</f>
        <v>0</v>
      </c>
      <c r="AQ50" s="12">
        <v>0</v>
      </c>
      <c r="AR50" s="12">
        <v>0</v>
      </c>
      <c r="AS50" s="12">
        <v>0</v>
      </c>
      <c r="AT50" s="41">
        <f t="shared" si="78"/>
        <v>0</v>
      </c>
      <c r="AU50" s="42">
        <f t="shared" si="76"/>
        <v>0</v>
      </c>
      <c r="AX50" s="7">
        <v>5</v>
      </c>
      <c r="AY50" s="687"/>
      <c r="AZ50" s="688"/>
      <c r="BA50" s="688"/>
      <c r="BB50" s="688"/>
      <c r="BC50" s="688"/>
      <c r="BD50" s="688"/>
      <c r="BE50" s="688"/>
      <c r="BF50" s="688"/>
      <c r="BG50" s="689"/>
      <c r="BH50" s="12">
        <v>0</v>
      </c>
      <c r="BI50" s="12">
        <v>0</v>
      </c>
      <c r="BJ50" s="12">
        <v>0</v>
      </c>
      <c r="BK50" s="404">
        <f t="shared" si="79"/>
        <v>0</v>
      </c>
    </row>
    <row r="51" spans="1:132" x14ac:dyDescent="0.35">
      <c r="A51" s="7">
        <v>6</v>
      </c>
      <c r="B51" s="687">
        <f>'Year 5'!B51</f>
        <v>0</v>
      </c>
      <c r="C51" s="688"/>
      <c r="D51" s="688"/>
      <c r="E51" s="688"/>
      <c r="F51" s="688"/>
      <c r="G51" s="688"/>
      <c r="H51" s="688"/>
      <c r="I51" s="689"/>
      <c r="J51" s="12">
        <v>0</v>
      </c>
      <c r="K51" s="12">
        <v>0</v>
      </c>
      <c r="L51" s="12">
        <v>0</v>
      </c>
      <c r="M51" s="14">
        <f t="shared" si="77"/>
        <v>0</v>
      </c>
      <c r="N51" s="6"/>
      <c r="P51" s="218">
        <v>6</v>
      </c>
      <c r="Q51" s="687">
        <f>'Year 5'!Q51</f>
        <v>0</v>
      </c>
      <c r="R51" s="688"/>
      <c r="S51" s="688"/>
      <c r="T51" s="688"/>
      <c r="U51" s="688"/>
      <c r="V51" s="688"/>
      <c r="W51" s="688"/>
      <c r="X51" s="689"/>
      <c r="Y51" s="90">
        <f>'Year 5'!AU51</f>
        <v>0</v>
      </c>
      <c r="Z51" s="12">
        <v>0</v>
      </c>
      <c r="AA51" s="12">
        <v>0</v>
      </c>
      <c r="AB51" s="12">
        <v>0</v>
      </c>
      <c r="AC51" s="57">
        <f t="shared" si="80"/>
        <v>0</v>
      </c>
      <c r="AD51" s="58">
        <f t="shared" si="81"/>
        <v>0</v>
      </c>
      <c r="AE51" s="6"/>
      <c r="AG51" s="7">
        <v>6</v>
      </c>
      <c r="AH51" s="603">
        <f t="shared" si="75"/>
        <v>0</v>
      </c>
      <c r="AI51" s="604"/>
      <c r="AJ51" s="604"/>
      <c r="AK51" s="604"/>
      <c r="AL51" s="604"/>
      <c r="AM51" s="604"/>
      <c r="AN51" s="604"/>
      <c r="AO51" s="605"/>
      <c r="AP51" s="67">
        <f>'Year 5'!AU51</f>
        <v>0</v>
      </c>
      <c r="AQ51" s="12">
        <v>0</v>
      </c>
      <c r="AR51" s="12">
        <v>0</v>
      </c>
      <c r="AS51" s="12">
        <v>0</v>
      </c>
      <c r="AT51" s="41">
        <f t="shared" si="78"/>
        <v>0</v>
      </c>
      <c r="AU51" s="42">
        <f t="shared" si="76"/>
        <v>0</v>
      </c>
      <c r="AX51" s="7">
        <v>6</v>
      </c>
      <c r="AY51" s="687"/>
      <c r="AZ51" s="688"/>
      <c r="BA51" s="688"/>
      <c r="BB51" s="688"/>
      <c r="BC51" s="688"/>
      <c r="BD51" s="688"/>
      <c r="BE51" s="688"/>
      <c r="BF51" s="688"/>
      <c r="BG51" s="689"/>
      <c r="BH51" s="12">
        <v>0</v>
      </c>
      <c r="BI51" s="12">
        <v>0</v>
      </c>
      <c r="BJ51" s="12">
        <v>0</v>
      </c>
      <c r="BK51" s="404">
        <f t="shared" si="79"/>
        <v>0</v>
      </c>
    </row>
    <row r="52" spans="1:132" x14ac:dyDescent="0.35">
      <c r="A52" s="7">
        <v>7</v>
      </c>
      <c r="B52" s="687">
        <f>'Year 5'!B52</f>
        <v>0</v>
      </c>
      <c r="C52" s="688"/>
      <c r="D52" s="688"/>
      <c r="E52" s="688"/>
      <c r="F52" s="688"/>
      <c r="G52" s="688"/>
      <c r="H52" s="688"/>
      <c r="I52" s="689"/>
      <c r="J52" s="12">
        <v>0</v>
      </c>
      <c r="K52" s="12">
        <v>0</v>
      </c>
      <c r="L52" s="12">
        <v>0</v>
      </c>
      <c r="M52" s="14">
        <f t="shared" si="77"/>
        <v>0</v>
      </c>
      <c r="N52" s="6"/>
      <c r="P52" s="218">
        <v>7</v>
      </c>
      <c r="Q52" s="687">
        <f>'Year 5'!Q52</f>
        <v>0</v>
      </c>
      <c r="R52" s="688"/>
      <c r="S52" s="688"/>
      <c r="T52" s="688"/>
      <c r="U52" s="688"/>
      <c r="V52" s="688"/>
      <c r="W52" s="688"/>
      <c r="X52" s="689"/>
      <c r="Y52" s="90">
        <f>'Year 5'!AU52</f>
        <v>0</v>
      </c>
      <c r="Z52" s="12">
        <v>0</v>
      </c>
      <c r="AA52" s="12">
        <v>0</v>
      </c>
      <c r="AB52" s="12">
        <v>0</v>
      </c>
      <c r="AC52" s="57">
        <f t="shared" si="80"/>
        <v>0</v>
      </c>
      <c r="AD52" s="58">
        <f t="shared" si="81"/>
        <v>0</v>
      </c>
      <c r="AE52" s="6"/>
      <c r="AG52" s="7">
        <v>7</v>
      </c>
      <c r="AH52" s="603">
        <f t="shared" si="75"/>
        <v>0</v>
      </c>
      <c r="AI52" s="604"/>
      <c r="AJ52" s="604"/>
      <c r="AK52" s="604"/>
      <c r="AL52" s="604"/>
      <c r="AM52" s="604"/>
      <c r="AN52" s="604"/>
      <c r="AO52" s="605"/>
      <c r="AP52" s="67">
        <f>'Year 5'!AU52</f>
        <v>0</v>
      </c>
      <c r="AQ52" s="12">
        <v>0</v>
      </c>
      <c r="AR52" s="12">
        <v>0</v>
      </c>
      <c r="AS52" s="12">
        <v>0</v>
      </c>
      <c r="AT52" s="41">
        <f t="shared" si="78"/>
        <v>0</v>
      </c>
      <c r="AU52" s="42">
        <f t="shared" si="76"/>
        <v>0</v>
      </c>
      <c r="AX52" s="7">
        <v>7</v>
      </c>
      <c r="AY52" s="687"/>
      <c r="AZ52" s="688"/>
      <c r="BA52" s="688"/>
      <c r="BB52" s="688"/>
      <c r="BC52" s="688"/>
      <c r="BD52" s="688"/>
      <c r="BE52" s="688"/>
      <c r="BF52" s="688"/>
      <c r="BG52" s="689"/>
      <c r="BH52" s="12">
        <v>0</v>
      </c>
      <c r="BI52" s="12">
        <v>0</v>
      </c>
      <c r="BJ52" s="12">
        <v>0</v>
      </c>
      <c r="BK52" s="404">
        <f t="shared" si="79"/>
        <v>0</v>
      </c>
    </row>
    <row r="53" spans="1:132" x14ac:dyDescent="0.35">
      <c r="A53" s="7">
        <v>8</v>
      </c>
      <c r="B53" s="687">
        <f>'Year 5'!B53</f>
        <v>0</v>
      </c>
      <c r="C53" s="688"/>
      <c r="D53" s="688"/>
      <c r="E53" s="688"/>
      <c r="F53" s="688"/>
      <c r="G53" s="688"/>
      <c r="H53" s="688"/>
      <c r="I53" s="689"/>
      <c r="J53" s="12">
        <v>0</v>
      </c>
      <c r="K53" s="12">
        <v>0</v>
      </c>
      <c r="L53" s="12">
        <v>0</v>
      </c>
      <c r="M53" s="14">
        <f t="shared" si="77"/>
        <v>0</v>
      </c>
      <c r="N53" s="6"/>
      <c r="P53" s="218">
        <v>8</v>
      </c>
      <c r="Q53" s="687">
        <f>'Year 5'!Q53</f>
        <v>0</v>
      </c>
      <c r="R53" s="688"/>
      <c r="S53" s="688"/>
      <c r="T53" s="688"/>
      <c r="U53" s="688"/>
      <c r="V53" s="688"/>
      <c r="W53" s="688"/>
      <c r="X53" s="689"/>
      <c r="Y53" s="90">
        <f>'Year 5'!AU53</f>
        <v>0</v>
      </c>
      <c r="Z53" s="12">
        <v>0</v>
      </c>
      <c r="AA53" s="12">
        <v>0</v>
      </c>
      <c r="AB53" s="12">
        <v>0</v>
      </c>
      <c r="AC53" s="57">
        <f t="shared" si="80"/>
        <v>0</v>
      </c>
      <c r="AD53" s="58">
        <f t="shared" si="81"/>
        <v>0</v>
      </c>
      <c r="AE53" s="6"/>
      <c r="AG53" s="7">
        <v>8</v>
      </c>
      <c r="AH53" s="603">
        <f t="shared" si="75"/>
        <v>0</v>
      </c>
      <c r="AI53" s="604"/>
      <c r="AJ53" s="604"/>
      <c r="AK53" s="604"/>
      <c r="AL53" s="604"/>
      <c r="AM53" s="604"/>
      <c r="AN53" s="604"/>
      <c r="AO53" s="605"/>
      <c r="AP53" s="67">
        <f>'Year 5'!AU53</f>
        <v>0</v>
      </c>
      <c r="AQ53" s="12">
        <v>0</v>
      </c>
      <c r="AR53" s="12">
        <v>0</v>
      </c>
      <c r="AS53" s="12">
        <v>0</v>
      </c>
      <c r="AT53" s="41">
        <f t="shared" si="78"/>
        <v>0</v>
      </c>
      <c r="AU53" s="42">
        <f t="shared" si="76"/>
        <v>0</v>
      </c>
      <c r="AX53" s="7">
        <v>8</v>
      </c>
      <c r="AY53" s="687"/>
      <c r="AZ53" s="688"/>
      <c r="BA53" s="688"/>
      <c r="BB53" s="688"/>
      <c r="BC53" s="688"/>
      <c r="BD53" s="688"/>
      <c r="BE53" s="688"/>
      <c r="BF53" s="688"/>
      <c r="BG53" s="689"/>
      <c r="BH53" s="12">
        <v>0</v>
      </c>
      <c r="BI53" s="12">
        <v>0</v>
      </c>
      <c r="BJ53" s="12">
        <v>0</v>
      </c>
      <c r="BK53" s="404">
        <f t="shared" si="79"/>
        <v>0</v>
      </c>
    </row>
    <row r="54" spans="1:132" x14ac:dyDescent="0.35">
      <c r="A54" s="7">
        <v>9</v>
      </c>
      <c r="B54" s="687">
        <f>'Year 5'!B54</f>
        <v>0</v>
      </c>
      <c r="C54" s="688"/>
      <c r="D54" s="688"/>
      <c r="E54" s="688"/>
      <c r="F54" s="688"/>
      <c r="G54" s="688"/>
      <c r="H54" s="688"/>
      <c r="I54" s="689"/>
      <c r="J54" s="12">
        <v>0</v>
      </c>
      <c r="K54" s="12">
        <v>0</v>
      </c>
      <c r="L54" s="12">
        <v>0</v>
      </c>
      <c r="M54" s="14">
        <f t="shared" si="77"/>
        <v>0</v>
      </c>
      <c r="N54" s="6"/>
      <c r="P54" s="218">
        <v>9</v>
      </c>
      <c r="Q54" s="687">
        <f>'Year 5'!Q54</f>
        <v>0</v>
      </c>
      <c r="R54" s="688"/>
      <c r="S54" s="688"/>
      <c r="T54" s="688"/>
      <c r="U54" s="688"/>
      <c r="V54" s="688"/>
      <c r="W54" s="688"/>
      <c r="X54" s="689"/>
      <c r="Y54" s="90">
        <f>'Year 5'!AU54</f>
        <v>0</v>
      </c>
      <c r="Z54" s="12">
        <v>0</v>
      </c>
      <c r="AA54" s="12">
        <v>0</v>
      </c>
      <c r="AB54" s="12">
        <v>0</v>
      </c>
      <c r="AC54" s="57">
        <f t="shared" si="80"/>
        <v>0</v>
      </c>
      <c r="AD54" s="58">
        <f t="shared" si="81"/>
        <v>0</v>
      </c>
      <c r="AE54" s="6"/>
      <c r="AG54" s="7">
        <v>9</v>
      </c>
      <c r="AH54" s="603">
        <f t="shared" si="75"/>
        <v>0</v>
      </c>
      <c r="AI54" s="604"/>
      <c r="AJ54" s="604"/>
      <c r="AK54" s="604"/>
      <c r="AL54" s="604"/>
      <c r="AM54" s="604"/>
      <c r="AN54" s="604"/>
      <c r="AO54" s="605"/>
      <c r="AP54" s="67">
        <f>'Year 5'!AU54</f>
        <v>0</v>
      </c>
      <c r="AQ54" s="12">
        <v>0</v>
      </c>
      <c r="AR54" s="12">
        <v>0</v>
      </c>
      <c r="AS54" s="12">
        <v>0</v>
      </c>
      <c r="AT54" s="41">
        <f t="shared" si="78"/>
        <v>0</v>
      </c>
      <c r="AU54" s="42">
        <f t="shared" si="76"/>
        <v>0</v>
      </c>
      <c r="AX54" s="7">
        <v>9</v>
      </c>
      <c r="AY54" s="687"/>
      <c r="AZ54" s="688"/>
      <c r="BA54" s="688"/>
      <c r="BB54" s="688"/>
      <c r="BC54" s="688"/>
      <c r="BD54" s="688"/>
      <c r="BE54" s="688"/>
      <c r="BF54" s="688"/>
      <c r="BG54" s="689"/>
      <c r="BH54" s="12">
        <v>0</v>
      </c>
      <c r="BI54" s="12">
        <v>0</v>
      </c>
      <c r="BJ54" s="12">
        <v>0</v>
      </c>
      <c r="BK54" s="404">
        <f t="shared" si="79"/>
        <v>0</v>
      </c>
    </row>
    <row r="55" spans="1:132" x14ac:dyDescent="0.35">
      <c r="A55" s="7">
        <v>10</v>
      </c>
      <c r="B55" s="687">
        <f>'Year 5'!B55</f>
        <v>0</v>
      </c>
      <c r="C55" s="688"/>
      <c r="D55" s="688"/>
      <c r="E55" s="688"/>
      <c r="F55" s="688"/>
      <c r="G55" s="688"/>
      <c r="H55" s="688"/>
      <c r="I55" s="689"/>
      <c r="J55" s="12">
        <v>0</v>
      </c>
      <c r="K55" s="12">
        <v>0</v>
      </c>
      <c r="L55" s="12">
        <v>0</v>
      </c>
      <c r="M55" s="14">
        <f t="shared" si="77"/>
        <v>0</v>
      </c>
      <c r="N55" s="6"/>
      <c r="P55" s="218">
        <v>10</v>
      </c>
      <c r="Q55" s="687">
        <f>'Year 5'!Q55</f>
        <v>0</v>
      </c>
      <c r="R55" s="688"/>
      <c r="S55" s="688"/>
      <c r="T55" s="688"/>
      <c r="U55" s="688"/>
      <c r="V55" s="688"/>
      <c r="W55" s="688"/>
      <c r="X55" s="689"/>
      <c r="Y55" s="90">
        <f>'Year 5'!AU55</f>
        <v>0</v>
      </c>
      <c r="Z55" s="12">
        <v>0</v>
      </c>
      <c r="AA55" s="12">
        <v>0</v>
      </c>
      <c r="AB55" s="12">
        <v>0</v>
      </c>
      <c r="AC55" s="57">
        <f t="shared" si="80"/>
        <v>0</v>
      </c>
      <c r="AD55" s="58">
        <f t="shared" si="81"/>
        <v>0</v>
      </c>
      <c r="AE55" s="6"/>
      <c r="AG55" s="7">
        <v>10</v>
      </c>
      <c r="AH55" s="603">
        <f t="shared" si="75"/>
        <v>0</v>
      </c>
      <c r="AI55" s="604"/>
      <c r="AJ55" s="604"/>
      <c r="AK55" s="604"/>
      <c r="AL55" s="604"/>
      <c r="AM55" s="604"/>
      <c r="AN55" s="604"/>
      <c r="AO55" s="605"/>
      <c r="AP55" s="67">
        <f>'Year 5'!AU55</f>
        <v>0</v>
      </c>
      <c r="AQ55" s="12">
        <v>0</v>
      </c>
      <c r="AR55" s="12">
        <v>0</v>
      </c>
      <c r="AS55" s="12">
        <v>0</v>
      </c>
      <c r="AT55" s="41">
        <f t="shared" si="78"/>
        <v>0</v>
      </c>
      <c r="AU55" s="42">
        <f t="shared" si="76"/>
        <v>0</v>
      </c>
      <c r="AX55" s="7">
        <v>10</v>
      </c>
      <c r="AY55" s="687"/>
      <c r="AZ55" s="688"/>
      <c r="BA55" s="688"/>
      <c r="BB55" s="688"/>
      <c r="BC55" s="688"/>
      <c r="BD55" s="688"/>
      <c r="BE55" s="688"/>
      <c r="BF55" s="688"/>
      <c r="BG55" s="689"/>
      <c r="BH55" s="12">
        <v>0</v>
      </c>
      <c r="BI55" s="12">
        <v>0</v>
      </c>
      <c r="BJ55" s="12">
        <v>0</v>
      </c>
      <c r="BK55" s="404">
        <f t="shared" si="79"/>
        <v>0</v>
      </c>
    </row>
    <row r="56" spans="1:132" x14ac:dyDescent="0.35">
      <c r="A56" s="7">
        <v>11</v>
      </c>
      <c r="B56" s="687">
        <f>'Year 5'!B56</f>
        <v>0</v>
      </c>
      <c r="C56" s="688"/>
      <c r="D56" s="688"/>
      <c r="E56" s="688"/>
      <c r="F56" s="688"/>
      <c r="G56" s="688"/>
      <c r="H56" s="688"/>
      <c r="I56" s="689"/>
      <c r="J56" s="12">
        <v>0</v>
      </c>
      <c r="K56" s="12">
        <v>0</v>
      </c>
      <c r="L56" s="12">
        <v>0</v>
      </c>
      <c r="M56" s="14">
        <f t="shared" si="77"/>
        <v>0</v>
      </c>
      <c r="N56" s="6"/>
      <c r="P56" s="218">
        <v>11</v>
      </c>
      <c r="Q56" s="687">
        <f>'Year 5'!Q56</f>
        <v>0</v>
      </c>
      <c r="R56" s="688"/>
      <c r="S56" s="688"/>
      <c r="T56" s="688"/>
      <c r="U56" s="688"/>
      <c r="V56" s="688"/>
      <c r="W56" s="688"/>
      <c r="X56" s="689"/>
      <c r="Y56" s="90">
        <f>'Year 5'!AU56</f>
        <v>0</v>
      </c>
      <c r="Z56" s="12">
        <v>0</v>
      </c>
      <c r="AA56" s="12">
        <v>0</v>
      </c>
      <c r="AB56" s="12">
        <v>0</v>
      </c>
      <c r="AC56" s="57">
        <f t="shared" si="80"/>
        <v>0</v>
      </c>
      <c r="AD56" s="58">
        <f t="shared" si="81"/>
        <v>0</v>
      </c>
      <c r="AE56" s="6"/>
      <c r="AG56" s="7">
        <v>11</v>
      </c>
      <c r="AH56" s="603">
        <f t="shared" si="75"/>
        <v>0</v>
      </c>
      <c r="AI56" s="604"/>
      <c r="AJ56" s="604"/>
      <c r="AK56" s="604"/>
      <c r="AL56" s="604"/>
      <c r="AM56" s="604"/>
      <c r="AN56" s="604"/>
      <c r="AO56" s="605"/>
      <c r="AP56" s="67">
        <f>'Year 5'!AU56</f>
        <v>0</v>
      </c>
      <c r="AQ56" s="12">
        <v>0</v>
      </c>
      <c r="AR56" s="12">
        <v>0</v>
      </c>
      <c r="AS56" s="12">
        <v>0</v>
      </c>
      <c r="AT56" s="41">
        <f t="shared" si="72"/>
        <v>0</v>
      </c>
      <c r="AU56" s="42">
        <f t="shared" si="76"/>
        <v>0</v>
      </c>
      <c r="AX56" s="7">
        <v>11</v>
      </c>
      <c r="AY56" s="687"/>
      <c r="AZ56" s="688"/>
      <c r="BA56" s="688"/>
      <c r="BB56" s="688"/>
      <c r="BC56" s="688"/>
      <c r="BD56" s="688"/>
      <c r="BE56" s="688"/>
      <c r="BF56" s="688"/>
      <c r="BG56" s="689"/>
      <c r="BH56" s="12">
        <v>0</v>
      </c>
      <c r="BI56" s="12">
        <v>0</v>
      </c>
      <c r="BJ56" s="12">
        <v>0</v>
      </c>
      <c r="BK56" s="404">
        <f t="shared" si="79"/>
        <v>0</v>
      </c>
    </row>
    <row r="57" spans="1:132" x14ac:dyDescent="0.35">
      <c r="A57" s="7">
        <v>12</v>
      </c>
      <c r="B57" s="687">
        <f>'Year 5'!B57</f>
        <v>0</v>
      </c>
      <c r="C57" s="688"/>
      <c r="D57" s="688"/>
      <c r="E57" s="688"/>
      <c r="F57" s="688"/>
      <c r="G57" s="688"/>
      <c r="H57" s="688"/>
      <c r="I57" s="689"/>
      <c r="J57" s="12">
        <v>0</v>
      </c>
      <c r="K57" s="12">
        <v>0</v>
      </c>
      <c r="L57" s="12">
        <v>0</v>
      </c>
      <c r="M57" s="14">
        <f t="shared" si="74"/>
        <v>0</v>
      </c>
      <c r="N57" s="6"/>
      <c r="P57" s="218">
        <v>12</v>
      </c>
      <c r="Q57" s="687">
        <f>'Year 5'!Q57</f>
        <v>0</v>
      </c>
      <c r="R57" s="688"/>
      <c r="S57" s="688"/>
      <c r="T57" s="688"/>
      <c r="U57" s="688"/>
      <c r="V57" s="688"/>
      <c r="W57" s="688"/>
      <c r="X57" s="689"/>
      <c r="Y57" s="90">
        <f>'Year 5'!AU57</f>
        <v>0</v>
      </c>
      <c r="Z57" s="12">
        <v>0</v>
      </c>
      <c r="AA57" s="12">
        <v>0</v>
      </c>
      <c r="AB57" s="12">
        <v>0</v>
      </c>
      <c r="AC57" s="57">
        <f t="shared" ref="AC57" si="82">SUM(Z57:AB57)</f>
        <v>0</v>
      </c>
      <c r="AD57" s="58">
        <f t="shared" si="71"/>
        <v>0</v>
      </c>
      <c r="AE57" s="6"/>
      <c r="AG57" s="7">
        <v>12</v>
      </c>
      <c r="AH57" s="603">
        <f t="shared" si="75"/>
        <v>0</v>
      </c>
      <c r="AI57" s="604"/>
      <c r="AJ57" s="604"/>
      <c r="AK57" s="604"/>
      <c r="AL57" s="604"/>
      <c r="AM57" s="604"/>
      <c r="AN57" s="604"/>
      <c r="AO57" s="605"/>
      <c r="AP57" s="67">
        <f>'Year 5'!AU57</f>
        <v>0</v>
      </c>
      <c r="AQ57" s="12">
        <v>0</v>
      </c>
      <c r="AR57" s="12">
        <v>0</v>
      </c>
      <c r="AS57" s="12">
        <v>0</v>
      </c>
      <c r="AT57" s="41">
        <f t="shared" si="72"/>
        <v>0</v>
      </c>
      <c r="AU57" s="42">
        <f t="shared" si="76"/>
        <v>0</v>
      </c>
      <c r="AX57" s="7">
        <v>12</v>
      </c>
      <c r="AY57" s="687"/>
      <c r="AZ57" s="688"/>
      <c r="BA57" s="688"/>
      <c r="BB57" s="688"/>
      <c r="BC57" s="688"/>
      <c r="BD57" s="688"/>
      <c r="BE57" s="688"/>
      <c r="BF57" s="688"/>
      <c r="BG57" s="689"/>
      <c r="BH57" s="12">
        <v>0</v>
      </c>
      <c r="BI57" s="12">
        <v>0</v>
      </c>
      <c r="BJ57" s="12">
        <v>0</v>
      </c>
      <c r="BK57" s="404">
        <f t="shared" ref="BK57" si="83">SUM(BH57:BJ57)</f>
        <v>0</v>
      </c>
    </row>
    <row r="58" spans="1:132" ht="16" thickBot="1" x14ac:dyDescent="0.4">
      <c r="A58" s="578" t="s">
        <v>117</v>
      </c>
      <c r="B58" s="579"/>
      <c r="C58" s="579"/>
      <c r="D58" s="579"/>
      <c r="E58" s="579"/>
      <c r="F58" s="579"/>
      <c r="G58" s="579"/>
      <c r="H58" s="579"/>
      <c r="I58" s="579"/>
      <c r="J58" s="21">
        <f>SUM(J46:J57)</f>
        <v>0</v>
      </c>
      <c r="K58" s="21">
        <f t="shared" ref="K58:L58" si="84">SUM(K46:K57)</f>
        <v>0</v>
      </c>
      <c r="L58" s="21">
        <f t="shared" si="84"/>
        <v>0</v>
      </c>
      <c r="M58" s="15">
        <f t="shared" si="74"/>
        <v>0</v>
      </c>
      <c r="N58" s="6"/>
      <c r="P58" s="751" t="s">
        <v>117</v>
      </c>
      <c r="Q58" s="752"/>
      <c r="R58" s="752"/>
      <c r="S58" s="752"/>
      <c r="T58" s="752"/>
      <c r="U58" s="752"/>
      <c r="V58" s="752"/>
      <c r="W58" s="752"/>
      <c r="X58" s="752"/>
      <c r="Y58" s="64">
        <f>SUM(Y46:Y57)</f>
        <v>0</v>
      </c>
      <c r="Z58" s="64">
        <f>SUM(Z46:Z57)</f>
        <v>0</v>
      </c>
      <c r="AA58" s="64">
        <f t="shared" ref="AA58:AD58" si="85">SUM(AA46:AA57)</f>
        <v>0</v>
      </c>
      <c r="AB58" s="64">
        <f t="shared" si="85"/>
        <v>0</v>
      </c>
      <c r="AC58" s="64">
        <f t="shared" si="85"/>
        <v>0</v>
      </c>
      <c r="AD58" s="56">
        <f t="shared" si="85"/>
        <v>0</v>
      </c>
      <c r="AE58" s="6"/>
      <c r="AG58" s="578" t="s">
        <v>117</v>
      </c>
      <c r="AH58" s="579"/>
      <c r="AI58" s="579"/>
      <c r="AJ58" s="579"/>
      <c r="AK58" s="579"/>
      <c r="AL58" s="579"/>
      <c r="AM58" s="579"/>
      <c r="AN58" s="579"/>
      <c r="AO58" s="579"/>
      <c r="AP58" s="39">
        <f>SUM(AP46:AP57)</f>
        <v>0</v>
      </c>
      <c r="AQ58" s="39">
        <f t="shared" ref="AQ58:AT58" si="86">SUM(AQ46:AQ57)</f>
        <v>0</v>
      </c>
      <c r="AR58" s="39">
        <f t="shared" si="86"/>
        <v>0</v>
      </c>
      <c r="AS58" s="39">
        <f t="shared" si="86"/>
        <v>0</v>
      </c>
      <c r="AT58" s="39">
        <f t="shared" si="86"/>
        <v>0</v>
      </c>
      <c r="AU58" s="40">
        <f>IF($S$86&lt;&gt;0, AC58+AP58-AT58, M58+AP58-AT58)</f>
        <v>0</v>
      </c>
      <c r="AX58" s="578" t="s">
        <v>117</v>
      </c>
      <c r="AY58" s="579"/>
      <c r="AZ58" s="579"/>
      <c r="BA58" s="579"/>
      <c r="BB58" s="579"/>
      <c r="BC58" s="579"/>
      <c r="BD58" s="579"/>
      <c r="BE58" s="579"/>
      <c r="BF58" s="579"/>
      <c r="BG58" s="579"/>
      <c r="BH58" s="407">
        <f>SUM(BH46:BH57)</f>
        <v>0</v>
      </c>
      <c r="BI58" s="407">
        <f>SUM(BI46:BI57)</f>
        <v>0</v>
      </c>
      <c r="BJ58" s="407">
        <f>SUM(BJ46:BJ57)</f>
        <v>0</v>
      </c>
      <c r="BK58" s="423">
        <f t="shared" ref="BK58" si="87">SUM(BK46:BK57)</f>
        <v>0</v>
      </c>
    </row>
    <row r="59" spans="1:132"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32" s="31" customFormat="1" x14ac:dyDescent="0.35">
      <c r="A60" s="607" t="s">
        <v>296</v>
      </c>
      <c r="B60" s="608"/>
      <c r="C60" s="608"/>
      <c r="D60" s="608"/>
      <c r="E60" s="608"/>
      <c r="F60" s="608"/>
      <c r="G60" s="608"/>
      <c r="H60" s="608"/>
      <c r="I60" s="608"/>
      <c r="J60" s="30" t="s">
        <v>111</v>
      </c>
      <c r="K60" s="30" t="s">
        <v>71</v>
      </c>
      <c r="L60" s="30" t="s">
        <v>72</v>
      </c>
      <c r="M60" s="99" t="s">
        <v>94</v>
      </c>
      <c r="N60" s="29"/>
      <c r="O60" s="20"/>
      <c r="P60" s="607" t="s">
        <v>296</v>
      </c>
      <c r="Q60" s="608"/>
      <c r="R60" s="608"/>
      <c r="S60" s="608"/>
      <c r="T60" s="608"/>
      <c r="U60" s="608"/>
      <c r="V60" s="608"/>
      <c r="W60" s="608"/>
      <c r="X60" s="608"/>
      <c r="Y60" s="97" t="s">
        <v>200</v>
      </c>
      <c r="Z60" s="30" t="s">
        <v>41</v>
      </c>
      <c r="AA60" s="30" t="s">
        <v>71</v>
      </c>
      <c r="AB60" s="30" t="s">
        <v>72</v>
      </c>
      <c r="AC60" s="94" t="s">
        <v>94</v>
      </c>
      <c r="AD60" s="36" t="s">
        <v>95</v>
      </c>
      <c r="AE60" s="29"/>
      <c r="AF60" s="20"/>
      <c r="AG60" s="607" t="s">
        <v>296</v>
      </c>
      <c r="AH60" s="608"/>
      <c r="AI60" s="608"/>
      <c r="AJ60" s="608"/>
      <c r="AK60" s="608"/>
      <c r="AL60" s="608"/>
      <c r="AM60" s="608"/>
      <c r="AN60" s="608"/>
      <c r="AO60" s="608"/>
      <c r="AP60" s="97" t="s">
        <v>200</v>
      </c>
      <c r="AQ60" s="30" t="s">
        <v>112</v>
      </c>
      <c r="AR60" s="30" t="s">
        <v>71</v>
      </c>
      <c r="AS60" s="30" t="s">
        <v>72</v>
      </c>
      <c r="AT60" s="94" t="s">
        <v>96</v>
      </c>
      <c r="AU60" s="36" t="s">
        <v>212</v>
      </c>
      <c r="AV60" s="20"/>
      <c r="AW60" s="3"/>
      <c r="AX60" s="607" t="s">
        <v>296</v>
      </c>
      <c r="AY60" s="608"/>
      <c r="AZ60" s="608"/>
      <c r="BA60" s="608"/>
      <c r="BB60" s="608"/>
      <c r="BC60" s="608"/>
      <c r="BD60" s="608"/>
      <c r="BE60" s="608"/>
      <c r="BF60" s="608"/>
      <c r="BG60" s="608"/>
      <c r="BH60" s="84" t="s">
        <v>41</v>
      </c>
      <c r="BI60" s="30" t="s">
        <v>71</v>
      </c>
      <c r="BJ60" s="30" t="s">
        <v>72</v>
      </c>
      <c r="BK60" s="99" t="s">
        <v>96</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row>
    <row r="61" spans="1:132" s="8" customFormat="1" x14ac:dyDescent="0.35">
      <c r="A61" s="10">
        <v>1</v>
      </c>
      <c r="B61" s="609">
        <f>'Subaward 1'!C3</f>
        <v>0</v>
      </c>
      <c r="C61" s="609"/>
      <c r="D61" s="609"/>
      <c r="E61" s="609"/>
      <c r="F61" s="609"/>
      <c r="G61" s="609"/>
      <c r="H61" s="609"/>
      <c r="I61" s="609"/>
      <c r="J61" s="16">
        <f>'Subaward 1'!$H$258</f>
        <v>0</v>
      </c>
      <c r="K61" s="16">
        <f>'Subaward 1'!$I$258</f>
        <v>0</v>
      </c>
      <c r="L61" s="16">
        <f>'Subaward 1'!$J$258</f>
        <v>0</v>
      </c>
      <c r="M61" s="14">
        <f t="shared" ref="M61:M71" si="88">SUM(J61:L61)</f>
        <v>0</v>
      </c>
      <c r="N61" s="6"/>
      <c r="O61" s="3"/>
      <c r="P61" s="10">
        <v>1</v>
      </c>
      <c r="Q61" s="592">
        <f>'Subaward 1'!C3</f>
        <v>0</v>
      </c>
      <c r="R61" s="592"/>
      <c r="S61" s="592"/>
      <c r="T61" s="592"/>
      <c r="U61" s="592"/>
      <c r="V61" s="592"/>
      <c r="W61" s="592"/>
      <c r="X61" s="592"/>
      <c r="Y61" s="90">
        <f>'Year 5'!AU61</f>
        <v>0</v>
      </c>
      <c r="Z61" s="61">
        <f>'Subaward 1'!$U$258</f>
        <v>0</v>
      </c>
      <c r="AA61" s="61">
        <f>'Subaward 1'!$V$258</f>
        <v>0</v>
      </c>
      <c r="AB61" s="61">
        <f>'Subaward 1'!$W$258</f>
        <v>0</v>
      </c>
      <c r="AC61" s="57">
        <f t="shared" ref="AC61:AC70" si="89">SUM(Z61:AB61)</f>
        <v>0</v>
      </c>
      <c r="AD61" s="58">
        <f t="shared" ref="AD61:AD70" si="90">M61-AC61</f>
        <v>0</v>
      </c>
      <c r="AE61" s="6"/>
      <c r="AF61" s="3"/>
      <c r="AG61" s="10">
        <v>1</v>
      </c>
      <c r="AH61" s="602">
        <f>'Subaward 1'!C3</f>
        <v>0</v>
      </c>
      <c r="AI61" s="602"/>
      <c r="AJ61" s="602"/>
      <c r="AK61" s="602"/>
      <c r="AL61" s="602"/>
      <c r="AM61" s="602"/>
      <c r="AN61" s="602"/>
      <c r="AO61" s="602"/>
      <c r="AP61" s="67">
        <f>'Year 5'!AU61</f>
        <v>0</v>
      </c>
      <c r="AQ61" s="49">
        <f>'Subaward 1'!$AI$258</f>
        <v>0</v>
      </c>
      <c r="AR61" s="49">
        <f>'Subaward 1'!$AJ$258</f>
        <v>0</v>
      </c>
      <c r="AS61" s="49">
        <f>'Subaward 1'!$AK$258</f>
        <v>0</v>
      </c>
      <c r="AT61" s="41">
        <f t="shared" ref="AT61:AT70" si="91">SUM(AQ61:AS61)</f>
        <v>0</v>
      </c>
      <c r="AU61" s="42">
        <f>IF($S$86&lt;&gt;0, AC61+AP61-AT61, M61+AP61-AT61)</f>
        <v>0</v>
      </c>
      <c r="AV61" s="3"/>
      <c r="AW61" s="3"/>
      <c r="AX61" s="10">
        <v>1</v>
      </c>
      <c r="AY61" s="690">
        <f>'Subaward 1'!$C$3</f>
        <v>0</v>
      </c>
      <c r="AZ61" s="690"/>
      <c r="BA61" s="690"/>
      <c r="BB61" s="690"/>
      <c r="BC61" s="690"/>
      <c r="BD61" s="690"/>
      <c r="BE61" s="690"/>
      <c r="BF61" s="690"/>
      <c r="BG61" s="690"/>
      <c r="BH61" s="451">
        <f>'Subaward 1'!AV$258</f>
        <v>0</v>
      </c>
      <c r="BI61" s="451">
        <f>'Subaward 1'!AW$258</f>
        <v>0</v>
      </c>
      <c r="BJ61" s="451">
        <f>'Subaward 1'!AX$258</f>
        <v>0</v>
      </c>
      <c r="BK61" s="404">
        <f t="shared" ref="BK61:BK64" si="92">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row>
    <row r="62" spans="1:132" s="8" customFormat="1" x14ac:dyDescent="0.35">
      <c r="A62" s="10">
        <v>2</v>
      </c>
      <c r="B62" s="609">
        <f>'Subaward 2'!$C$3</f>
        <v>0</v>
      </c>
      <c r="C62" s="609"/>
      <c r="D62" s="609"/>
      <c r="E62" s="609"/>
      <c r="F62" s="609"/>
      <c r="G62" s="609"/>
      <c r="H62" s="609"/>
      <c r="I62" s="609"/>
      <c r="J62" s="16">
        <f>'Subaward 2'!$H$258</f>
        <v>0</v>
      </c>
      <c r="K62" s="16">
        <f>'Subaward 2'!$I$258</f>
        <v>0</v>
      </c>
      <c r="L62" s="16">
        <f>'Subaward 2'!$J$258</f>
        <v>0</v>
      </c>
      <c r="M62" s="14">
        <f t="shared" si="88"/>
        <v>0</v>
      </c>
      <c r="N62" s="6"/>
      <c r="O62" s="3"/>
      <c r="P62" s="10">
        <v>2</v>
      </c>
      <c r="Q62" s="592">
        <f>'Subaward 2'!$C$3</f>
        <v>0</v>
      </c>
      <c r="R62" s="592"/>
      <c r="S62" s="592"/>
      <c r="T62" s="592"/>
      <c r="U62" s="592"/>
      <c r="V62" s="592"/>
      <c r="W62" s="592"/>
      <c r="X62" s="592"/>
      <c r="Y62" s="90">
        <f>'Year 5'!AU62</f>
        <v>0</v>
      </c>
      <c r="Z62" s="61">
        <f>'Subaward 2'!$U$258</f>
        <v>0</v>
      </c>
      <c r="AA62" s="61">
        <f>'Subaward 2'!$V$258</f>
        <v>0</v>
      </c>
      <c r="AB62" s="61">
        <f>'Subaward 2'!$W$258</f>
        <v>0</v>
      </c>
      <c r="AC62" s="57">
        <f t="shared" si="89"/>
        <v>0</v>
      </c>
      <c r="AD62" s="58">
        <f t="shared" si="90"/>
        <v>0</v>
      </c>
      <c r="AE62" s="6"/>
      <c r="AF62" s="3"/>
      <c r="AG62" s="10">
        <v>2</v>
      </c>
      <c r="AH62" s="602">
        <f>'Subaward 2'!$C$3</f>
        <v>0</v>
      </c>
      <c r="AI62" s="602"/>
      <c r="AJ62" s="602"/>
      <c r="AK62" s="602"/>
      <c r="AL62" s="602"/>
      <c r="AM62" s="602"/>
      <c r="AN62" s="602"/>
      <c r="AO62" s="602"/>
      <c r="AP62" s="67">
        <f>'Year 5'!AU62</f>
        <v>0</v>
      </c>
      <c r="AQ62" s="49">
        <f>'Subaward 2'!$AI$258</f>
        <v>0</v>
      </c>
      <c r="AR62" s="49">
        <f>'Subaward 2'!$AJ$258</f>
        <v>0</v>
      </c>
      <c r="AS62" s="49">
        <f>'Subaward 2'!$AK$258</f>
        <v>0</v>
      </c>
      <c r="AT62" s="41">
        <f t="shared" si="91"/>
        <v>0</v>
      </c>
      <c r="AU62" s="42">
        <f t="shared" ref="AU62:AU70" si="93">IF($S$86&lt;&gt;0, AC62+AP62-AT62, M62+AP62-AT62)</f>
        <v>0</v>
      </c>
      <c r="AV62" s="3"/>
      <c r="AW62" s="3"/>
      <c r="AX62" s="10">
        <v>2</v>
      </c>
      <c r="AY62" s="690">
        <f>'Subaward 2'!$C$3</f>
        <v>0</v>
      </c>
      <c r="AZ62" s="690"/>
      <c r="BA62" s="690"/>
      <c r="BB62" s="690"/>
      <c r="BC62" s="690"/>
      <c r="BD62" s="690"/>
      <c r="BE62" s="690"/>
      <c r="BF62" s="690"/>
      <c r="BG62" s="690"/>
      <c r="BH62" s="451">
        <f>'Subaward 2'!AV$258</f>
        <v>0</v>
      </c>
      <c r="BI62" s="451">
        <f>'Subaward 2'!AW$258</f>
        <v>0</v>
      </c>
      <c r="BJ62" s="451">
        <f>'Subaward 2'!AX$258</f>
        <v>0</v>
      </c>
      <c r="BK62" s="404">
        <f t="shared" si="92"/>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row>
    <row r="63" spans="1:132" s="8" customFormat="1" x14ac:dyDescent="0.35">
      <c r="A63" s="10">
        <v>3</v>
      </c>
      <c r="B63" s="609">
        <f>'Subaward 3'!$C$3</f>
        <v>0</v>
      </c>
      <c r="C63" s="609"/>
      <c r="D63" s="609"/>
      <c r="E63" s="609"/>
      <c r="F63" s="609"/>
      <c r="G63" s="609"/>
      <c r="H63" s="609"/>
      <c r="I63" s="609"/>
      <c r="J63" s="16">
        <f>'Subaward 3'!$H$258</f>
        <v>0</v>
      </c>
      <c r="K63" s="16">
        <f>'Subaward 3'!$I$258</f>
        <v>0</v>
      </c>
      <c r="L63" s="16">
        <f>'Subaward 3'!$J$258</f>
        <v>0</v>
      </c>
      <c r="M63" s="14">
        <f t="shared" si="88"/>
        <v>0</v>
      </c>
      <c r="N63" s="6"/>
      <c r="O63" s="3"/>
      <c r="P63" s="10">
        <v>3</v>
      </c>
      <c r="Q63" s="592">
        <f>'Subaward 3'!$C$3</f>
        <v>0</v>
      </c>
      <c r="R63" s="592"/>
      <c r="S63" s="592"/>
      <c r="T63" s="592"/>
      <c r="U63" s="592"/>
      <c r="V63" s="592"/>
      <c r="W63" s="592"/>
      <c r="X63" s="592"/>
      <c r="Y63" s="90">
        <f>'Year 5'!AU63</f>
        <v>0</v>
      </c>
      <c r="Z63" s="61">
        <f>'Subaward 3'!$U$258</f>
        <v>0</v>
      </c>
      <c r="AA63" s="61">
        <f>'Subaward 3'!$V$258</f>
        <v>0</v>
      </c>
      <c r="AB63" s="61">
        <f>'Subaward 3'!$W$258</f>
        <v>0</v>
      </c>
      <c r="AC63" s="57">
        <f t="shared" si="89"/>
        <v>0</v>
      </c>
      <c r="AD63" s="58">
        <f t="shared" si="90"/>
        <v>0</v>
      </c>
      <c r="AE63" s="6"/>
      <c r="AF63" s="3"/>
      <c r="AG63" s="10">
        <v>3</v>
      </c>
      <c r="AH63" s="602">
        <f>'Subaward 3'!$C$3</f>
        <v>0</v>
      </c>
      <c r="AI63" s="602"/>
      <c r="AJ63" s="602"/>
      <c r="AK63" s="602"/>
      <c r="AL63" s="602"/>
      <c r="AM63" s="602"/>
      <c r="AN63" s="602"/>
      <c r="AO63" s="602"/>
      <c r="AP63" s="67">
        <f>'Year 5'!AU63</f>
        <v>0</v>
      </c>
      <c r="AQ63" s="49">
        <f>'Subaward 3'!$AI$258</f>
        <v>0</v>
      </c>
      <c r="AR63" s="49">
        <f>'Subaward 3'!$AJ$258</f>
        <v>0</v>
      </c>
      <c r="AS63" s="49">
        <f>'Subaward 3'!$AK$258</f>
        <v>0</v>
      </c>
      <c r="AT63" s="41">
        <f t="shared" si="91"/>
        <v>0</v>
      </c>
      <c r="AU63" s="42">
        <f t="shared" si="93"/>
        <v>0</v>
      </c>
      <c r="AV63" s="3"/>
      <c r="AW63" s="3"/>
      <c r="AX63" s="10">
        <v>3</v>
      </c>
      <c r="AY63" s="690">
        <f>'Subaward 3'!$C$3</f>
        <v>0</v>
      </c>
      <c r="AZ63" s="690"/>
      <c r="BA63" s="690"/>
      <c r="BB63" s="690"/>
      <c r="BC63" s="690"/>
      <c r="BD63" s="690"/>
      <c r="BE63" s="690"/>
      <c r="BF63" s="690"/>
      <c r="BG63" s="690"/>
      <c r="BH63" s="451">
        <f>'Subaward 3'!AV$258</f>
        <v>0</v>
      </c>
      <c r="BI63" s="451">
        <f>'Subaward 3'!AW$258</f>
        <v>0</v>
      </c>
      <c r="BJ63" s="451">
        <f>'Subaward 3'!AX$258</f>
        <v>0</v>
      </c>
      <c r="BK63" s="404">
        <f t="shared" si="92"/>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row>
    <row r="64" spans="1:132" s="8" customFormat="1" x14ac:dyDescent="0.35">
      <c r="A64" s="10">
        <v>4</v>
      </c>
      <c r="B64" s="609">
        <f>'Subaward 4'!$C$3</f>
        <v>0</v>
      </c>
      <c r="C64" s="609"/>
      <c r="D64" s="609"/>
      <c r="E64" s="609"/>
      <c r="F64" s="609"/>
      <c r="G64" s="609"/>
      <c r="H64" s="609"/>
      <c r="I64" s="609"/>
      <c r="J64" s="16">
        <f>'Subaward 4'!$H$258</f>
        <v>0</v>
      </c>
      <c r="K64" s="16">
        <f>'Subaward 4'!$I$258</f>
        <v>0</v>
      </c>
      <c r="L64" s="16">
        <f>'Subaward 4'!$J$258</f>
        <v>0</v>
      </c>
      <c r="M64" s="14">
        <f t="shared" si="88"/>
        <v>0</v>
      </c>
      <c r="N64" s="6"/>
      <c r="O64" s="3"/>
      <c r="P64" s="10">
        <v>4</v>
      </c>
      <c r="Q64" s="592">
        <f>'Subaward 4'!$C$3</f>
        <v>0</v>
      </c>
      <c r="R64" s="592"/>
      <c r="S64" s="592"/>
      <c r="T64" s="592"/>
      <c r="U64" s="592"/>
      <c r="V64" s="592"/>
      <c r="W64" s="592"/>
      <c r="X64" s="592"/>
      <c r="Y64" s="90">
        <f>'Year 5'!AU64</f>
        <v>0</v>
      </c>
      <c r="Z64" s="61">
        <f>'Subaward 4'!$U$258</f>
        <v>0</v>
      </c>
      <c r="AA64" s="61">
        <f>'Subaward 4'!$V$258</f>
        <v>0</v>
      </c>
      <c r="AB64" s="61">
        <f>'Subaward 4'!$W$258</f>
        <v>0</v>
      </c>
      <c r="AC64" s="57">
        <f t="shared" si="89"/>
        <v>0</v>
      </c>
      <c r="AD64" s="58">
        <f t="shared" si="90"/>
        <v>0</v>
      </c>
      <c r="AE64" s="6"/>
      <c r="AF64" s="3"/>
      <c r="AG64" s="10">
        <v>4</v>
      </c>
      <c r="AH64" s="602">
        <f>'Subaward 4'!$C$3</f>
        <v>0</v>
      </c>
      <c r="AI64" s="602"/>
      <c r="AJ64" s="602"/>
      <c r="AK64" s="602"/>
      <c r="AL64" s="602"/>
      <c r="AM64" s="602"/>
      <c r="AN64" s="602"/>
      <c r="AO64" s="602"/>
      <c r="AP64" s="67">
        <f>'Year 5'!AU64</f>
        <v>0</v>
      </c>
      <c r="AQ64" s="49">
        <f>'Subaward 4'!$AI$258</f>
        <v>0</v>
      </c>
      <c r="AR64" s="49">
        <f>'Subaward 4'!$AJ$258</f>
        <v>0</v>
      </c>
      <c r="AS64" s="49">
        <f>'Subaward 4'!$AK$258</f>
        <v>0</v>
      </c>
      <c r="AT64" s="41">
        <f t="shared" si="91"/>
        <v>0</v>
      </c>
      <c r="AU64" s="42">
        <f t="shared" si="93"/>
        <v>0</v>
      </c>
      <c r="AV64" s="3"/>
      <c r="AW64" s="3"/>
      <c r="AX64" s="10">
        <v>4</v>
      </c>
      <c r="AY64" s="690">
        <f>'Subaward 4'!$C$3</f>
        <v>0</v>
      </c>
      <c r="AZ64" s="690"/>
      <c r="BA64" s="690"/>
      <c r="BB64" s="690"/>
      <c r="BC64" s="690"/>
      <c r="BD64" s="690"/>
      <c r="BE64" s="690"/>
      <c r="BF64" s="690"/>
      <c r="BG64" s="690"/>
      <c r="BH64" s="451">
        <f>'Subaward 4'!AV$258</f>
        <v>0</v>
      </c>
      <c r="BI64" s="451">
        <f>'Subaward 4'!AW$258</f>
        <v>0</v>
      </c>
      <c r="BJ64" s="451">
        <f>'Subaward 4'!AX$258</f>
        <v>0</v>
      </c>
      <c r="BK64" s="404">
        <f t="shared" si="92"/>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row>
    <row r="65" spans="1:132" s="8" customFormat="1" x14ac:dyDescent="0.35">
      <c r="A65" s="10">
        <v>5</v>
      </c>
      <c r="B65" s="609">
        <f>'Subaward 5'!$C$3</f>
        <v>0</v>
      </c>
      <c r="C65" s="609"/>
      <c r="D65" s="609"/>
      <c r="E65" s="609"/>
      <c r="F65" s="609"/>
      <c r="G65" s="609"/>
      <c r="H65" s="609"/>
      <c r="I65" s="609"/>
      <c r="J65" s="16">
        <f>'Subaward 5'!$H$258</f>
        <v>0</v>
      </c>
      <c r="K65" s="16">
        <f>'Subaward 5'!$I$258</f>
        <v>0</v>
      </c>
      <c r="L65" s="16">
        <f>'Subaward 5'!$J$258</f>
        <v>0</v>
      </c>
      <c r="M65" s="14">
        <f t="shared" si="88"/>
        <v>0</v>
      </c>
      <c r="N65" s="6"/>
      <c r="O65" s="3"/>
      <c r="P65" s="10">
        <v>5</v>
      </c>
      <c r="Q65" s="592">
        <f>'Subaward 5'!$C$3</f>
        <v>0</v>
      </c>
      <c r="R65" s="592"/>
      <c r="S65" s="592"/>
      <c r="T65" s="592"/>
      <c r="U65" s="592"/>
      <c r="V65" s="592"/>
      <c r="W65" s="592"/>
      <c r="X65" s="592"/>
      <c r="Y65" s="90">
        <f>'Year 5'!AU65</f>
        <v>0</v>
      </c>
      <c r="Z65" s="61">
        <f>'Subaward 5'!$U$258</f>
        <v>0</v>
      </c>
      <c r="AA65" s="61">
        <f>'Subaward 5'!$V$258</f>
        <v>0</v>
      </c>
      <c r="AB65" s="61">
        <f>'Subaward 5'!$W$258</f>
        <v>0</v>
      </c>
      <c r="AC65" s="57">
        <f t="shared" si="89"/>
        <v>0</v>
      </c>
      <c r="AD65" s="58">
        <f t="shared" si="90"/>
        <v>0</v>
      </c>
      <c r="AE65" s="6"/>
      <c r="AF65" s="3"/>
      <c r="AG65" s="10">
        <v>5</v>
      </c>
      <c r="AH65" s="602">
        <f>'Subaward 5'!$C$3</f>
        <v>0</v>
      </c>
      <c r="AI65" s="602"/>
      <c r="AJ65" s="602"/>
      <c r="AK65" s="602"/>
      <c r="AL65" s="602"/>
      <c r="AM65" s="602"/>
      <c r="AN65" s="602"/>
      <c r="AO65" s="602"/>
      <c r="AP65" s="67">
        <f>'Year 5'!AU65</f>
        <v>0</v>
      </c>
      <c r="AQ65" s="49">
        <f>'Subaward 5'!$AI$258</f>
        <v>0</v>
      </c>
      <c r="AR65" s="49">
        <f>'Subaward 5'!$AJ$258</f>
        <v>0</v>
      </c>
      <c r="AS65" s="49">
        <f>'Subaward 5'!$AK$258</f>
        <v>0</v>
      </c>
      <c r="AT65" s="41">
        <f t="shared" si="91"/>
        <v>0</v>
      </c>
      <c r="AU65" s="42">
        <f t="shared" si="93"/>
        <v>0</v>
      </c>
      <c r="AV65" s="3"/>
      <c r="AW65" s="3"/>
      <c r="AX65" s="10">
        <v>5</v>
      </c>
      <c r="AY65" s="690">
        <f>'Subaward 5'!$C$3</f>
        <v>0</v>
      </c>
      <c r="AZ65" s="690"/>
      <c r="BA65" s="690"/>
      <c r="BB65" s="690"/>
      <c r="BC65" s="690"/>
      <c r="BD65" s="690"/>
      <c r="BE65" s="690"/>
      <c r="BF65" s="690"/>
      <c r="BG65" s="690"/>
      <c r="BH65" s="451">
        <f>'Subaward 5'!AV$258</f>
        <v>0</v>
      </c>
      <c r="BI65" s="451">
        <f>'Subaward 5'!AW$258</f>
        <v>0</v>
      </c>
      <c r="BJ65" s="451">
        <f>'Subaward 5'!AX$258</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row>
    <row r="66" spans="1:132" s="8" customFormat="1" x14ac:dyDescent="0.35">
      <c r="A66" s="10">
        <v>6</v>
      </c>
      <c r="B66" s="609">
        <f>'Subaward 6'!$C$3</f>
        <v>0</v>
      </c>
      <c r="C66" s="609"/>
      <c r="D66" s="609"/>
      <c r="E66" s="609"/>
      <c r="F66" s="609"/>
      <c r="G66" s="609"/>
      <c r="H66" s="609"/>
      <c r="I66" s="609"/>
      <c r="J66" s="16">
        <f>'Subaward 6'!$H$258</f>
        <v>0</v>
      </c>
      <c r="K66" s="16">
        <f>'Subaward 6'!$I$258</f>
        <v>0</v>
      </c>
      <c r="L66" s="16">
        <f>'Subaward 6'!$J$258</f>
        <v>0</v>
      </c>
      <c r="M66" s="14">
        <f t="shared" si="88"/>
        <v>0</v>
      </c>
      <c r="N66" s="6"/>
      <c r="O66" s="3"/>
      <c r="P66" s="10">
        <v>6</v>
      </c>
      <c r="Q66" s="592">
        <f>'Subaward 6'!$C$3</f>
        <v>0</v>
      </c>
      <c r="R66" s="592"/>
      <c r="S66" s="592"/>
      <c r="T66" s="592"/>
      <c r="U66" s="592"/>
      <c r="V66" s="592"/>
      <c r="W66" s="592"/>
      <c r="X66" s="592"/>
      <c r="Y66" s="90">
        <f>'Year 5'!AU66</f>
        <v>0</v>
      </c>
      <c r="Z66" s="61">
        <f>'Subaward 6'!$U$258</f>
        <v>0</v>
      </c>
      <c r="AA66" s="61">
        <f>'Subaward 6'!$V$258</f>
        <v>0</v>
      </c>
      <c r="AB66" s="61">
        <f>'Subaward 6'!$W$258</f>
        <v>0</v>
      </c>
      <c r="AC66" s="57">
        <f t="shared" si="89"/>
        <v>0</v>
      </c>
      <c r="AD66" s="58">
        <f t="shared" si="90"/>
        <v>0</v>
      </c>
      <c r="AE66" s="6"/>
      <c r="AF66" s="3"/>
      <c r="AG66" s="10">
        <v>6</v>
      </c>
      <c r="AH66" s="602">
        <f>'Subaward 6'!$C$3</f>
        <v>0</v>
      </c>
      <c r="AI66" s="602"/>
      <c r="AJ66" s="602"/>
      <c r="AK66" s="602"/>
      <c r="AL66" s="602"/>
      <c r="AM66" s="602"/>
      <c r="AN66" s="602"/>
      <c r="AO66" s="602"/>
      <c r="AP66" s="67">
        <f>'Year 5'!AU66</f>
        <v>0</v>
      </c>
      <c r="AQ66" s="49">
        <f>'Subaward 6'!$AI$258</f>
        <v>0</v>
      </c>
      <c r="AR66" s="49">
        <f>'Subaward 6'!$AJ$258</f>
        <v>0</v>
      </c>
      <c r="AS66" s="49">
        <f>'Subaward 6'!$AK$258</f>
        <v>0</v>
      </c>
      <c r="AT66" s="41">
        <f t="shared" si="91"/>
        <v>0</v>
      </c>
      <c r="AU66" s="42">
        <f t="shared" si="93"/>
        <v>0</v>
      </c>
      <c r="AV66" s="3"/>
      <c r="AW66" s="3"/>
      <c r="AX66" s="10">
        <v>6</v>
      </c>
      <c r="AY66" s="690">
        <f>'Subaward 6'!$C$3</f>
        <v>0</v>
      </c>
      <c r="AZ66" s="690"/>
      <c r="BA66" s="690"/>
      <c r="BB66" s="690"/>
      <c r="BC66" s="690"/>
      <c r="BD66" s="690"/>
      <c r="BE66" s="690"/>
      <c r="BF66" s="690"/>
      <c r="BG66" s="690"/>
      <c r="BH66" s="451">
        <f>'Subaward 6'!AV$258</f>
        <v>0</v>
      </c>
      <c r="BI66" s="451">
        <f>'Subaward 6'!AW$258</f>
        <v>0</v>
      </c>
      <c r="BJ66" s="451">
        <f>'Subaward 6'!AX$258</f>
        <v>0</v>
      </c>
      <c r="BK66" s="404">
        <f t="shared" ref="BK66:BK70" si="94">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row>
    <row r="67" spans="1:132" s="8" customFormat="1" x14ac:dyDescent="0.35">
      <c r="A67" s="10">
        <v>7</v>
      </c>
      <c r="B67" s="609">
        <f>'Subaward 7'!$C$3</f>
        <v>0</v>
      </c>
      <c r="C67" s="609"/>
      <c r="D67" s="609"/>
      <c r="E67" s="609"/>
      <c r="F67" s="609"/>
      <c r="G67" s="609"/>
      <c r="H67" s="609"/>
      <c r="I67" s="609"/>
      <c r="J67" s="16">
        <f>'Subaward 7'!$H$258</f>
        <v>0</v>
      </c>
      <c r="K67" s="16">
        <f>'Subaward 7'!$I$258</f>
        <v>0</v>
      </c>
      <c r="L67" s="16">
        <f>'Subaward 7'!$J$258</f>
        <v>0</v>
      </c>
      <c r="M67" s="14">
        <f t="shared" si="88"/>
        <v>0</v>
      </c>
      <c r="N67" s="6"/>
      <c r="O67" s="3"/>
      <c r="P67" s="10">
        <v>7</v>
      </c>
      <c r="Q67" s="592">
        <f>'Subaward 7'!$C$3</f>
        <v>0</v>
      </c>
      <c r="R67" s="592"/>
      <c r="S67" s="592"/>
      <c r="T67" s="592"/>
      <c r="U67" s="592"/>
      <c r="V67" s="592"/>
      <c r="W67" s="592"/>
      <c r="X67" s="592"/>
      <c r="Y67" s="90">
        <f>'Year 5'!AU67</f>
        <v>0</v>
      </c>
      <c r="Z67" s="61">
        <f>'Subaward 7'!$U$258</f>
        <v>0</v>
      </c>
      <c r="AA67" s="61">
        <f>'Subaward 7'!$V$258</f>
        <v>0</v>
      </c>
      <c r="AB67" s="61">
        <f>'Subaward 7'!$W$258</f>
        <v>0</v>
      </c>
      <c r="AC67" s="57">
        <f t="shared" si="89"/>
        <v>0</v>
      </c>
      <c r="AD67" s="58">
        <f t="shared" si="90"/>
        <v>0</v>
      </c>
      <c r="AE67" s="6"/>
      <c r="AF67" s="3"/>
      <c r="AG67" s="10">
        <v>7</v>
      </c>
      <c r="AH67" s="602">
        <f>'Subaward 7'!$C$3</f>
        <v>0</v>
      </c>
      <c r="AI67" s="602"/>
      <c r="AJ67" s="602"/>
      <c r="AK67" s="602"/>
      <c r="AL67" s="602"/>
      <c r="AM67" s="602"/>
      <c r="AN67" s="602"/>
      <c r="AO67" s="602"/>
      <c r="AP67" s="67">
        <f>'Year 5'!AU67</f>
        <v>0</v>
      </c>
      <c r="AQ67" s="49">
        <f>'Subaward 7'!$AI$258</f>
        <v>0</v>
      </c>
      <c r="AR67" s="49">
        <f>'Subaward 7'!$AJ$258</f>
        <v>0</v>
      </c>
      <c r="AS67" s="49">
        <f>'Subaward 7'!$AK$258</f>
        <v>0</v>
      </c>
      <c r="AT67" s="41">
        <f t="shared" si="91"/>
        <v>0</v>
      </c>
      <c r="AU67" s="42">
        <f t="shared" si="93"/>
        <v>0</v>
      </c>
      <c r="AV67" s="3"/>
      <c r="AW67" s="3"/>
      <c r="AX67" s="10">
        <v>7</v>
      </c>
      <c r="AY67" s="690">
        <f>'Subaward 7'!$C$3</f>
        <v>0</v>
      </c>
      <c r="AZ67" s="690"/>
      <c r="BA67" s="690"/>
      <c r="BB67" s="690"/>
      <c r="BC67" s="690"/>
      <c r="BD67" s="690"/>
      <c r="BE67" s="690"/>
      <c r="BF67" s="690"/>
      <c r="BG67" s="690"/>
      <c r="BH67" s="451">
        <f>'Subaward 7'!AV$258</f>
        <v>0</v>
      </c>
      <c r="BI67" s="451">
        <f>'Subaward 7'!AW$258</f>
        <v>0</v>
      </c>
      <c r="BJ67" s="451">
        <f>'Subaward 7'!AX$258</f>
        <v>0</v>
      </c>
      <c r="BK67" s="404">
        <f t="shared" si="94"/>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row>
    <row r="68" spans="1:132" s="8" customFormat="1" x14ac:dyDescent="0.35">
      <c r="A68" s="10">
        <v>8</v>
      </c>
      <c r="B68" s="609">
        <f>'Subaward 8'!$C$3</f>
        <v>0</v>
      </c>
      <c r="C68" s="609"/>
      <c r="D68" s="609"/>
      <c r="E68" s="609"/>
      <c r="F68" s="609"/>
      <c r="G68" s="609"/>
      <c r="H68" s="609"/>
      <c r="I68" s="609"/>
      <c r="J68" s="16">
        <f>'Subaward 8'!$H$258</f>
        <v>0</v>
      </c>
      <c r="K68" s="16">
        <f>'Subaward 8'!$I$258</f>
        <v>0</v>
      </c>
      <c r="L68" s="16">
        <f>'Subaward 8'!$J$258</f>
        <v>0</v>
      </c>
      <c r="M68" s="14">
        <f t="shared" si="88"/>
        <v>0</v>
      </c>
      <c r="N68" s="6"/>
      <c r="O68" s="3"/>
      <c r="P68" s="10">
        <v>8</v>
      </c>
      <c r="Q68" s="592">
        <f>'Subaward 8'!$C$3</f>
        <v>0</v>
      </c>
      <c r="R68" s="592"/>
      <c r="S68" s="592"/>
      <c r="T68" s="592"/>
      <c r="U68" s="592"/>
      <c r="V68" s="592"/>
      <c r="W68" s="592"/>
      <c r="X68" s="592"/>
      <c r="Y68" s="90">
        <f>'Year 5'!AU68</f>
        <v>0</v>
      </c>
      <c r="Z68" s="61">
        <f>'Subaward 8'!$U$258</f>
        <v>0</v>
      </c>
      <c r="AA68" s="61">
        <f>'Subaward 8'!$V$258</f>
        <v>0</v>
      </c>
      <c r="AB68" s="61">
        <f>'Subaward 8'!$W$258</f>
        <v>0</v>
      </c>
      <c r="AC68" s="57">
        <f t="shared" si="89"/>
        <v>0</v>
      </c>
      <c r="AD68" s="58">
        <f t="shared" si="90"/>
        <v>0</v>
      </c>
      <c r="AE68" s="6"/>
      <c r="AF68" s="3"/>
      <c r="AG68" s="10">
        <v>8</v>
      </c>
      <c r="AH68" s="602">
        <f>'Subaward 8'!$C$3</f>
        <v>0</v>
      </c>
      <c r="AI68" s="602"/>
      <c r="AJ68" s="602"/>
      <c r="AK68" s="602"/>
      <c r="AL68" s="602"/>
      <c r="AM68" s="602"/>
      <c r="AN68" s="602"/>
      <c r="AO68" s="602"/>
      <c r="AP68" s="67">
        <f>'Year 5'!AU68</f>
        <v>0</v>
      </c>
      <c r="AQ68" s="49">
        <f>'Subaward 8'!$AI$258</f>
        <v>0</v>
      </c>
      <c r="AR68" s="49">
        <f>'Subaward 8'!$AJ$258</f>
        <v>0</v>
      </c>
      <c r="AS68" s="49">
        <f>'Subaward 8'!$AK$258</f>
        <v>0</v>
      </c>
      <c r="AT68" s="41">
        <f t="shared" si="91"/>
        <v>0</v>
      </c>
      <c r="AU68" s="42">
        <f t="shared" si="93"/>
        <v>0</v>
      </c>
      <c r="AV68" s="3"/>
      <c r="AW68" s="3"/>
      <c r="AX68" s="10">
        <v>8</v>
      </c>
      <c r="AY68" s="690">
        <f>'Subaward 8'!$C$3</f>
        <v>0</v>
      </c>
      <c r="AZ68" s="690"/>
      <c r="BA68" s="690"/>
      <c r="BB68" s="690"/>
      <c r="BC68" s="690"/>
      <c r="BD68" s="690"/>
      <c r="BE68" s="690"/>
      <c r="BF68" s="690"/>
      <c r="BG68" s="690"/>
      <c r="BH68" s="451">
        <f>'Subaward 8'!AV$258</f>
        <v>0</v>
      </c>
      <c r="BI68" s="451">
        <f>'Subaward 8'!AW$258</f>
        <v>0</v>
      </c>
      <c r="BJ68" s="451">
        <f>'Subaward 8'!AX$258</f>
        <v>0</v>
      </c>
      <c r="BK68" s="404">
        <f t="shared" si="94"/>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row>
    <row r="69" spans="1:132" s="8" customFormat="1" x14ac:dyDescent="0.35">
      <c r="A69" s="10">
        <v>9</v>
      </c>
      <c r="B69" s="609">
        <f>'Subaward 9'!$C$3</f>
        <v>0</v>
      </c>
      <c r="C69" s="609"/>
      <c r="D69" s="609"/>
      <c r="E69" s="609"/>
      <c r="F69" s="609"/>
      <c r="G69" s="609"/>
      <c r="H69" s="609"/>
      <c r="I69" s="609"/>
      <c r="J69" s="16">
        <f>'Subaward 9'!$H$258</f>
        <v>0</v>
      </c>
      <c r="K69" s="16">
        <f>'Subaward 9'!$I$258</f>
        <v>0</v>
      </c>
      <c r="L69" s="16">
        <f>'Subaward 9'!$J$258</f>
        <v>0</v>
      </c>
      <c r="M69" s="14">
        <f t="shared" si="88"/>
        <v>0</v>
      </c>
      <c r="N69" s="6"/>
      <c r="O69" s="3"/>
      <c r="P69" s="10">
        <v>9</v>
      </c>
      <c r="Q69" s="592">
        <f>'Subaward 9'!$C$3</f>
        <v>0</v>
      </c>
      <c r="R69" s="592"/>
      <c r="S69" s="592"/>
      <c r="T69" s="592"/>
      <c r="U69" s="592"/>
      <c r="V69" s="592"/>
      <c r="W69" s="592"/>
      <c r="X69" s="592"/>
      <c r="Y69" s="90">
        <f>'Year 5'!AU69</f>
        <v>0</v>
      </c>
      <c r="Z69" s="61">
        <f>'Subaward 9'!$U$258</f>
        <v>0</v>
      </c>
      <c r="AA69" s="61">
        <f>'Subaward 9'!$V$258</f>
        <v>0</v>
      </c>
      <c r="AB69" s="61">
        <f>'Subaward 9'!$W$258</f>
        <v>0</v>
      </c>
      <c r="AC69" s="57">
        <f t="shared" si="89"/>
        <v>0</v>
      </c>
      <c r="AD69" s="58">
        <f t="shared" si="90"/>
        <v>0</v>
      </c>
      <c r="AE69" s="6"/>
      <c r="AF69" s="3"/>
      <c r="AG69" s="10">
        <v>9</v>
      </c>
      <c r="AH69" s="602">
        <f>'Subaward 9'!$C$3</f>
        <v>0</v>
      </c>
      <c r="AI69" s="602"/>
      <c r="AJ69" s="602"/>
      <c r="AK69" s="602"/>
      <c r="AL69" s="602"/>
      <c r="AM69" s="602"/>
      <c r="AN69" s="602"/>
      <c r="AO69" s="602"/>
      <c r="AP69" s="67">
        <f>'Year 5'!AU69</f>
        <v>0</v>
      </c>
      <c r="AQ69" s="49">
        <f>'Subaward 9'!$AI$258</f>
        <v>0</v>
      </c>
      <c r="AR69" s="49">
        <f>'Subaward 9'!$AJ$258</f>
        <v>0</v>
      </c>
      <c r="AS69" s="49">
        <f>'Subaward 9'!$AK$258</f>
        <v>0</v>
      </c>
      <c r="AT69" s="41">
        <f t="shared" si="91"/>
        <v>0</v>
      </c>
      <c r="AU69" s="42">
        <f t="shared" si="93"/>
        <v>0</v>
      </c>
      <c r="AV69" s="3"/>
      <c r="AW69" s="3"/>
      <c r="AX69" s="10">
        <v>9</v>
      </c>
      <c r="AY69" s="690">
        <f>'Subaward 9'!$C$3</f>
        <v>0</v>
      </c>
      <c r="AZ69" s="690"/>
      <c r="BA69" s="690"/>
      <c r="BB69" s="690"/>
      <c r="BC69" s="690"/>
      <c r="BD69" s="690"/>
      <c r="BE69" s="690"/>
      <c r="BF69" s="690"/>
      <c r="BG69" s="690"/>
      <c r="BH69" s="451">
        <f>'Subaward 9'!AV$258</f>
        <v>0</v>
      </c>
      <c r="BI69" s="451">
        <f>'Subaward 9'!AW$258</f>
        <v>0</v>
      </c>
      <c r="BJ69" s="451">
        <f>'Subaward 9'!AX$258</f>
        <v>0</v>
      </c>
      <c r="BK69" s="404">
        <f t="shared" si="94"/>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row>
    <row r="70" spans="1:132" s="8" customFormat="1" x14ac:dyDescent="0.35">
      <c r="A70" s="10">
        <v>10</v>
      </c>
      <c r="B70" s="609">
        <f>'Subaward 10'!$C$3</f>
        <v>0</v>
      </c>
      <c r="C70" s="609"/>
      <c r="D70" s="609"/>
      <c r="E70" s="609"/>
      <c r="F70" s="609"/>
      <c r="G70" s="609"/>
      <c r="H70" s="609"/>
      <c r="I70" s="609"/>
      <c r="J70" s="16">
        <f>'Subaward 10'!$H$258</f>
        <v>0</v>
      </c>
      <c r="K70" s="16">
        <f>'Subaward 10'!$I$258</f>
        <v>0</v>
      </c>
      <c r="L70" s="16">
        <f>'Subaward 10'!$J$258</f>
        <v>0</v>
      </c>
      <c r="M70" s="14">
        <f t="shared" si="88"/>
        <v>0</v>
      </c>
      <c r="N70" s="6"/>
      <c r="O70" s="3"/>
      <c r="P70" s="10">
        <v>10</v>
      </c>
      <c r="Q70" s="592">
        <f>'Subaward 10'!$C$3</f>
        <v>0</v>
      </c>
      <c r="R70" s="592"/>
      <c r="S70" s="592"/>
      <c r="T70" s="592"/>
      <c r="U70" s="592"/>
      <c r="V70" s="592"/>
      <c r="W70" s="592"/>
      <c r="X70" s="592"/>
      <c r="Y70" s="90">
        <f>'Year 5'!AU70</f>
        <v>0</v>
      </c>
      <c r="Z70" s="61">
        <f>'Subaward 10'!$U$258</f>
        <v>0</v>
      </c>
      <c r="AA70" s="61">
        <f>'Subaward 10'!$V$258</f>
        <v>0</v>
      </c>
      <c r="AB70" s="61">
        <f>'Subaward 10'!$W$258</f>
        <v>0</v>
      </c>
      <c r="AC70" s="57">
        <f t="shared" si="89"/>
        <v>0</v>
      </c>
      <c r="AD70" s="58">
        <f t="shared" si="90"/>
        <v>0</v>
      </c>
      <c r="AE70" s="6"/>
      <c r="AF70" s="3"/>
      <c r="AG70" s="10">
        <v>10</v>
      </c>
      <c r="AH70" s="602">
        <f>'Subaward 10'!$C$3</f>
        <v>0</v>
      </c>
      <c r="AI70" s="602"/>
      <c r="AJ70" s="602"/>
      <c r="AK70" s="602"/>
      <c r="AL70" s="602"/>
      <c r="AM70" s="602"/>
      <c r="AN70" s="602"/>
      <c r="AO70" s="602"/>
      <c r="AP70" s="67">
        <f>'Year 5'!AU70</f>
        <v>0</v>
      </c>
      <c r="AQ70" s="49">
        <f>'Subaward 10'!$AI$258</f>
        <v>0</v>
      </c>
      <c r="AR70" s="49">
        <f>'Subaward 10'!$AJ$258</f>
        <v>0</v>
      </c>
      <c r="AS70" s="49">
        <f>'Subaward 10'!$AK$258</f>
        <v>0</v>
      </c>
      <c r="AT70" s="41">
        <f t="shared" si="91"/>
        <v>0</v>
      </c>
      <c r="AU70" s="42">
        <f t="shared" si="93"/>
        <v>0</v>
      </c>
      <c r="AV70" s="3"/>
      <c r="AW70" s="3"/>
      <c r="AX70" s="10">
        <v>10</v>
      </c>
      <c r="AY70" s="690">
        <f>'Subaward 10'!$C$3</f>
        <v>0</v>
      </c>
      <c r="AZ70" s="690"/>
      <c r="BA70" s="690"/>
      <c r="BB70" s="690"/>
      <c r="BC70" s="690"/>
      <c r="BD70" s="690"/>
      <c r="BE70" s="690"/>
      <c r="BF70" s="690"/>
      <c r="BG70" s="690"/>
      <c r="BH70" s="451">
        <f>'Subaward 10'!AV$258</f>
        <v>0</v>
      </c>
      <c r="BI70" s="451">
        <f>'Subaward 10'!AW$258</f>
        <v>0</v>
      </c>
      <c r="BJ70" s="451">
        <f>'Subaward 10'!AX$258</f>
        <v>0</v>
      </c>
      <c r="BK70" s="404">
        <f t="shared" si="94"/>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row>
    <row r="71" spans="1:132" s="8" customFormat="1" ht="16" thickBot="1" x14ac:dyDescent="0.4">
      <c r="A71" s="593" t="s">
        <v>162</v>
      </c>
      <c r="B71" s="594"/>
      <c r="C71" s="594"/>
      <c r="D71" s="594"/>
      <c r="E71" s="594"/>
      <c r="F71" s="594"/>
      <c r="G71" s="594"/>
      <c r="H71" s="594"/>
      <c r="I71" s="594"/>
      <c r="J71" s="77">
        <f>SUM(J61:J70)</f>
        <v>0</v>
      </c>
      <c r="K71" s="77">
        <f t="shared" ref="K71:L71" si="95">SUM(K61:K70)</f>
        <v>0</v>
      </c>
      <c r="L71" s="77">
        <f t="shared" si="95"/>
        <v>0</v>
      </c>
      <c r="M71" s="15">
        <f t="shared" si="88"/>
        <v>0</v>
      </c>
      <c r="N71" s="6"/>
      <c r="O71" s="3"/>
      <c r="P71" s="593" t="s">
        <v>162</v>
      </c>
      <c r="Q71" s="594"/>
      <c r="R71" s="594"/>
      <c r="S71" s="594"/>
      <c r="T71" s="594"/>
      <c r="U71" s="594"/>
      <c r="V71" s="594"/>
      <c r="W71" s="594"/>
      <c r="X71" s="594"/>
      <c r="Y71" s="79">
        <f t="shared" ref="Y71:AD71" si="96">SUM(Y61:Y70)</f>
        <v>0</v>
      </c>
      <c r="Z71" s="79">
        <f t="shared" si="96"/>
        <v>0</v>
      </c>
      <c r="AA71" s="79">
        <f t="shared" si="96"/>
        <v>0</v>
      </c>
      <c r="AB71" s="79">
        <f t="shared" si="96"/>
        <v>0</v>
      </c>
      <c r="AC71" s="79">
        <f>SUM(AC61:AC70)</f>
        <v>0</v>
      </c>
      <c r="AD71" s="103">
        <f t="shared" si="96"/>
        <v>0</v>
      </c>
      <c r="AE71" s="6"/>
      <c r="AF71" s="3"/>
      <c r="AG71" s="593" t="s">
        <v>162</v>
      </c>
      <c r="AH71" s="594"/>
      <c r="AI71" s="594"/>
      <c r="AJ71" s="594"/>
      <c r="AK71" s="594"/>
      <c r="AL71" s="594"/>
      <c r="AM71" s="594"/>
      <c r="AN71" s="594"/>
      <c r="AO71" s="594"/>
      <c r="AP71" s="78">
        <f>SUM(AP61:AP70)</f>
        <v>0</v>
      </c>
      <c r="AQ71" s="78">
        <f>SUM(AQ61:AQ70)</f>
        <v>0</v>
      </c>
      <c r="AR71" s="78">
        <f t="shared" ref="AR71:AT71" si="97">SUM(AR61:AR70)</f>
        <v>0</v>
      </c>
      <c r="AS71" s="78">
        <f>SUM(AS61:AS70)</f>
        <v>0</v>
      </c>
      <c r="AT71" s="78">
        <f t="shared" si="97"/>
        <v>0</v>
      </c>
      <c r="AU71" s="40">
        <f>IF($S$86&lt;&gt;0, AC71+AP71-AT71, M71+AP71-AT71)</f>
        <v>0</v>
      </c>
      <c r="AV71" s="3"/>
      <c r="AW71" s="3"/>
      <c r="AX71" s="593" t="s">
        <v>118</v>
      </c>
      <c r="AY71" s="594"/>
      <c r="AZ71" s="594"/>
      <c r="BA71" s="594"/>
      <c r="BB71" s="594"/>
      <c r="BC71" s="594"/>
      <c r="BD71" s="594"/>
      <c r="BE71" s="594"/>
      <c r="BF71" s="594"/>
      <c r="BG71" s="594"/>
      <c r="BH71" s="409">
        <f>SUM(BH61:BH70)</f>
        <v>0</v>
      </c>
      <c r="BI71" s="409">
        <f>SUM(BI61:BI70)</f>
        <v>0</v>
      </c>
      <c r="BJ71" s="409">
        <f>SUM(BJ61:BJ70)</f>
        <v>0</v>
      </c>
      <c r="BK71" s="428">
        <f>SUM(BK61:BK70)</f>
        <v>0</v>
      </c>
      <c r="BL71" s="131"/>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row>
    <row r="72" spans="1:132"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32" x14ac:dyDescent="0.35">
      <c r="A73" s="595" t="s">
        <v>163</v>
      </c>
      <c r="B73" s="596"/>
      <c r="C73" s="596"/>
      <c r="D73" s="596"/>
      <c r="E73" s="596"/>
      <c r="F73" s="596"/>
      <c r="G73" s="596"/>
      <c r="H73" s="596"/>
      <c r="I73" s="596"/>
      <c r="J73" s="23">
        <f>SUM(J71, J58, J43, J37, H30)</f>
        <v>0</v>
      </c>
      <c r="K73" s="23">
        <f>SUM(K71, K58, K43, K37, K30)</f>
        <v>0</v>
      </c>
      <c r="L73" s="23">
        <f>SUM(L71, L58, L43, L37, L30)</f>
        <v>0</v>
      </c>
      <c r="M73" s="24">
        <f>SUM(J73:L73)</f>
        <v>0</v>
      </c>
      <c r="N73" s="6"/>
      <c r="P73" s="595" t="s">
        <v>119</v>
      </c>
      <c r="Q73" s="596"/>
      <c r="R73" s="596"/>
      <c r="S73" s="596"/>
      <c r="T73" s="596"/>
      <c r="U73" s="596"/>
      <c r="V73" s="596"/>
      <c r="W73" s="596"/>
      <c r="X73" s="596"/>
      <c r="Y73" s="109">
        <f>'Year 5'!AU73</f>
        <v>0</v>
      </c>
      <c r="Z73" s="62">
        <f>SUM(Z71, Z58, Z43, Z37, X30)</f>
        <v>0</v>
      </c>
      <c r="AA73" s="62">
        <f>SUM(AA71, AA58, AA43, AA37, AA30)</f>
        <v>0</v>
      </c>
      <c r="AB73" s="62">
        <f>SUM(AB71, AB58, AB43, AB37, AB30)</f>
        <v>0</v>
      </c>
      <c r="AC73" s="62">
        <f>SUM(Z73:AB73)</f>
        <v>0</v>
      </c>
      <c r="AD73" s="63">
        <f>M73-AC73</f>
        <v>0</v>
      </c>
      <c r="AE73" s="5"/>
      <c r="AG73" s="595" t="s">
        <v>119</v>
      </c>
      <c r="AH73" s="596"/>
      <c r="AI73" s="596"/>
      <c r="AJ73" s="596"/>
      <c r="AK73" s="596"/>
      <c r="AL73" s="596"/>
      <c r="AM73" s="596"/>
      <c r="AN73" s="596"/>
      <c r="AO73" s="596"/>
      <c r="AP73" s="113">
        <f>'Year 5'!AU73</f>
        <v>0</v>
      </c>
      <c r="AQ73" s="50">
        <f>SUM(AQ71, AQ58, AQ43, AQ37, AO30)</f>
        <v>0</v>
      </c>
      <c r="AR73" s="50">
        <f>SUM(AR71, AR58, AR43, AR37, AR30)</f>
        <v>0</v>
      </c>
      <c r="AS73" s="50">
        <f>SUM(AS71, AS58, AS43, AS37, AS30, )</f>
        <v>0</v>
      </c>
      <c r="AT73" s="50">
        <f>SUM(AQ73:AS73)</f>
        <v>0</v>
      </c>
      <c r="AU73" s="51">
        <f>IF($S$86&lt;&gt;0, AC73+AP73-AT73, M73+AP73-AT73)</f>
        <v>0</v>
      </c>
      <c r="AV73" s="5"/>
      <c r="AX73" s="595" t="s">
        <v>119</v>
      </c>
      <c r="AY73" s="596"/>
      <c r="AZ73" s="596"/>
      <c r="BA73" s="596"/>
      <c r="BB73" s="596"/>
      <c r="BC73" s="596"/>
      <c r="BD73" s="596"/>
      <c r="BE73" s="596"/>
      <c r="BF73" s="596"/>
      <c r="BG73" s="596"/>
      <c r="BH73" s="408">
        <f>SUM(BH71, BH58, BH43, BH37, BF30)</f>
        <v>0</v>
      </c>
      <c r="BI73" s="408">
        <f>SUM(BI71, BI58, BI43, BI37, BI30)</f>
        <v>0</v>
      </c>
      <c r="BJ73" s="408">
        <f>SUM(BJ71, BJ58, BJ43, BJ37, BJ30)</f>
        <v>0</v>
      </c>
      <c r="BK73" s="424">
        <f>SUM(BH73:BJ73)</f>
        <v>0</v>
      </c>
    </row>
    <row r="74" spans="1:132" ht="16" thickBot="1" x14ac:dyDescent="0.4">
      <c r="A74" s="586" t="s">
        <v>120</v>
      </c>
      <c r="B74" s="587"/>
      <c r="C74" s="587"/>
      <c r="D74" s="587"/>
      <c r="E74" s="587"/>
      <c r="F74" s="587"/>
      <c r="G74" s="587"/>
      <c r="H74" s="587"/>
      <c r="I74" s="587"/>
      <c r="J74" s="224"/>
      <c r="K74" s="228"/>
      <c r="L74" s="225">
        <f>SUM(K71, L71, K58, L58, K43, L43, K37, L37, K30, L30)</f>
        <v>0</v>
      </c>
      <c r="M74" s="219">
        <f>SUM(J74:L74)</f>
        <v>0</v>
      </c>
      <c r="N74" s="6"/>
      <c r="P74" s="586" t="s">
        <v>120</v>
      </c>
      <c r="Q74" s="587"/>
      <c r="R74" s="587"/>
      <c r="S74" s="587"/>
      <c r="T74" s="587"/>
      <c r="U74" s="587"/>
      <c r="V74" s="587"/>
      <c r="W74" s="587"/>
      <c r="X74" s="587"/>
      <c r="Y74" s="216">
        <f>'Year 5'!AU74</f>
        <v>0</v>
      </c>
      <c r="Z74" s="205"/>
      <c r="AA74" s="208"/>
      <c r="AB74" s="206">
        <f>SUM(AA71, AB71, AA58, AB58, AA43, AB43, AA37, AB37, AA30, AB30)</f>
        <v>0</v>
      </c>
      <c r="AC74" s="64">
        <f>SUM(Z74:AB74)</f>
        <v>0</v>
      </c>
      <c r="AD74" s="56">
        <f>J74-AB74</f>
        <v>0</v>
      </c>
      <c r="AE74" s="6"/>
      <c r="AG74" s="586" t="s">
        <v>120</v>
      </c>
      <c r="AH74" s="587"/>
      <c r="AI74" s="587"/>
      <c r="AJ74" s="587"/>
      <c r="AK74" s="587"/>
      <c r="AL74" s="587"/>
      <c r="AM74" s="587"/>
      <c r="AN74" s="587"/>
      <c r="AO74" s="587"/>
      <c r="AP74" s="68">
        <f>'Year 5'!AU74</f>
        <v>0</v>
      </c>
      <c r="AQ74" s="221"/>
      <c r="AR74" s="222"/>
      <c r="AS74" s="223">
        <f>SUM(AR71, AS71, AR58, AS58, AR43, AS43, AR37, AS37, AR30, AS30)</f>
        <v>0</v>
      </c>
      <c r="AT74" s="220">
        <f>SUM(AQ74:AS74)</f>
        <v>0</v>
      </c>
      <c r="AU74" s="40">
        <f>IF($S$86&lt;&gt;0, AC74+AP74-AT74, M74+AP74-AT74)</f>
        <v>0</v>
      </c>
      <c r="AX74" s="586" t="s">
        <v>120</v>
      </c>
      <c r="AY74" s="587"/>
      <c r="AZ74" s="587"/>
      <c r="BA74" s="587"/>
      <c r="BB74" s="587"/>
      <c r="BC74" s="587"/>
      <c r="BD74" s="587"/>
      <c r="BE74" s="587"/>
      <c r="BF74" s="587"/>
      <c r="BG74" s="612"/>
      <c r="BH74" s="425"/>
      <c r="BI74" s="426"/>
      <c r="BJ74" s="426"/>
      <c r="BK74" s="427">
        <f>SUM(BI71, BJ71, BI58, BJ58, BI43, BJ43, BI37, BJ37,BI30, BJ30)</f>
        <v>0</v>
      </c>
    </row>
    <row r="75" spans="1:132"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row>
    <row r="76" spans="1:132" s="20" customFormat="1" x14ac:dyDescent="0.35">
      <c r="A76" s="580" t="s">
        <v>121</v>
      </c>
      <c r="B76" s="581"/>
      <c r="C76" s="581"/>
      <c r="D76" s="581"/>
      <c r="E76" s="581"/>
      <c r="F76" s="581"/>
      <c r="G76" s="581"/>
      <c r="H76" s="581"/>
      <c r="I76" s="581"/>
      <c r="J76" s="84" t="s">
        <v>111</v>
      </c>
      <c r="K76" s="720" t="s">
        <v>27</v>
      </c>
      <c r="L76" s="720"/>
      <c r="M76" s="99" t="s">
        <v>122</v>
      </c>
      <c r="N76" s="29"/>
      <c r="P76" s="580" t="s">
        <v>121</v>
      </c>
      <c r="Q76" s="581"/>
      <c r="R76" s="581"/>
      <c r="S76" s="581"/>
      <c r="T76" s="581"/>
      <c r="U76" s="581"/>
      <c r="V76" s="581"/>
      <c r="W76" s="581"/>
      <c r="X76" s="581"/>
      <c r="Y76" s="94" t="s">
        <v>200</v>
      </c>
      <c r="Z76" s="84" t="s">
        <v>41</v>
      </c>
      <c r="AA76" s="585" t="s">
        <v>27</v>
      </c>
      <c r="AB76" s="585"/>
      <c r="AC76" s="94" t="s">
        <v>94</v>
      </c>
      <c r="AD76" s="36" t="s">
        <v>95</v>
      </c>
      <c r="AE76" s="29"/>
      <c r="AG76" s="580" t="s">
        <v>121</v>
      </c>
      <c r="AH76" s="581"/>
      <c r="AI76" s="581"/>
      <c r="AJ76" s="581"/>
      <c r="AK76" s="581"/>
      <c r="AL76" s="581"/>
      <c r="AM76" s="581"/>
      <c r="AN76" s="581"/>
      <c r="AO76" s="581"/>
      <c r="AP76" s="94" t="s">
        <v>200</v>
      </c>
      <c r="AQ76" s="84" t="s">
        <v>123</v>
      </c>
      <c r="AR76" s="720" t="s">
        <v>27</v>
      </c>
      <c r="AS76" s="720"/>
      <c r="AT76" s="94" t="s">
        <v>124</v>
      </c>
      <c r="AU76" s="36" t="s">
        <v>212</v>
      </c>
      <c r="AW76" s="3"/>
      <c r="AX76" s="580" t="s">
        <v>121</v>
      </c>
      <c r="AY76" s="581"/>
      <c r="AZ76" s="581"/>
      <c r="BA76" s="581"/>
      <c r="BB76" s="581"/>
      <c r="BC76" s="581"/>
      <c r="BD76" s="581"/>
      <c r="BE76" s="581"/>
      <c r="BF76" s="581"/>
      <c r="BG76" s="581"/>
      <c r="BH76" s="84" t="s">
        <v>123</v>
      </c>
      <c r="BI76" s="585" t="s">
        <v>27</v>
      </c>
      <c r="BJ76" s="585"/>
      <c r="BK76" s="99" t="s">
        <v>124</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row>
    <row r="77" spans="1:132" ht="16" thickBot="1" x14ac:dyDescent="0.4">
      <c r="A77" s="586" t="s">
        <v>40</v>
      </c>
      <c r="B77" s="587"/>
      <c r="C77" s="587"/>
      <c r="D77" s="587"/>
      <c r="E77" s="587"/>
      <c r="F77" s="587"/>
      <c r="G77" s="587"/>
      <c r="H77" s="587"/>
      <c r="I77" s="587"/>
      <c r="J77" s="21">
        <f>(SUM(J58, J43, J37, H30, J71))*'Cumulative Budget'!$G$35</f>
        <v>0</v>
      </c>
      <c r="K77" s="193"/>
      <c r="L77" s="200">
        <f>(SUM(K71, L71, K58, L58, K43, L43, K37, L37, K30, L30))*'Cumulative Budget'!$G$35</f>
        <v>0</v>
      </c>
      <c r="M77" s="201">
        <f>SUM(J77:L77)</f>
        <v>0</v>
      </c>
      <c r="N77" s="6"/>
      <c r="P77" s="586" t="s">
        <v>40</v>
      </c>
      <c r="Q77" s="587"/>
      <c r="R77" s="587"/>
      <c r="S77" s="587"/>
      <c r="T77" s="587"/>
      <c r="U77" s="587"/>
      <c r="V77" s="587"/>
      <c r="W77" s="587"/>
      <c r="X77" s="587"/>
      <c r="Y77" s="110">
        <f>'Year 5'!AU77</f>
        <v>0</v>
      </c>
      <c r="Z77" s="204">
        <f>(SUM(Z58, Z43, Z37, X30, Z71))*'Cumulative Budget'!$G$35</f>
        <v>0</v>
      </c>
      <c r="AA77" s="205"/>
      <c r="AB77" s="206">
        <f>(SUM(AA71, AB71, AA58, AB58, AA43, AB43, AA37, AB37, AA30, AB30))*'Cumulative Budget'!$G$35</f>
        <v>0</v>
      </c>
      <c r="AC77" s="207">
        <f>SUM(Z77:AB77)</f>
        <v>0</v>
      </c>
      <c r="AD77" s="56">
        <f>M77-AC77</f>
        <v>0</v>
      </c>
      <c r="AE77" s="6"/>
      <c r="AG77" s="586" t="s">
        <v>40</v>
      </c>
      <c r="AH77" s="587"/>
      <c r="AI77" s="587"/>
      <c r="AJ77" s="587"/>
      <c r="AK77" s="587"/>
      <c r="AL77" s="587"/>
      <c r="AM77" s="587"/>
      <c r="AN77" s="587"/>
      <c r="AO77" s="587"/>
      <c r="AP77" s="68">
        <f>'Year 5'!AU77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586" t="s">
        <v>40</v>
      </c>
      <c r="AY77" s="587"/>
      <c r="AZ77" s="587"/>
      <c r="BA77" s="587"/>
      <c r="BB77" s="587"/>
      <c r="BC77" s="587"/>
      <c r="BD77" s="587"/>
      <c r="BE77" s="587"/>
      <c r="BF77" s="587"/>
      <c r="BG77" s="587"/>
      <c r="BH77" s="420">
        <f>(SUM(BH58, BH43, BH37, BH71, BF30))*'Cumulative Budget'!$G$35</f>
        <v>0</v>
      </c>
      <c r="BI77" s="421"/>
      <c r="BJ77" s="422">
        <f>(SUM(BI71, BJ71, BI58, BJ58, BI43, BJ43, BI37, BJ37, BI30, BJ30))*'Cumulative Budget'!$G$35</f>
        <v>0</v>
      </c>
      <c r="BK77" s="423">
        <f>SUM(BH77:BJ77)</f>
        <v>0</v>
      </c>
    </row>
    <row r="78" spans="1:132"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c r="AX78" s="71" t="s">
        <v>125</v>
      </c>
      <c r="AY78" s="71"/>
      <c r="AZ78" s="71"/>
      <c r="BH78" s="11"/>
      <c r="BI78" s="11"/>
      <c r="BJ78" s="11"/>
      <c r="BK78" s="11"/>
    </row>
    <row r="79" spans="1:132" s="85" customFormat="1" ht="16" thickBot="1" x14ac:dyDescent="0.4">
      <c r="A79" s="729" t="s">
        <v>126</v>
      </c>
      <c r="B79" s="730"/>
      <c r="C79" s="730"/>
      <c r="D79" s="730"/>
      <c r="E79" s="730"/>
      <c r="F79" s="730"/>
      <c r="G79" s="730"/>
      <c r="H79" s="730"/>
      <c r="I79" s="730"/>
      <c r="J79" s="17">
        <f>SUM(J77, J58, J43, J37, H30, J71)</f>
        <v>0</v>
      </c>
      <c r="K79" s="17">
        <f>SUM(L77, K58, K43, K37, K30, K71)</f>
        <v>0</v>
      </c>
      <c r="L79" s="17">
        <f>SUM(L58, L43, L37, L30, L71)</f>
        <v>0</v>
      </c>
      <c r="M79" s="18">
        <f>SUM(J79:L79)</f>
        <v>0</v>
      </c>
      <c r="N79" s="5"/>
      <c r="P79" s="588" t="s">
        <v>126</v>
      </c>
      <c r="Q79" s="589"/>
      <c r="R79" s="589"/>
      <c r="S79" s="589"/>
      <c r="T79" s="589"/>
      <c r="U79" s="589"/>
      <c r="V79" s="589"/>
      <c r="W79" s="589"/>
      <c r="X79" s="589"/>
      <c r="Y79" s="111">
        <f>'Year 5'!AU79</f>
        <v>0</v>
      </c>
      <c r="Z79" s="65">
        <f>SUM(Z77, Z58, Z43, Z37, X30, Z71)</f>
        <v>0</v>
      </c>
      <c r="AA79" s="65">
        <f>SUM(AB77, AA58, AA43, AA37, AA30, AA71)</f>
        <v>0</v>
      </c>
      <c r="AB79" s="65">
        <f>SUM(AB58, AB43, AB37, AB30, AB71)</f>
        <v>0</v>
      </c>
      <c r="AC79" s="59">
        <f>SUM(Z79:AB79)</f>
        <v>0</v>
      </c>
      <c r="AD79" s="60">
        <f>M79-AC79</f>
        <v>0</v>
      </c>
      <c r="AE79" s="5"/>
      <c r="AG79" s="642" t="s">
        <v>126</v>
      </c>
      <c r="AH79" s="643"/>
      <c r="AI79" s="643"/>
      <c r="AJ79" s="643"/>
      <c r="AK79" s="643"/>
      <c r="AL79" s="643"/>
      <c r="AM79" s="643"/>
      <c r="AN79" s="643"/>
      <c r="AO79" s="643"/>
      <c r="AP79" s="114">
        <f>'Year 5'!AU79</f>
        <v>0</v>
      </c>
      <c r="AQ79" s="52">
        <f>SUM(AQ77, AQ58, AQ43, AQ37, AO30, AQ71)</f>
        <v>0</v>
      </c>
      <c r="AR79" s="52">
        <f>SUM(AS77, AR58, AR43, AR37, AR30, AR71)</f>
        <v>0</v>
      </c>
      <c r="AS79" s="52">
        <f>SUM(AS58, AS43, AS37, AS30, AS71)</f>
        <v>0</v>
      </c>
      <c r="AT79" s="43">
        <f>SUM(AQ79:AS79)</f>
        <v>0</v>
      </c>
      <c r="AU79" s="44">
        <f>IF($S$86&lt;&gt;0, AC79+AP79-AT79, M79+AP79-AT79)</f>
        <v>0</v>
      </c>
      <c r="AX79" s="691" t="s">
        <v>126</v>
      </c>
      <c r="AY79" s="692"/>
      <c r="AZ79" s="692"/>
      <c r="BA79" s="692"/>
      <c r="BB79" s="692"/>
      <c r="BC79" s="692"/>
      <c r="BD79" s="692"/>
      <c r="BE79" s="692"/>
      <c r="BF79" s="692"/>
      <c r="BG79" s="692"/>
      <c r="BH79" s="405">
        <f>SUM(BH77, BH58, BH43, BH37, BF30, BH71)</f>
        <v>0</v>
      </c>
      <c r="BI79" s="405">
        <f>SUM(BJ77, BI58, BI43, BI37, BI30, BI71)</f>
        <v>0</v>
      </c>
      <c r="BJ79" s="405">
        <f>SUM(BJ58, BJ43, BJ37, BJ30, BJ71)</f>
        <v>0</v>
      </c>
      <c r="BK79" s="419">
        <f>SUM(BH79:BJ79)</f>
        <v>0</v>
      </c>
    </row>
    <row r="80" spans="1:132" x14ac:dyDescent="0.35">
      <c r="F80" s="3"/>
      <c r="G80" s="3"/>
      <c r="N80" s="6"/>
    </row>
    <row r="81" spans="2:62" ht="16" thickBot="1" x14ac:dyDescent="0.4">
      <c r="F81" s="3"/>
      <c r="G81" s="3"/>
      <c r="P81" s="37"/>
      <c r="Q81" s="37"/>
      <c r="R81" s="37"/>
      <c r="S81" s="37"/>
      <c r="T81" s="37"/>
      <c r="U81" s="37"/>
      <c r="V81" s="37"/>
      <c r="AG81" s="37"/>
      <c r="AH81" s="37"/>
      <c r="AI81" s="37"/>
      <c r="AJ81" s="37"/>
      <c r="AK81" s="37"/>
      <c r="AL81" s="37"/>
      <c r="AM81" s="37"/>
    </row>
    <row r="82" spans="2:62" x14ac:dyDescent="0.35">
      <c r="B82" s="617" t="s">
        <v>213</v>
      </c>
      <c r="C82" s="618"/>
      <c r="D82" s="153">
        <f>$J$79</f>
        <v>0</v>
      </c>
      <c r="F82" s="3"/>
      <c r="G82" s="3"/>
      <c r="O82" s="70"/>
      <c r="P82" s="617" t="s">
        <v>213</v>
      </c>
      <c r="Q82" s="644"/>
      <c r="R82" s="618"/>
      <c r="S82" s="154">
        <f>Z79</f>
        <v>0</v>
      </c>
      <c r="T82" s="613" t="s">
        <v>128</v>
      </c>
      <c r="U82" s="614"/>
      <c r="V82" s="86">
        <f>D82-S82</f>
        <v>0</v>
      </c>
      <c r="W82" s="26"/>
      <c r="X82" s="723"/>
      <c r="Y82" s="723"/>
      <c r="Z82" s="26"/>
      <c r="AA82" s="26"/>
      <c r="AF82" s="70"/>
      <c r="AG82" s="711" t="s">
        <v>129</v>
      </c>
      <c r="AH82" s="712"/>
      <c r="AI82" s="742">
        <f>AQ79</f>
        <v>0</v>
      </c>
      <c r="AJ82" s="743"/>
      <c r="AK82" s="613" t="s">
        <v>130</v>
      </c>
      <c r="AL82" s="614"/>
      <c r="AM82" s="132">
        <f>IF($S$86&lt;&gt;0, S82+'Year 5'!AM82-AI82, D82+'Year 5'!AM82-AI82)</f>
        <v>0</v>
      </c>
      <c r="AO82" s="136" t="s">
        <v>131</v>
      </c>
      <c r="AP82" s="648"/>
      <c r="AQ82" s="649"/>
      <c r="AR82" s="137" t="s">
        <v>132</v>
      </c>
      <c r="AS82" s="138"/>
      <c r="AX82" s="617" t="s">
        <v>328</v>
      </c>
      <c r="AY82" s="644"/>
      <c r="AZ82" s="644"/>
      <c r="BA82" s="416">
        <f>BH79</f>
        <v>0</v>
      </c>
      <c r="BB82" s="693"/>
      <c r="BC82" s="693"/>
      <c r="BD82" s="411"/>
      <c r="BF82" s="136" t="s">
        <v>131</v>
      </c>
      <c r="BG82" s="648"/>
      <c r="BH82" s="649"/>
      <c r="BI82" s="137" t="s">
        <v>132</v>
      </c>
      <c r="BJ82" s="138"/>
    </row>
    <row r="83" spans="2:62" x14ac:dyDescent="0.35">
      <c r="B83" s="619" t="s">
        <v>214</v>
      </c>
      <c r="C83" s="615"/>
      <c r="D83" s="155">
        <f>$K$79</f>
        <v>0</v>
      </c>
      <c r="F83" s="3"/>
      <c r="G83" s="3"/>
      <c r="O83" s="70"/>
      <c r="P83" s="619" t="s">
        <v>215</v>
      </c>
      <c r="Q83" s="647"/>
      <c r="R83" s="615"/>
      <c r="S83" s="156">
        <f>AA79</f>
        <v>0</v>
      </c>
      <c r="T83" s="615" t="s">
        <v>134</v>
      </c>
      <c r="U83" s="616"/>
      <c r="V83" s="115">
        <f>D83-S83</f>
        <v>0</v>
      </c>
      <c r="W83" s="26"/>
      <c r="X83" s="664"/>
      <c r="Y83" s="664"/>
      <c r="Z83" s="664"/>
      <c r="AA83" s="664"/>
      <c r="AF83" s="70"/>
      <c r="AG83" s="619" t="s">
        <v>135</v>
      </c>
      <c r="AH83" s="615"/>
      <c r="AI83" s="725">
        <f>AR79</f>
        <v>0</v>
      </c>
      <c r="AJ83" s="726"/>
      <c r="AK83" s="615" t="s">
        <v>136</v>
      </c>
      <c r="AL83" s="616"/>
      <c r="AM83" s="72">
        <f>IF($S$86&lt;&gt;0, S83+'Year 5'!AM83-AI83, D83+'Year 5'!AM83-AI83)</f>
        <v>0</v>
      </c>
      <c r="AO83" s="73" t="s">
        <v>137</v>
      </c>
      <c r="AP83" s="575"/>
      <c r="AQ83" s="575"/>
      <c r="AR83" s="575"/>
      <c r="AS83" s="641"/>
      <c r="AX83" s="645" t="s">
        <v>323</v>
      </c>
      <c r="AY83" s="646"/>
      <c r="AZ83" s="613"/>
      <c r="BA83" s="417">
        <f>BI79</f>
        <v>0</v>
      </c>
      <c r="BB83" s="693"/>
      <c r="BC83" s="693"/>
      <c r="BD83" s="411"/>
      <c r="BF83" s="73" t="s">
        <v>137</v>
      </c>
      <c r="BG83" s="575"/>
      <c r="BH83" s="575"/>
      <c r="BI83" s="575"/>
      <c r="BJ83" s="641"/>
    </row>
    <row r="84" spans="2:62" ht="16" thickBot="1" x14ac:dyDescent="0.4">
      <c r="B84" s="619" t="s">
        <v>216</v>
      </c>
      <c r="C84" s="615"/>
      <c r="D84" s="155">
        <f>$L$79</f>
        <v>0</v>
      </c>
      <c r="F84" s="3"/>
      <c r="G84" s="3"/>
      <c r="O84" s="70"/>
      <c r="P84" s="619" t="s">
        <v>216</v>
      </c>
      <c r="Q84" s="647"/>
      <c r="R84" s="615"/>
      <c r="S84" s="156">
        <f>AB79</f>
        <v>0</v>
      </c>
      <c r="T84" s="615" t="s">
        <v>139</v>
      </c>
      <c r="U84" s="616"/>
      <c r="V84" s="87">
        <f>D84-S84</f>
        <v>0</v>
      </c>
      <c r="W84" s="26"/>
      <c r="X84" s="723"/>
      <c r="Y84" s="723"/>
      <c r="Z84" s="26"/>
      <c r="AA84" s="26"/>
      <c r="AF84" s="70"/>
      <c r="AG84" s="619" t="s">
        <v>140</v>
      </c>
      <c r="AH84" s="615"/>
      <c r="AI84" s="725">
        <f>AS79</f>
        <v>0</v>
      </c>
      <c r="AJ84" s="726"/>
      <c r="AK84" s="615" t="s">
        <v>141</v>
      </c>
      <c r="AL84" s="616"/>
      <c r="AM84" s="42">
        <f>IF($S$86&lt;&gt;0, S84+'Year 5'!AM84-AI84, D84+'Year 5'!AM84-AI84)</f>
        <v>0</v>
      </c>
      <c r="AO84" s="74" t="s">
        <v>142</v>
      </c>
      <c r="AP84" s="650"/>
      <c r="AQ84" s="651"/>
      <c r="AR84" s="740" t="s">
        <v>132</v>
      </c>
      <c r="AS84" s="741"/>
      <c r="AX84" s="619" t="s">
        <v>324</v>
      </c>
      <c r="AY84" s="647"/>
      <c r="AZ84" s="615"/>
      <c r="BA84" s="417">
        <f>BJ79</f>
        <v>0</v>
      </c>
      <c r="BB84" s="693"/>
      <c r="BC84" s="693"/>
      <c r="BD84" s="411"/>
      <c r="BF84" s="74" t="s">
        <v>142</v>
      </c>
      <c r="BG84" s="650"/>
      <c r="BH84" s="651"/>
      <c r="BI84" s="75" t="s">
        <v>132</v>
      </c>
      <c r="BJ84" s="76"/>
    </row>
    <row r="85" spans="2:62" ht="16" thickBot="1" x14ac:dyDescent="0.4">
      <c r="B85" s="619" t="s">
        <v>217</v>
      </c>
      <c r="C85" s="615"/>
      <c r="D85" s="155">
        <f>$K$79+$L$79</f>
        <v>0</v>
      </c>
      <c r="F85" s="3"/>
      <c r="G85" s="3"/>
      <c r="O85" s="70"/>
      <c r="P85" s="619" t="s">
        <v>217</v>
      </c>
      <c r="Q85" s="647"/>
      <c r="R85" s="615"/>
      <c r="S85" s="156">
        <f>SUM(AA79, AB79)</f>
        <v>0</v>
      </c>
      <c r="T85" s="615" t="s">
        <v>144</v>
      </c>
      <c r="U85" s="616"/>
      <c r="V85" s="87">
        <f>D85-S85</f>
        <v>0</v>
      </c>
      <c r="AF85" s="70"/>
      <c r="AG85" s="619" t="s">
        <v>145</v>
      </c>
      <c r="AH85" s="615"/>
      <c r="AI85" s="725">
        <f>SUM(AR79, AS79)</f>
        <v>0</v>
      </c>
      <c r="AJ85" s="726"/>
      <c r="AK85" s="615" t="s">
        <v>146</v>
      </c>
      <c r="AL85" s="616"/>
      <c r="AM85" s="133">
        <f>IF($S$86&lt;&gt;0, S85+'Year 5'!AM85-AI85, D85+'Year 5'!AM85-AI85)</f>
        <v>0</v>
      </c>
      <c r="AO85" s="25"/>
      <c r="AP85" s="25"/>
      <c r="AQ85" s="25"/>
      <c r="AR85" s="25"/>
      <c r="AS85" s="25"/>
      <c r="AX85" s="619" t="s">
        <v>325</v>
      </c>
      <c r="AY85" s="647"/>
      <c r="AZ85" s="615"/>
      <c r="BA85" s="417">
        <f>SUM(BA83:BA84)</f>
        <v>0</v>
      </c>
      <c r="BB85" s="693"/>
      <c r="BC85" s="693"/>
      <c r="BD85" s="411"/>
      <c r="BF85" s="25"/>
      <c r="BG85" s="25"/>
      <c r="BH85" s="25"/>
      <c r="BI85" s="25"/>
      <c r="BJ85" s="25"/>
    </row>
    <row r="86" spans="2:62" ht="16" thickBot="1" x14ac:dyDescent="0.4">
      <c r="B86" s="619" t="s">
        <v>218</v>
      </c>
      <c r="C86" s="615"/>
      <c r="D86" s="155">
        <f>$M$79</f>
        <v>0</v>
      </c>
      <c r="F86" s="3"/>
      <c r="G86" s="3"/>
      <c r="O86" s="70"/>
      <c r="P86" s="619" t="s">
        <v>218</v>
      </c>
      <c r="Q86" s="647"/>
      <c r="R86" s="615"/>
      <c r="S86" s="156">
        <f>AC79</f>
        <v>0</v>
      </c>
      <c r="T86" s="682" t="s">
        <v>148</v>
      </c>
      <c r="U86" s="682"/>
      <c r="V86" s="106">
        <f>D86-S86</f>
        <v>0</v>
      </c>
      <c r="W86" s="724"/>
      <c r="X86" s="724"/>
      <c r="Y86" s="664"/>
      <c r="Z86" s="664"/>
      <c r="AA86" s="664"/>
      <c r="AF86" s="70"/>
      <c r="AG86" s="619" t="s">
        <v>219</v>
      </c>
      <c r="AH86" s="615"/>
      <c r="AI86" s="725">
        <f>AT79</f>
        <v>0</v>
      </c>
      <c r="AJ86" s="726"/>
      <c r="AK86" s="682" t="s">
        <v>220</v>
      </c>
      <c r="AL86" s="682"/>
      <c r="AM86" s="40">
        <f>IF($S$86&lt;&gt;0, S86+'Year 5'!AM86-AI86, D86+'Year 5'!AM86-AI86)</f>
        <v>0</v>
      </c>
      <c r="AO86" s="713" t="s">
        <v>151</v>
      </c>
      <c r="AP86" s="714"/>
      <c r="AQ86" s="708"/>
      <c r="AR86" s="709"/>
      <c r="AS86" s="710"/>
      <c r="AX86" s="677" t="s">
        <v>329</v>
      </c>
      <c r="AY86" s="679"/>
      <c r="AZ86" s="678"/>
      <c r="BA86" s="418">
        <f>BK79</f>
        <v>0</v>
      </c>
      <c r="BB86" s="693"/>
      <c r="BC86" s="693"/>
      <c r="BD86" s="411"/>
      <c r="BF86" s="684" t="s">
        <v>151</v>
      </c>
      <c r="BG86" s="685"/>
      <c r="BH86" s="639"/>
      <c r="BI86" s="639"/>
      <c r="BJ86" s="640"/>
    </row>
    <row r="87" spans="2:62" x14ac:dyDescent="0.35">
      <c r="B87" s="619" t="s">
        <v>152</v>
      </c>
      <c r="C87" s="615"/>
      <c r="D87" s="80" t="e">
        <f>L79/(L79+K79)</f>
        <v>#DIV/0!</v>
      </c>
      <c r="F87" s="3"/>
      <c r="G87" s="3"/>
      <c r="O87" s="70"/>
      <c r="P87" s="619" t="s">
        <v>152</v>
      </c>
      <c r="Q87" s="647"/>
      <c r="R87" s="615"/>
      <c r="S87" s="157" t="e">
        <f>AB79/(AA79+AB79)</f>
        <v>#DIV/0!</v>
      </c>
      <c r="T87" s="26"/>
      <c r="U87" s="26"/>
      <c r="AF87" s="70"/>
      <c r="AG87" s="619" t="s">
        <v>153</v>
      </c>
      <c r="AH87" s="615"/>
      <c r="AI87" s="727" t="e">
        <f>AQ77/AQ73</f>
        <v>#DIV/0!</v>
      </c>
      <c r="AJ87" s="728"/>
      <c r="AK87" s="131"/>
      <c r="AX87" s="693"/>
      <c r="AY87" s="693"/>
      <c r="AZ87" s="693"/>
      <c r="BA87" s="415"/>
    </row>
    <row r="88" spans="2:62" ht="16" thickBot="1" x14ac:dyDescent="0.4">
      <c r="B88" s="677" t="s">
        <v>60</v>
      </c>
      <c r="C88" s="678"/>
      <c r="D88" s="34" t="e">
        <f>$D$91 &amp; $D$92 &amp; $D$93</f>
        <v>#DIV/0!</v>
      </c>
      <c r="F88" s="3"/>
      <c r="G88" s="3"/>
      <c r="O88" s="70"/>
      <c r="P88" s="677" t="s">
        <v>60</v>
      </c>
      <c r="Q88" s="679"/>
      <c r="R88" s="678"/>
      <c r="S88" s="112" t="e">
        <f>S91 &amp; S92 &amp; S93</f>
        <v>#DIV/0!</v>
      </c>
      <c r="T88" s="26"/>
      <c r="U88" s="26"/>
      <c r="AF88" s="70"/>
      <c r="AG88" s="677" t="s">
        <v>154</v>
      </c>
      <c r="AH88" s="678"/>
      <c r="AI88" s="721" t="e">
        <f>(AS77)/(AR73+AS73)</f>
        <v>#DIV/0!</v>
      </c>
      <c r="AJ88" s="722"/>
      <c r="AX88" s="693"/>
      <c r="AY88" s="693"/>
      <c r="AZ88" s="693"/>
      <c r="BA88" s="415"/>
    </row>
    <row r="89" spans="2:62" x14ac:dyDescent="0.35">
      <c r="F89" s="3"/>
      <c r="G89" s="3"/>
      <c r="S89" s="92"/>
      <c r="AG89" s="92"/>
      <c r="AH89" s="92"/>
      <c r="AI89" s="92"/>
      <c r="AJ89" s="92"/>
    </row>
    <row r="90" spans="2:62" x14ac:dyDescent="0.35">
      <c r="F90" s="3"/>
      <c r="G90" s="3"/>
    </row>
    <row r="91" spans="2:62" hidden="1" x14ac:dyDescent="0.35">
      <c r="D91" s="3" t="e">
        <f>D82/D82</f>
        <v>#DIV/0!</v>
      </c>
      <c r="F91" s="3"/>
      <c r="G91" s="3"/>
      <c r="S91" s="3" t="e">
        <f>S82/S82</f>
        <v>#DIV/0!</v>
      </c>
    </row>
    <row r="92" spans="2:62" hidden="1" x14ac:dyDescent="0.35">
      <c r="D92" s="3" t="s">
        <v>62</v>
      </c>
      <c r="F92" s="3"/>
      <c r="G92" s="3"/>
      <c r="S92" s="3" t="s">
        <v>62</v>
      </c>
    </row>
    <row r="93" spans="2:62" hidden="1"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H+9kjzAN9u/uZgi+3ciaUY5EfrlgXxpyEgWywoTo1WSwM7MTO7/1T5COx12/EwjrDbjhp2fKYoft1z/qqUQKSw==" saltValue="YbSWtCrwHYSdyDZvHf/uuw==" spinCount="100000" sheet="1" formatCells="0" formatColumns="0" formatRows="0" insertColumns="0"/>
  <mergeCells count="398">
    <mergeCell ref="AX88:AZ88"/>
    <mergeCell ref="AG19:AK19"/>
    <mergeCell ref="P19:T19"/>
    <mergeCell ref="A19:E19"/>
    <mergeCell ref="AX3:BK3"/>
    <mergeCell ref="AX4:BK4"/>
    <mergeCell ref="AX5:AZ5"/>
    <mergeCell ref="BA5:BD5"/>
    <mergeCell ref="BF5:BK5"/>
    <mergeCell ref="AX6:AZ6"/>
    <mergeCell ref="BA6:BK6"/>
    <mergeCell ref="AX7:AZ7"/>
    <mergeCell ref="BA7:BK7"/>
    <mergeCell ref="AX8:AZ8"/>
    <mergeCell ref="BA8:BK8"/>
    <mergeCell ref="AX10:BK10"/>
    <mergeCell ref="AX11:AZ11"/>
    <mergeCell ref="BA11:BB11"/>
    <mergeCell ref="AY12:AZ12"/>
    <mergeCell ref="BA12:BB12"/>
    <mergeCell ref="AY13:AZ13"/>
    <mergeCell ref="BA13:BB13"/>
    <mergeCell ref="BB85:BC85"/>
    <mergeCell ref="BB86:BC86"/>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BI76:BJ76"/>
    <mergeCell ref="AY69:BG69"/>
    <mergeCell ref="AY70:BG70"/>
    <mergeCell ref="AX71:BG71"/>
    <mergeCell ref="AX73:BG73"/>
    <mergeCell ref="AX74:BG74"/>
    <mergeCell ref="AX76:BG76"/>
    <mergeCell ref="AX77:BG77"/>
    <mergeCell ref="AX79:BG79"/>
    <mergeCell ref="AX60:BG60"/>
    <mergeCell ref="AY61:BG61"/>
    <mergeCell ref="AY62:BG62"/>
    <mergeCell ref="AY63:BG63"/>
    <mergeCell ref="AY64:BG64"/>
    <mergeCell ref="AY65:BG65"/>
    <mergeCell ref="AY66:BG66"/>
    <mergeCell ref="AY67:BG67"/>
    <mergeCell ref="AY68:BG68"/>
    <mergeCell ref="AY50:BG50"/>
    <mergeCell ref="AY51:BG51"/>
    <mergeCell ref="AY52:BG52"/>
    <mergeCell ref="AY53:BG53"/>
    <mergeCell ref="AY54:BG54"/>
    <mergeCell ref="AY55:BG55"/>
    <mergeCell ref="AY56:BG56"/>
    <mergeCell ref="AY57:BG57"/>
    <mergeCell ref="AX58:BG58"/>
    <mergeCell ref="AY40:BG40"/>
    <mergeCell ref="AY41:BG41"/>
    <mergeCell ref="AY42:BG42"/>
    <mergeCell ref="AX43:BG43"/>
    <mergeCell ref="AX45:BG45"/>
    <mergeCell ref="AY46:BG46"/>
    <mergeCell ref="AY47:BG47"/>
    <mergeCell ref="AY48:BG48"/>
    <mergeCell ref="AY49:BG49"/>
    <mergeCell ref="AX32:BK32"/>
    <mergeCell ref="AX29:BK29"/>
    <mergeCell ref="AX30:BC30"/>
    <mergeCell ref="AX33:BG33"/>
    <mergeCell ref="AY34:BG34"/>
    <mergeCell ref="AY35:BG35"/>
    <mergeCell ref="AY36:BG36"/>
    <mergeCell ref="AX37:BG37"/>
    <mergeCell ref="AX39:BG39"/>
    <mergeCell ref="AX24:AZ24"/>
    <mergeCell ref="BA24:BB24"/>
    <mergeCell ref="AX25:AZ25"/>
    <mergeCell ref="BA25:BB25"/>
    <mergeCell ref="AX26:AZ26"/>
    <mergeCell ref="BA26:BB26"/>
    <mergeCell ref="AX27:AZ27"/>
    <mergeCell ref="BA27:BB27"/>
    <mergeCell ref="AX28:AZ28"/>
    <mergeCell ref="BA28:BB28"/>
    <mergeCell ref="AX21:BK21"/>
    <mergeCell ref="AY17:AZ17"/>
    <mergeCell ref="BA17:BB17"/>
    <mergeCell ref="AX18:AZ18"/>
    <mergeCell ref="BA18:BB18"/>
    <mergeCell ref="AX19:BC19"/>
    <mergeCell ref="AX22:AZ22"/>
    <mergeCell ref="BA22:BB22"/>
    <mergeCell ref="AX23:AZ23"/>
    <mergeCell ref="BA23:BB23"/>
    <mergeCell ref="AY14:AZ14"/>
    <mergeCell ref="BA14:BB14"/>
    <mergeCell ref="AY15:AZ15"/>
    <mergeCell ref="BA15:BB15"/>
    <mergeCell ref="AY16:AZ16"/>
    <mergeCell ref="BA16:BB16"/>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R5:V5"/>
    <mergeCell ref="X5:AD5"/>
    <mergeCell ref="AG5:AH5"/>
    <mergeCell ref="AI5:AM5"/>
    <mergeCell ref="AO5:AU5"/>
    <mergeCell ref="C6:M6"/>
    <mergeCell ref="C11:D11"/>
    <mergeCell ref="A10:M10"/>
    <mergeCell ref="P10:AD10"/>
    <mergeCell ref="AG10:AU10"/>
    <mergeCell ref="R11:S11"/>
    <mergeCell ref="AI11:AJ11"/>
    <mergeCell ref="P6:Q6"/>
    <mergeCell ref="R6:AD6"/>
    <mergeCell ref="AG6:AH6"/>
    <mergeCell ref="AI6:AU6"/>
    <mergeCell ref="C7:M7"/>
    <mergeCell ref="P7:Q7"/>
    <mergeCell ref="R7:AD7"/>
    <mergeCell ref="AG7:AH7"/>
    <mergeCell ref="AI7:AU7"/>
    <mergeCell ref="R12:S12"/>
    <mergeCell ref="AI12:AJ12"/>
    <mergeCell ref="R13:S13"/>
    <mergeCell ref="AI13:AJ13"/>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A26:B26"/>
    <mergeCell ref="C26:D26"/>
    <mergeCell ref="AI26:AJ26"/>
    <mergeCell ref="A25:B25"/>
    <mergeCell ref="C25:D25"/>
    <mergeCell ref="AI25:AJ25"/>
    <mergeCell ref="A24:B24"/>
    <mergeCell ref="C24:D24"/>
    <mergeCell ref="AI24:AJ24"/>
    <mergeCell ref="P24:Q24"/>
    <mergeCell ref="R24:S24"/>
    <mergeCell ref="AG24:AH24"/>
    <mergeCell ref="C28:D28"/>
    <mergeCell ref="A27:B27"/>
    <mergeCell ref="C27:D27"/>
    <mergeCell ref="AI27:AJ27"/>
    <mergeCell ref="R28:S28"/>
    <mergeCell ref="AI28:AJ28"/>
    <mergeCell ref="A29:M29"/>
    <mergeCell ref="P29:AD29"/>
    <mergeCell ref="AG29:AU29"/>
    <mergeCell ref="A33:I33"/>
    <mergeCell ref="B34:I34"/>
    <mergeCell ref="A30:E30"/>
    <mergeCell ref="P30:T30"/>
    <mergeCell ref="AG30:AK30"/>
    <mergeCell ref="A32:M32"/>
    <mergeCell ref="P32:AC32"/>
    <mergeCell ref="AG32:AT32"/>
    <mergeCell ref="P33:X33"/>
    <mergeCell ref="AG33:AO33"/>
    <mergeCell ref="Q34:X34"/>
    <mergeCell ref="AH34:AO34"/>
    <mergeCell ref="A37:I37"/>
    <mergeCell ref="A39:I39"/>
    <mergeCell ref="B35:I35"/>
    <mergeCell ref="B36:I36"/>
    <mergeCell ref="Q35:X35"/>
    <mergeCell ref="AH35:AO35"/>
    <mergeCell ref="Q36:X36"/>
    <mergeCell ref="AH36:AO36"/>
    <mergeCell ref="P37:X37"/>
    <mergeCell ref="AG37:AO37"/>
    <mergeCell ref="P39:X39"/>
    <mergeCell ref="AG39:AO39"/>
    <mergeCell ref="B42:I42"/>
    <mergeCell ref="A43:I43"/>
    <mergeCell ref="B40:I40"/>
    <mergeCell ref="B41:I41"/>
    <mergeCell ref="Q40:X40"/>
    <mergeCell ref="AH40:AO40"/>
    <mergeCell ref="Q41:X41"/>
    <mergeCell ref="AH41:AO41"/>
    <mergeCell ref="Q42:X42"/>
    <mergeCell ref="AH42:AO42"/>
    <mergeCell ref="P43:X43"/>
    <mergeCell ref="AG43:AO43"/>
    <mergeCell ref="A45:I45"/>
    <mergeCell ref="P45:X45"/>
    <mergeCell ref="AG45:AO45"/>
    <mergeCell ref="B46:I46"/>
    <mergeCell ref="B47:I47"/>
    <mergeCell ref="B48:I48"/>
    <mergeCell ref="Q46:X46"/>
    <mergeCell ref="Q47:X47"/>
    <mergeCell ref="Q48:X48"/>
    <mergeCell ref="AH46:AO46"/>
    <mergeCell ref="AH47:AO47"/>
    <mergeCell ref="AH48:AO48"/>
    <mergeCell ref="B49:I49"/>
    <mergeCell ref="B50:I50"/>
    <mergeCell ref="B51:I51"/>
    <mergeCell ref="B52:I52"/>
    <mergeCell ref="Q49:X49"/>
    <mergeCell ref="Q50:X50"/>
    <mergeCell ref="Q51:X51"/>
    <mergeCell ref="Q52:X52"/>
    <mergeCell ref="AH49:AO49"/>
    <mergeCell ref="AH50:AO50"/>
    <mergeCell ref="AH51:AO51"/>
    <mergeCell ref="AH52:AO52"/>
    <mergeCell ref="B53:I53"/>
    <mergeCell ref="B55:I55"/>
    <mergeCell ref="B56:I56"/>
    <mergeCell ref="B57:I57"/>
    <mergeCell ref="Q53:X53"/>
    <mergeCell ref="Q55:X55"/>
    <mergeCell ref="Q56:X56"/>
    <mergeCell ref="Q57:X57"/>
    <mergeCell ref="AH53:AO53"/>
    <mergeCell ref="AH55:AO55"/>
    <mergeCell ref="AH56:AO56"/>
    <mergeCell ref="AH57:AO57"/>
    <mergeCell ref="B54:I54"/>
    <mergeCell ref="Q54:X54"/>
    <mergeCell ref="AH54:AO54"/>
    <mergeCell ref="B61:I61"/>
    <mergeCell ref="B62:I62"/>
    <mergeCell ref="A58:I58"/>
    <mergeCell ref="A60:I60"/>
    <mergeCell ref="P58:X58"/>
    <mergeCell ref="AG58:AO58"/>
    <mergeCell ref="P60:X60"/>
    <mergeCell ref="AG60:AO60"/>
    <mergeCell ref="Q61:X61"/>
    <mergeCell ref="AH61:AO61"/>
    <mergeCell ref="Q62:X62"/>
    <mergeCell ref="AH62:AO62"/>
    <mergeCell ref="B63:I63"/>
    <mergeCell ref="B64:I64"/>
    <mergeCell ref="Q63:X63"/>
    <mergeCell ref="AH63:AO63"/>
    <mergeCell ref="Q64:X64"/>
    <mergeCell ref="AH64:AO64"/>
    <mergeCell ref="Q65:X65"/>
    <mergeCell ref="AH65:AO65"/>
    <mergeCell ref="Q66:X66"/>
    <mergeCell ref="AH66:AO66"/>
    <mergeCell ref="B69:I69"/>
    <mergeCell ref="B70:I70"/>
    <mergeCell ref="B67:I67"/>
    <mergeCell ref="B68:I68"/>
    <mergeCell ref="A74:I74"/>
    <mergeCell ref="A71:I71"/>
    <mergeCell ref="A73:I73"/>
    <mergeCell ref="B65:I65"/>
    <mergeCell ref="B66:I66"/>
    <mergeCell ref="A79:I79"/>
    <mergeCell ref="B82:C82"/>
    <mergeCell ref="AI82:AJ82"/>
    <mergeCell ref="AK82:AL82"/>
    <mergeCell ref="A77:I77"/>
    <mergeCell ref="A76:I76"/>
    <mergeCell ref="P77:X77"/>
    <mergeCell ref="AG77:AO77"/>
    <mergeCell ref="A23:B23"/>
    <mergeCell ref="C23:D23"/>
    <mergeCell ref="AI23:AJ23"/>
    <mergeCell ref="P23:Q23"/>
    <mergeCell ref="R23:S23"/>
    <mergeCell ref="AG23:AH23"/>
    <mergeCell ref="Q67:X67"/>
    <mergeCell ref="AH67:AO67"/>
    <mergeCell ref="Q68:X68"/>
    <mergeCell ref="AH68:AO68"/>
    <mergeCell ref="Q69:X69"/>
    <mergeCell ref="AH69:AO69"/>
    <mergeCell ref="Q70:X70"/>
    <mergeCell ref="AH70:AO70"/>
    <mergeCell ref="P71:X71"/>
    <mergeCell ref="AG71:AO71"/>
    <mergeCell ref="A22:B22"/>
    <mergeCell ref="C22:D22"/>
    <mergeCell ref="AI22:AJ22"/>
    <mergeCell ref="A21:M21"/>
    <mergeCell ref="P21:AC21"/>
    <mergeCell ref="AG21:AT21"/>
    <mergeCell ref="P22:Q22"/>
    <mergeCell ref="R22:S22"/>
    <mergeCell ref="AG22:AH22"/>
    <mergeCell ref="B88:C88"/>
    <mergeCell ref="AI88:AJ88"/>
    <mergeCell ref="B87:C87"/>
    <mergeCell ref="B86:C86"/>
    <mergeCell ref="AI86:AJ86"/>
    <mergeCell ref="AK86:AL86"/>
    <mergeCell ref="AI87:AJ87"/>
    <mergeCell ref="P25:Q25"/>
    <mergeCell ref="R25:S25"/>
    <mergeCell ref="AG25:AH25"/>
    <mergeCell ref="P26:Q26"/>
    <mergeCell ref="R26:S26"/>
    <mergeCell ref="AG26:AH26"/>
    <mergeCell ref="P27:Q27"/>
    <mergeCell ref="R27:S27"/>
    <mergeCell ref="AG27:AH27"/>
    <mergeCell ref="B83:C83"/>
    <mergeCell ref="AI83:AJ83"/>
    <mergeCell ref="AK83:AL83"/>
    <mergeCell ref="AK84:AL84"/>
    <mergeCell ref="B85:C85"/>
    <mergeCell ref="AI85:AJ85"/>
    <mergeCell ref="AK85:AL85"/>
    <mergeCell ref="B84:C84"/>
    <mergeCell ref="P73:X73"/>
    <mergeCell ref="AG73:AO73"/>
    <mergeCell ref="P74:X74"/>
    <mergeCell ref="AG74:AO74"/>
    <mergeCell ref="K76:L76"/>
    <mergeCell ref="P76:X76"/>
    <mergeCell ref="AA76:AB76"/>
    <mergeCell ref="AG76:AO76"/>
    <mergeCell ref="AR76:AS76"/>
    <mergeCell ref="P79:X79"/>
    <mergeCell ref="AG79:AO79"/>
    <mergeCell ref="P82:R82"/>
    <mergeCell ref="T82:U82"/>
    <mergeCell ref="X82:Y82"/>
    <mergeCell ref="AG82:AH82"/>
    <mergeCell ref="AP82:AQ82"/>
    <mergeCell ref="P83:R83"/>
    <mergeCell ref="T83:U83"/>
    <mergeCell ref="X83:AA83"/>
    <mergeCell ref="AG83:AH83"/>
    <mergeCell ref="AP83:AS83"/>
    <mergeCell ref="P87:R87"/>
    <mergeCell ref="AG87:AH87"/>
    <mergeCell ref="P88:R88"/>
    <mergeCell ref="AG88:AH88"/>
    <mergeCell ref="AR84:AS84"/>
    <mergeCell ref="P85:R85"/>
    <mergeCell ref="T85:U85"/>
    <mergeCell ref="AG85:AH85"/>
    <mergeCell ref="P86:R86"/>
    <mergeCell ref="T86:U86"/>
    <mergeCell ref="W86:X86"/>
    <mergeCell ref="Y86:AA86"/>
    <mergeCell ref="AG86:AH86"/>
    <mergeCell ref="AO86:AP86"/>
    <mergeCell ref="AQ86:AS86"/>
    <mergeCell ref="AI84:AJ84"/>
    <mergeCell ref="P84:R84"/>
    <mergeCell ref="T84:U84"/>
    <mergeCell ref="X84:Y84"/>
    <mergeCell ref="AG84:AH84"/>
    <mergeCell ref="AP84:AQ84"/>
  </mergeCells>
  <conditionalFormatting sqref="AU1:AU1048576">
    <cfRule type="cellIs" dxfId="111" priority="3" operator="lessThanOrEqual">
      <formula>-10000</formula>
    </cfRule>
  </conditionalFormatting>
  <dataValidations count="1">
    <dataValidation allowBlank="1" showErrorMessage="1" sqref="R18:S18" xr:uid="{4EE52235-3E8E-4E79-820B-933DA49E53FE}"/>
  </dataValidations>
  <printOptions horizontalCentered="1"/>
  <pageMargins left="0.25" right="0.25" top="0.75" bottom="0.75" header="0.3" footer="0.3"/>
  <pageSetup scale="37" orientation="landscape" horizontalDpi="4294967293" r:id="rId1"/>
  <colBreaks count="2" manualBreakCount="2">
    <brk id="14" max="87" man="1"/>
    <brk id="31" max="87" man="1"/>
  </col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09e9026-8a13-4ccd-a6bd-f940cdaa1458">
      <Terms xmlns="http://schemas.microsoft.com/office/infopath/2007/PartnerControls"/>
    </lcf76f155ced4ddcb4097134ff3c332f>
    <TaxCatchAll xmlns="b31240d7-5834-4fdb-8184-7bf6ca555e9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8337206B89E043A8BDA06EB7B7EDA2" ma:contentTypeVersion="11" ma:contentTypeDescription="Create a new document." ma:contentTypeScope="" ma:versionID="dd2ec382dca8aea41d12322050005f9f">
  <xsd:schema xmlns:xsd="http://www.w3.org/2001/XMLSchema" xmlns:xs="http://www.w3.org/2001/XMLSchema" xmlns:p="http://schemas.microsoft.com/office/2006/metadata/properties" xmlns:ns2="309e9026-8a13-4ccd-a6bd-f940cdaa1458" xmlns:ns3="b31240d7-5834-4fdb-8184-7bf6ca555e95" targetNamespace="http://schemas.microsoft.com/office/2006/metadata/properties" ma:root="true" ma:fieldsID="4dbd0a22bd1876e5a890281b98086ffe" ns2:_="" ns3:_="">
    <xsd:import namespace="309e9026-8a13-4ccd-a6bd-f940cdaa1458"/>
    <xsd:import namespace="b31240d7-5834-4fdb-8184-7bf6ca555e9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9e9026-8a13-4ccd-a6bd-f940cdaa14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dcf3473d-7648-43cc-a5f2-b07019caa33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1240d7-5834-4fdb-8184-7bf6ca555e95"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8df89fa4-6207-4d92-8b5e-c05322ec42fc}" ma:internalName="TaxCatchAll" ma:showField="CatchAllData" ma:web="b31240d7-5834-4fdb-8184-7bf6ca555e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F86A4C-C26B-4BD9-90A8-8C600569A853}">
  <ds:schemaRefs>
    <ds:schemaRef ds:uri="http://schemas.microsoft.com/sharepoint/v3/contenttype/forms"/>
  </ds:schemaRefs>
</ds:datastoreItem>
</file>

<file path=customXml/itemProps2.xml><?xml version="1.0" encoding="utf-8"?>
<ds:datastoreItem xmlns:ds="http://schemas.openxmlformats.org/officeDocument/2006/customXml" ds:itemID="{E9B24FE5-290B-4878-AEAD-22C2BBBDA644}">
  <ds:schemaRefs>
    <ds:schemaRef ds:uri="http://schemas.microsoft.com/office/2006/metadata/properties"/>
    <ds:schemaRef ds:uri="http://schemas.microsoft.com/office/infopath/2007/PartnerControls"/>
    <ds:schemaRef ds:uri="309e9026-8a13-4ccd-a6bd-f940cdaa1458"/>
    <ds:schemaRef ds:uri="b31240d7-5834-4fdb-8184-7bf6ca555e95"/>
  </ds:schemaRefs>
</ds:datastoreItem>
</file>

<file path=customXml/itemProps3.xml><?xml version="1.0" encoding="utf-8"?>
<ds:datastoreItem xmlns:ds="http://schemas.openxmlformats.org/officeDocument/2006/customXml" ds:itemID="{46B4B70C-E738-4D89-BD06-82F69F3582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9e9026-8a13-4ccd-a6bd-f940cdaa1458"/>
    <ds:schemaRef ds:uri="b31240d7-5834-4fdb-8184-7bf6ca555e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20</vt:i4>
      </vt:variant>
    </vt:vector>
  </HeadingPairs>
  <TitlesOfParts>
    <vt:vector size="42" baseType="lpstr">
      <vt:lpstr>Instructions</vt:lpstr>
      <vt:lpstr>Cumulative Budget</vt:lpstr>
      <vt:lpstr>Cumulative Reporting</vt:lpstr>
      <vt:lpstr>Year 1</vt:lpstr>
      <vt:lpstr>Year 2</vt:lpstr>
      <vt:lpstr>Year 3</vt:lpstr>
      <vt:lpstr>Year 4</vt:lpstr>
      <vt:lpstr>Year 5</vt:lpstr>
      <vt:lpstr>Year 6</vt:lpstr>
      <vt:lpstr>Year 7</vt:lpstr>
      <vt:lpstr>Subaward 1</vt:lpstr>
      <vt:lpstr>Subaward 2</vt:lpstr>
      <vt:lpstr>Subaward 3</vt:lpstr>
      <vt:lpstr>Subaward 4</vt:lpstr>
      <vt:lpstr>Subaward 5</vt:lpstr>
      <vt:lpstr>Subaward 6</vt:lpstr>
      <vt:lpstr>Subaward 7</vt:lpstr>
      <vt:lpstr>Subaward 8</vt:lpstr>
      <vt:lpstr>Subaward 9</vt:lpstr>
      <vt:lpstr>Subaward 10</vt:lpstr>
      <vt:lpstr>Matching Details</vt:lpstr>
      <vt:lpstr>For FFAR Use Only</vt:lpstr>
      <vt:lpstr>'Cumulative Budget'!Print_Area</vt:lpstr>
      <vt:lpstr>'Cumulative Reporting'!Print_Area</vt:lpstr>
      <vt:lpstr>'Matching Details'!Print_Area</vt:lpstr>
      <vt:lpstr>'Year 1'!Print_Area</vt:lpstr>
      <vt:lpstr>'Year 2'!Print_Area</vt:lpstr>
      <vt:lpstr>'Year 3'!Print_Area</vt:lpstr>
      <vt:lpstr>'Year 4'!Print_Area</vt:lpstr>
      <vt:lpstr>'Year 5'!Print_Area</vt:lpstr>
      <vt:lpstr>'Year 6'!Print_Area</vt:lpstr>
      <vt:lpstr>'Year 7'!Print_Area</vt:lpstr>
      <vt:lpstr>'Subaward 1'!Print_Titles</vt:lpstr>
      <vt:lpstr>'Subaward 10'!Print_Titles</vt:lpstr>
      <vt:lpstr>'Subaward 2'!Print_Titles</vt:lpstr>
      <vt:lpstr>'Subaward 3'!Print_Titles</vt:lpstr>
      <vt:lpstr>'Subaward 4'!Print_Titles</vt:lpstr>
      <vt:lpstr>'Subaward 5'!Print_Titles</vt:lpstr>
      <vt:lpstr>'Subaward 6'!Print_Titles</vt:lpstr>
      <vt:lpstr>'Subaward 7'!Print_Titles</vt:lpstr>
      <vt:lpstr>'Subaward 8'!Print_Titles</vt:lpstr>
      <vt:lpstr>'Subaward 9'!Print_Titles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Koroma-Tommy</dc:creator>
  <cp:keywords/>
  <dc:description/>
  <cp:lastModifiedBy>Marina Middleton</cp:lastModifiedBy>
  <cp:revision/>
  <dcterms:created xsi:type="dcterms:W3CDTF">2017-05-29T18:50:10Z</dcterms:created>
  <dcterms:modified xsi:type="dcterms:W3CDTF">2025-07-21T15:39:37Z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0x010100F88337206B89E043A8BDA06EB7B7EDA2</vt:lpwstr>
  </property>
  <property fmtid="{D5CDD505-2E9C-101B-9397-08002B2CF9AE}" pid="3" name="Order">
    <vt:r8>80100</vt:r8>
  </property>
  <property fmtid="{D5CDD505-2E9C-101B-9397-08002B2CF9AE}" pid="4" name="_ExtendedDescription">
    <vt:lpwstr/>
  </property>
  <property fmtid="{D5CDD505-2E9C-101B-9397-08002B2CF9AE}" pid="5" name="MediaServiceImageTags">
    <vt:lpwstr/>
  </property>
</Properties>
</file>